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elJalixtoChavez\Desktop\Microservicio-Document\lib\"/>
    </mc:Choice>
  </mc:AlternateContent>
  <xr:revisionPtr revIDLastSave="0" documentId="13_ncr:1_{91B375F0-5471-48CC-92B0-31387BF402DE}" xr6:coauthVersionLast="47" xr6:coauthVersionMax="47" xr10:uidLastSave="{00000000-0000-0000-0000-000000000000}"/>
  <bookViews>
    <workbookView xWindow="-120" yWindow="-120" windowWidth="20730" windowHeight="11160" tabRatio="719" firstSheet="1" activeTab="1" xr2:uid="{00000000-000D-0000-FFFF-FFFF00000000}"/>
  </bookViews>
  <sheets>
    <sheet name="Calculadora" sheetId="1" r:id="rId1"/>
    <sheet name="Cronograma" sheetId="2" r:id="rId2"/>
    <sheet name="Tab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D19" i="3"/>
  <c r="C19" i="3"/>
  <c r="D8" i="3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A2" i="2"/>
  <c r="DW251" i="1"/>
  <c r="DN251" i="1"/>
  <c r="DE251" i="1"/>
  <c r="CV251" i="1"/>
  <c r="CM251" i="1"/>
  <c r="CD251" i="1"/>
  <c r="BU251" i="1"/>
  <c r="BL251" i="1"/>
  <c r="BC251" i="1"/>
  <c r="AT251" i="1"/>
  <c r="A251" i="1"/>
  <c r="DW250" i="1"/>
  <c r="DN250" i="1"/>
  <c r="DE250" i="1"/>
  <c r="CV250" i="1"/>
  <c r="CM250" i="1"/>
  <c r="CD250" i="1"/>
  <c r="BU250" i="1"/>
  <c r="BL250" i="1"/>
  <c r="BC250" i="1"/>
  <c r="AT250" i="1"/>
  <c r="A250" i="1"/>
  <c r="A249" i="1"/>
  <c r="A248" i="1"/>
  <c r="A247" i="1"/>
  <c r="CM246" i="1"/>
  <c r="CD246" i="1"/>
  <c r="BC246" i="1"/>
  <c r="AT246" i="1"/>
  <c r="A246" i="1"/>
  <c r="DN245" i="1"/>
  <c r="DE245" i="1"/>
  <c r="CV245" i="1"/>
  <c r="CD245" i="1"/>
  <c r="BU245" i="1"/>
  <c r="BL245" i="1"/>
  <c r="BC245" i="1"/>
  <c r="AT245" i="1"/>
  <c r="A245" i="1"/>
  <c r="DW245" i="1" s="1"/>
  <c r="DW244" i="1"/>
  <c r="DN244" i="1"/>
  <c r="DE244" i="1"/>
  <c r="CV244" i="1"/>
  <c r="CM244" i="1"/>
  <c r="CD244" i="1"/>
  <c r="BU244" i="1"/>
  <c r="BL244" i="1"/>
  <c r="BC244" i="1"/>
  <c r="AT244" i="1"/>
  <c r="A244" i="1"/>
  <c r="DW243" i="1"/>
  <c r="DN243" i="1"/>
  <c r="CM243" i="1"/>
  <c r="CD243" i="1"/>
  <c r="BC243" i="1"/>
  <c r="AT243" i="1"/>
  <c r="A243" i="1"/>
  <c r="CV243" i="1" s="1"/>
  <c r="DN242" i="1"/>
  <c r="A242" i="1"/>
  <c r="DW241" i="1"/>
  <c r="DN241" i="1"/>
  <c r="DE241" i="1"/>
  <c r="CV241" i="1"/>
  <c r="CM241" i="1"/>
  <c r="CD241" i="1"/>
  <c r="BU241" i="1"/>
  <c r="BL241" i="1"/>
  <c r="BC241" i="1"/>
  <c r="AT241" i="1"/>
  <c r="A241" i="1"/>
  <c r="A240" i="1"/>
  <c r="DW240" i="1" s="1"/>
  <c r="DW239" i="1"/>
  <c r="DE239" i="1"/>
  <c r="CM239" i="1"/>
  <c r="BU239" i="1"/>
  <c r="BC239" i="1"/>
  <c r="A239" i="1"/>
  <c r="DN239" i="1" s="1"/>
  <c r="A238" i="1"/>
  <c r="DW238" i="1" s="1"/>
  <c r="DN237" i="1"/>
  <c r="DE237" i="1"/>
  <c r="CV237" i="1"/>
  <c r="BU237" i="1"/>
  <c r="AT237" i="1"/>
  <c r="A237" i="1"/>
  <c r="BL237" i="1" s="1"/>
  <c r="DN236" i="1"/>
  <c r="CV236" i="1"/>
  <c r="CD236" i="1"/>
  <c r="BL236" i="1"/>
  <c r="AT236" i="1"/>
  <c r="A236" i="1"/>
  <c r="DW236" i="1" s="1"/>
  <c r="DW235" i="1"/>
  <c r="DN235" i="1"/>
  <c r="DE235" i="1"/>
  <c r="CV235" i="1"/>
  <c r="CM235" i="1"/>
  <c r="CD235" i="1"/>
  <c r="BU235" i="1"/>
  <c r="BL235" i="1"/>
  <c r="BC235" i="1"/>
  <c r="AT235" i="1"/>
  <c r="A235" i="1"/>
  <c r="DW234" i="1"/>
  <c r="DE234" i="1"/>
  <c r="CV234" i="1"/>
  <c r="CM234" i="1"/>
  <c r="BU234" i="1"/>
  <c r="BL234" i="1"/>
  <c r="BC234" i="1"/>
  <c r="A234" i="1"/>
  <c r="DN234" i="1" s="1"/>
  <c r="DW233" i="1"/>
  <c r="DN233" i="1"/>
  <c r="DE233" i="1"/>
  <c r="CV233" i="1"/>
  <c r="CM233" i="1"/>
  <c r="CD233" i="1"/>
  <c r="BU233" i="1"/>
  <c r="BL233" i="1"/>
  <c r="BC233" i="1"/>
  <c r="AT233" i="1"/>
  <c r="A233" i="1"/>
  <c r="A232" i="1"/>
  <c r="BU231" i="1"/>
  <c r="BL231" i="1"/>
  <c r="A231" i="1"/>
  <c r="CM231" i="1" s="1"/>
  <c r="DW230" i="1"/>
  <c r="DN230" i="1"/>
  <c r="DE230" i="1"/>
  <c r="CV230" i="1"/>
  <c r="CM230" i="1"/>
  <c r="CD230" i="1"/>
  <c r="BU230" i="1"/>
  <c r="BL230" i="1"/>
  <c r="BC230" i="1"/>
  <c r="AT230" i="1"/>
  <c r="A230" i="1"/>
  <c r="DW229" i="1"/>
  <c r="DN229" i="1"/>
  <c r="DE229" i="1"/>
  <c r="CV229" i="1"/>
  <c r="CM229" i="1"/>
  <c r="CD229" i="1"/>
  <c r="BU229" i="1"/>
  <c r="BL229" i="1"/>
  <c r="BC229" i="1"/>
  <c r="AT229" i="1"/>
  <c r="A229" i="1"/>
  <c r="DW228" i="1"/>
  <c r="DE228" i="1"/>
  <c r="CV228" i="1"/>
  <c r="BU228" i="1"/>
  <c r="BL228" i="1"/>
  <c r="BC228" i="1"/>
  <c r="AT228" i="1"/>
  <c r="A228" i="1"/>
  <c r="CM228" i="1" s="1"/>
  <c r="DW227" i="1"/>
  <c r="DE227" i="1"/>
  <c r="CV227" i="1"/>
  <c r="BU227" i="1"/>
  <c r="BC227" i="1"/>
  <c r="A227" i="1"/>
  <c r="CM227" i="1" s="1"/>
  <c r="A226" i="1"/>
  <c r="DW226" i="1" s="1"/>
  <c r="CD225" i="1"/>
  <c r="BL225" i="1"/>
  <c r="A225" i="1"/>
  <c r="DN224" i="1"/>
  <c r="DE224" i="1"/>
  <c r="CV224" i="1"/>
  <c r="CD224" i="1"/>
  <c r="A224" i="1"/>
  <c r="DW224" i="1" s="1"/>
  <c r="DW223" i="1"/>
  <c r="DN223" i="1"/>
  <c r="DE223" i="1"/>
  <c r="CV223" i="1"/>
  <c r="CM223" i="1"/>
  <c r="CD223" i="1"/>
  <c r="BU223" i="1"/>
  <c r="BL223" i="1"/>
  <c r="BC223" i="1"/>
  <c r="AT223" i="1"/>
  <c r="A223" i="1"/>
  <c r="DW222" i="1"/>
  <c r="DN222" i="1"/>
  <c r="DE222" i="1"/>
  <c r="CV222" i="1"/>
  <c r="CM222" i="1"/>
  <c r="CD222" i="1"/>
  <c r="BU222" i="1"/>
  <c r="BL222" i="1"/>
  <c r="BC222" i="1"/>
  <c r="AT222" i="1"/>
  <c r="A222" i="1"/>
  <c r="A221" i="1"/>
  <c r="A220" i="1"/>
  <c r="DW219" i="1"/>
  <c r="DN219" i="1"/>
  <c r="DE219" i="1"/>
  <c r="CV219" i="1"/>
  <c r="CM219" i="1"/>
  <c r="CD219" i="1"/>
  <c r="BU219" i="1"/>
  <c r="BL219" i="1"/>
  <c r="BC219" i="1"/>
  <c r="AT219" i="1"/>
  <c r="A219" i="1"/>
  <c r="DW218" i="1"/>
  <c r="DN218" i="1"/>
  <c r="DE218" i="1"/>
  <c r="CV218" i="1"/>
  <c r="CD218" i="1"/>
  <c r="BU218" i="1"/>
  <c r="BL218" i="1"/>
  <c r="BC218" i="1"/>
  <c r="AT218" i="1"/>
  <c r="A218" i="1"/>
  <c r="CM218" i="1" s="1"/>
  <c r="DW217" i="1"/>
  <c r="DN217" i="1"/>
  <c r="DE217" i="1"/>
  <c r="CV217" i="1"/>
  <c r="CD217" i="1"/>
  <c r="BU217" i="1"/>
  <c r="BL217" i="1"/>
  <c r="BC217" i="1"/>
  <c r="AT217" i="1"/>
  <c r="A217" i="1"/>
  <c r="CM217" i="1" s="1"/>
  <c r="A216" i="1"/>
  <c r="DW216" i="1" s="1"/>
  <c r="DW215" i="1"/>
  <c r="DN215" i="1"/>
  <c r="DE215" i="1"/>
  <c r="CV215" i="1"/>
  <c r="CM215" i="1"/>
  <c r="CD215" i="1"/>
  <c r="BU215" i="1"/>
  <c r="BL215" i="1"/>
  <c r="BC215" i="1"/>
  <c r="AT215" i="1"/>
  <c r="A215" i="1"/>
  <c r="AT214" i="1"/>
  <c r="A214" i="1"/>
  <c r="DN214" i="1" s="1"/>
  <c r="CV213" i="1"/>
  <c r="A213" i="1"/>
  <c r="DE213" i="1" s="1"/>
  <c r="DW212" i="1"/>
  <c r="DN212" i="1"/>
  <c r="DE212" i="1"/>
  <c r="CV212" i="1"/>
  <c r="CM212" i="1"/>
  <c r="CD212" i="1"/>
  <c r="BU212" i="1"/>
  <c r="BL212" i="1"/>
  <c r="BC212" i="1"/>
  <c r="AT212" i="1"/>
  <c r="A212" i="1"/>
  <c r="A211" i="1"/>
  <c r="DW211" i="1" s="1"/>
  <c r="A210" i="1"/>
  <c r="A209" i="1"/>
  <c r="DW209" i="1" s="1"/>
  <c r="DW208" i="1"/>
  <c r="DN208" i="1"/>
  <c r="DE208" i="1"/>
  <c r="CV208" i="1"/>
  <c r="CM208" i="1"/>
  <c r="CD208" i="1"/>
  <c r="BU208" i="1"/>
  <c r="BL208" i="1"/>
  <c r="BC208" i="1"/>
  <c r="AT208" i="1"/>
  <c r="A208" i="1"/>
  <c r="A207" i="1"/>
  <c r="DN207" i="1" s="1"/>
  <c r="DW206" i="1"/>
  <c r="DN206" i="1"/>
  <c r="DE206" i="1"/>
  <c r="CV206" i="1"/>
  <c r="CM206" i="1"/>
  <c r="CD206" i="1"/>
  <c r="BU206" i="1"/>
  <c r="BL206" i="1"/>
  <c r="BC206" i="1"/>
  <c r="AT206" i="1"/>
  <c r="A206" i="1"/>
  <c r="DE205" i="1"/>
  <c r="A205" i="1"/>
  <c r="DW204" i="1"/>
  <c r="DN204" i="1"/>
  <c r="DE204" i="1"/>
  <c r="CV204" i="1"/>
  <c r="CM204" i="1"/>
  <c r="CD204" i="1"/>
  <c r="BU204" i="1"/>
  <c r="BL204" i="1"/>
  <c r="BC204" i="1"/>
  <c r="AT204" i="1"/>
  <c r="A204" i="1"/>
  <c r="A203" i="1"/>
  <c r="DN202" i="1"/>
  <c r="AT202" i="1"/>
  <c r="A202" i="1"/>
  <c r="A201" i="1"/>
  <c r="DE200" i="1"/>
  <c r="A200" i="1"/>
  <c r="DN199" i="1"/>
  <c r="DE199" i="1"/>
  <c r="CV199" i="1"/>
  <c r="CM199" i="1"/>
  <c r="AT199" i="1"/>
  <c r="A199" i="1"/>
  <c r="A198" i="1"/>
  <c r="A197" i="1"/>
  <c r="CV196" i="1"/>
  <c r="CM196" i="1"/>
  <c r="BU196" i="1"/>
  <c r="BL196" i="1"/>
  <c r="BC196" i="1"/>
  <c r="A196" i="1"/>
  <c r="DW196" i="1" s="1"/>
  <c r="DW195" i="1"/>
  <c r="DN195" i="1"/>
  <c r="DE195" i="1"/>
  <c r="CV195" i="1"/>
  <c r="CM195" i="1"/>
  <c r="CD195" i="1"/>
  <c r="BU195" i="1"/>
  <c r="BL195" i="1"/>
  <c r="BC195" i="1"/>
  <c r="AT195" i="1"/>
  <c r="A195" i="1"/>
  <c r="DW194" i="1"/>
  <c r="DE194" i="1"/>
  <c r="CV194" i="1"/>
  <c r="CM194" i="1"/>
  <c r="BU194" i="1"/>
  <c r="BL194" i="1"/>
  <c r="BC194" i="1"/>
  <c r="A194" i="1"/>
  <c r="DN194" i="1" s="1"/>
  <c r="DW193" i="1"/>
  <c r="DE193" i="1"/>
  <c r="CD193" i="1"/>
  <c r="BU193" i="1"/>
  <c r="BL193" i="1"/>
  <c r="A193" i="1"/>
  <c r="DW192" i="1"/>
  <c r="DN192" i="1"/>
  <c r="DE192" i="1"/>
  <c r="CV192" i="1"/>
  <c r="CM192" i="1"/>
  <c r="CD192" i="1"/>
  <c r="BU192" i="1"/>
  <c r="BL192" i="1"/>
  <c r="BC192" i="1"/>
  <c r="AT192" i="1"/>
  <c r="A192" i="1"/>
  <c r="DW191" i="1"/>
  <c r="DN191" i="1"/>
  <c r="DE191" i="1"/>
  <c r="CV191" i="1"/>
  <c r="CM191" i="1"/>
  <c r="CD191" i="1"/>
  <c r="BU191" i="1"/>
  <c r="BL191" i="1"/>
  <c r="BC191" i="1"/>
  <c r="AT191" i="1"/>
  <c r="A191" i="1"/>
  <c r="DW190" i="1"/>
  <c r="DN190" i="1"/>
  <c r="DE190" i="1"/>
  <c r="CV190" i="1"/>
  <c r="CM190" i="1"/>
  <c r="CD190" i="1"/>
  <c r="BU190" i="1"/>
  <c r="BC190" i="1"/>
  <c r="AT190" i="1"/>
  <c r="A190" i="1"/>
  <c r="BL190" i="1" s="1"/>
  <c r="A189" i="1"/>
  <c r="A188" i="1"/>
  <c r="DW188" i="1" s="1"/>
  <c r="DW187" i="1"/>
  <c r="DN187" i="1"/>
  <c r="DE187" i="1"/>
  <c r="CV187" i="1"/>
  <c r="CD187" i="1"/>
  <c r="BU187" i="1"/>
  <c r="BL187" i="1"/>
  <c r="BC187" i="1"/>
  <c r="AT187" i="1"/>
  <c r="A187" i="1"/>
  <c r="CM187" i="1" s="1"/>
  <c r="DW186" i="1"/>
  <c r="DN186" i="1"/>
  <c r="DE186" i="1"/>
  <c r="CV186" i="1"/>
  <c r="CD186" i="1"/>
  <c r="BU186" i="1"/>
  <c r="BL186" i="1"/>
  <c r="BC186" i="1"/>
  <c r="AT186" i="1"/>
  <c r="A186" i="1"/>
  <c r="CM186" i="1" s="1"/>
  <c r="A185" i="1"/>
  <c r="DW184" i="1"/>
  <c r="DN184" i="1"/>
  <c r="DE184" i="1"/>
  <c r="CV184" i="1"/>
  <c r="CM184" i="1"/>
  <c r="CD184" i="1"/>
  <c r="BU184" i="1"/>
  <c r="BL184" i="1"/>
  <c r="BC184" i="1"/>
  <c r="AT184" i="1"/>
  <c r="A184" i="1"/>
  <c r="DW183" i="1"/>
  <c r="DN183" i="1"/>
  <c r="DE183" i="1"/>
  <c r="CV183" i="1"/>
  <c r="CM183" i="1"/>
  <c r="CD183" i="1"/>
  <c r="BU183" i="1"/>
  <c r="BL183" i="1"/>
  <c r="BC183" i="1"/>
  <c r="AT183" i="1"/>
  <c r="A183" i="1"/>
  <c r="DW182" i="1"/>
  <c r="DE182" i="1"/>
  <c r="CM182" i="1"/>
  <c r="BU182" i="1"/>
  <c r="BC182" i="1"/>
  <c r="A182" i="1"/>
  <c r="A181" i="1"/>
  <c r="A180" i="1"/>
  <c r="DW179" i="1"/>
  <c r="DN179" i="1"/>
  <c r="CM179" i="1"/>
  <c r="CD179" i="1"/>
  <c r="BC179" i="1"/>
  <c r="AT179" i="1"/>
  <c r="A179" i="1"/>
  <c r="CV179" i="1" s="1"/>
  <c r="DN178" i="1"/>
  <c r="DE178" i="1"/>
  <c r="CV178" i="1"/>
  <c r="CD178" i="1"/>
  <c r="BU178" i="1"/>
  <c r="BL178" i="1"/>
  <c r="AT178" i="1"/>
  <c r="A178" i="1"/>
  <c r="DW178" i="1" s="1"/>
  <c r="DW177" i="1"/>
  <c r="CV177" i="1"/>
  <c r="BC177" i="1"/>
  <c r="A177" i="1"/>
  <c r="DW176" i="1"/>
  <c r="DN176" i="1"/>
  <c r="DE176" i="1"/>
  <c r="CV176" i="1"/>
  <c r="CM176" i="1"/>
  <c r="CD176" i="1"/>
  <c r="BU176" i="1"/>
  <c r="BL176" i="1"/>
  <c r="BC176" i="1"/>
  <c r="AT176" i="1"/>
  <c r="A176" i="1"/>
  <c r="DW175" i="1"/>
  <c r="DN175" i="1"/>
  <c r="DE175" i="1"/>
  <c r="CV175" i="1"/>
  <c r="CM175" i="1"/>
  <c r="CD175" i="1"/>
  <c r="BU175" i="1"/>
  <c r="BL175" i="1"/>
  <c r="BC175" i="1"/>
  <c r="AT175" i="1"/>
  <c r="A175" i="1"/>
  <c r="DW174" i="1"/>
  <c r="DE174" i="1"/>
  <c r="BC174" i="1"/>
  <c r="A174" i="1"/>
  <c r="A173" i="1"/>
  <c r="A172" i="1"/>
  <c r="DW171" i="1"/>
  <c r="DN171" i="1"/>
  <c r="CM171" i="1"/>
  <c r="CD171" i="1"/>
  <c r="BC171" i="1"/>
  <c r="AT171" i="1"/>
  <c r="A171" i="1"/>
  <c r="CV171" i="1" s="1"/>
  <c r="CV170" i="1"/>
  <c r="CD170" i="1"/>
  <c r="BC170" i="1"/>
  <c r="A170" i="1"/>
  <c r="DN170" i="1" s="1"/>
  <c r="DN169" i="1"/>
  <c r="CV169" i="1"/>
  <c r="CD169" i="1"/>
  <c r="BL169" i="1"/>
  <c r="AT169" i="1"/>
  <c r="A169" i="1"/>
  <c r="DW169" i="1" s="1"/>
  <c r="DW168" i="1"/>
  <c r="DN168" i="1"/>
  <c r="DE168" i="1"/>
  <c r="CV168" i="1"/>
  <c r="CM168" i="1"/>
  <c r="CD168" i="1"/>
  <c r="BU168" i="1"/>
  <c r="BL168" i="1"/>
  <c r="BC168" i="1"/>
  <c r="AT168" i="1"/>
  <c r="A168" i="1"/>
  <c r="DW167" i="1"/>
  <c r="DN167" i="1"/>
  <c r="DE167" i="1"/>
  <c r="CV167" i="1"/>
  <c r="CM167" i="1"/>
  <c r="CD167" i="1"/>
  <c r="BU167" i="1"/>
  <c r="BL167" i="1"/>
  <c r="BC167" i="1"/>
  <c r="AT167" i="1"/>
  <c r="A167" i="1"/>
  <c r="DW166" i="1"/>
  <c r="DN166" i="1"/>
  <c r="DE166" i="1"/>
  <c r="CV166" i="1"/>
  <c r="CM166" i="1"/>
  <c r="CD166" i="1"/>
  <c r="BU166" i="1"/>
  <c r="BL166" i="1"/>
  <c r="BC166" i="1"/>
  <c r="AT166" i="1"/>
  <c r="A166" i="1"/>
  <c r="A165" i="1"/>
  <c r="A164" i="1"/>
  <c r="A163" i="1"/>
  <c r="A162" i="1"/>
  <c r="DW161" i="1"/>
  <c r="DN161" i="1"/>
  <c r="CV161" i="1"/>
  <c r="AT161" i="1"/>
  <c r="A161" i="1"/>
  <c r="BC161" i="1" s="1"/>
  <c r="DW160" i="1"/>
  <c r="DN160" i="1"/>
  <c r="DE160" i="1"/>
  <c r="CV160" i="1"/>
  <c r="CM160" i="1"/>
  <c r="CD160" i="1"/>
  <c r="BU160" i="1"/>
  <c r="BL160" i="1"/>
  <c r="BC160" i="1"/>
  <c r="AT160" i="1"/>
  <c r="A160" i="1"/>
  <c r="DW159" i="1"/>
  <c r="DN159" i="1"/>
  <c r="DE159" i="1"/>
  <c r="CV159" i="1"/>
  <c r="CM159" i="1"/>
  <c r="CD159" i="1"/>
  <c r="BU159" i="1"/>
  <c r="BL159" i="1"/>
  <c r="BC159" i="1"/>
  <c r="AT159" i="1"/>
  <c r="A159" i="1"/>
  <c r="DN158" i="1"/>
  <c r="DE158" i="1"/>
  <c r="CD158" i="1"/>
  <c r="BU158" i="1"/>
  <c r="AT158" i="1"/>
  <c r="A158" i="1"/>
  <c r="DW158" i="1" s="1"/>
  <c r="DW157" i="1"/>
  <c r="DN157" i="1"/>
  <c r="DE157" i="1"/>
  <c r="CV157" i="1"/>
  <c r="CM157" i="1"/>
  <c r="CD157" i="1"/>
  <c r="BU157" i="1"/>
  <c r="BL157" i="1"/>
  <c r="BC157" i="1"/>
  <c r="AT157" i="1"/>
  <c r="A157" i="1"/>
  <c r="DW156" i="1"/>
  <c r="DN156" i="1"/>
  <c r="DE156" i="1"/>
  <c r="CV156" i="1"/>
  <c r="CM156" i="1"/>
  <c r="CD156" i="1"/>
  <c r="BU156" i="1"/>
  <c r="BL156" i="1"/>
  <c r="BC156" i="1"/>
  <c r="AT156" i="1"/>
  <c r="A156" i="1"/>
  <c r="A155" i="1"/>
  <c r="A154" i="1"/>
  <c r="A153" i="1"/>
  <c r="A152" i="1"/>
  <c r="DW151" i="1"/>
  <c r="DN151" i="1"/>
  <c r="DE151" i="1"/>
  <c r="CV151" i="1"/>
  <c r="CM151" i="1"/>
  <c r="CD151" i="1"/>
  <c r="BU151" i="1"/>
  <c r="BL151" i="1"/>
  <c r="BC151" i="1"/>
  <c r="AT151" i="1"/>
  <c r="A151" i="1"/>
  <c r="DW150" i="1"/>
  <c r="DN150" i="1"/>
  <c r="DE150" i="1"/>
  <c r="CV150" i="1"/>
  <c r="CM150" i="1"/>
  <c r="CD150" i="1"/>
  <c r="BU150" i="1"/>
  <c r="BL150" i="1"/>
  <c r="BC150" i="1"/>
  <c r="AT150" i="1"/>
  <c r="A150" i="1"/>
  <c r="DW149" i="1"/>
  <c r="DN149" i="1"/>
  <c r="DE149" i="1"/>
  <c r="CV149" i="1"/>
  <c r="CM149" i="1"/>
  <c r="CD149" i="1"/>
  <c r="BU149" i="1"/>
  <c r="BL149" i="1"/>
  <c r="BC149" i="1"/>
  <c r="AT149" i="1"/>
  <c r="A149" i="1"/>
  <c r="DW148" i="1"/>
  <c r="DN148" i="1"/>
  <c r="DE148" i="1"/>
  <c r="CV148" i="1"/>
  <c r="CM148" i="1"/>
  <c r="CD148" i="1"/>
  <c r="BU148" i="1"/>
  <c r="BL148" i="1"/>
  <c r="BC148" i="1"/>
  <c r="AT148" i="1"/>
  <c r="A148" i="1"/>
  <c r="A147" i="1"/>
  <c r="DE146" i="1"/>
  <c r="CD146" i="1"/>
  <c r="BU146" i="1"/>
  <c r="A146" i="1"/>
  <c r="A145" i="1"/>
  <c r="DN144" i="1"/>
  <c r="CV144" i="1"/>
  <c r="CD144" i="1"/>
  <c r="BU144" i="1"/>
  <c r="AT144" i="1"/>
  <c r="A144" i="1"/>
  <c r="DE144" i="1" s="1"/>
  <c r="DN143" i="1"/>
  <c r="A143" i="1"/>
  <c r="A142" i="1"/>
  <c r="CV141" i="1"/>
  <c r="CM141" i="1"/>
  <c r="CD141" i="1"/>
  <c r="BU141" i="1"/>
  <c r="BL141" i="1"/>
  <c r="BC141" i="1"/>
  <c r="AT141" i="1"/>
  <c r="A141" i="1"/>
  <c r="DW141" i="1" s="1"/>
  <c r="A140" i="1"/>
  <c r="DW139" i="1"/>
  <c r="DN139" i="1"/>
  <c r="DE139" i="1"/>
  <c r="CV139" i="1"/>
  <c r="CM139" i="1"/>
  <c r="CD139" i="1"/>
  <c r="BU139" i="1"/>
  <c r="BL139" i="1"/>
  <c r="BC139" i="1"/>
  <c r="AT139" i="1"/>
  <c r="A139" i="1"/>
  <c r="A138" i="1"/>
  <c r="DW138" i="1" s="1"/>
  <c r="DW137" i="1"/>
  <c r="DN137" i="1"/>
  <c r="DE137" i="1"/>
  <c r="CV137" i="1"/>
  <c r="CM137" i="1"/>
  <c r="CD137" i="1"/>
  <c r="BU137" i="1"/>
  <c r="BL137" i="1"/>
  <c r="BC137" i="1"/>
  <c r="AT137" i="1"/>
  <c r="A137" i="1"/>
  <c r="DW136" i="1"/>
  <c r="DN136" i="1"/>
  <c r="DE136" i="1"/>
  <c r="CV136" i="1"/>
  <c r="CM136" i="1"/>
  <c r="CD136" i="1"/>
  <c r="BU136" i="1"/>
  <c r="BL136" i="1"/>
  <c r="BC136" i="1"/>
  <c r="AT136" i="1"/>
  <c r="A136" i="1"/>
  <c r="A135" i="1"/>
  <c r="A134" i="1"/>
  <c r="DW133" i="1"/>
  <c r="DN133" i="1"/>
  <c r="DE133" i="1"/>
  <c r="CV133" i="1"/>
  <c r="CM133" i="1"/>
  <c r="CD133" i="1"/>
  <c r="BU133" i="1"/>
  <c r="BL133" i="1"/>
  <c r="BC133" i="1"/>
  <c r="AT133" i="1"/>
  <c r="A133" i="1"/>
  <c r="CV132" i="1"/>
  <c r="A132" i="1"/>
  <c r="DN132" i="1" s="1"/>
  <c r="DE131" i="1"/>
  <c r="BU131" i="1"/>
  <c r="A131" i="1"/>
  <c r="DW131" i="1" s="1"/>
  <c r="A130" i="1"/>
  <c r="DW129" i="1"/>
  <c r="DN129" i="1"/>
  <c r="DE129" i="1"/>
  <c r="CV129" i="1"/>
  <c r="CM129" i="1"/>
  <c r="CD129" i="1"/>
  <c r="BU129" i="1"/>
  <c r="BL129" i="1"/>
  <c r="BC129" i="1"/>
  <c r="AT129" i="1"/>
  <c r="A129" i="1"/>
  <c r="DN128" i="1"/>
  <c r="CV128" i="1"/>
  <c r="CD128" i="1"/>
  <c r="AT128" i="1"/>
  <c r="A128" i="1"/>
  <c r="DN127" i="1"/>
  <c r="CV127" i="1"/>
  <c r="CM127" i="1"/>
  <c r="BU127" i="1"/>
  <c r="BL127" i="1"/>
  <c r="AT127" i="1"/>
  <c r="A127" i="1"/>
  <c r="DW127" i="1" s="1"/>
  <c r="DW126" i="1"/>
  <c r="DN126" i="1"/>
  <c r="DE126" i="1"/>
  <c r="CV126" i="1"/>
  <c r="CM126" i="1"/>
  <c r="CD126" i="1"/>
  <c r="BU126" i="1"/>
  <c r="BL126" i="1"/>
  <c r="BC126" i="1"/>
  <c r="AT126" i="1"/>
  <c r="A126" i="1"/>
  <c r="A125" i="1"/>
  <c r="DW125" i="1" s="1"/>
  <c r="DW124" i="1"/>
  <c r="DN124" i="1"/>
  <c r="DE124" i="1"/>
  <c r="CV124" i="1"/>
  <c r="CM124" i="1"/>
  <c r="CD124" i="1"/>
  <c r="BU124" i="1"/>
  <c r="BL124" i="1"/>
  <c r="BC124" i="1"/>
  <c r="AT124" i="1"/>
  <c r="A124" i="1"/>
  <c r="A123" i="1"/>
  <c r="A122" i="1"/>
  <c r="DW121" i="1"/>
  <c r="DN121" i="1"/>
  <c r="DE121" i="1"/>
  <c r="CV121" i="1"/>
  <c r="CM121" i="1"/>
  <c r="CD121" i="1"/>
  <c r="BU121" i="1"/>
  <c r="BL121" i="1"/>
  <c r="BC121" i="1"/>
  <c r="AT121" i="1"/>
  <c r="A121" i="1"/>
  <c r="DW120" i="1"/>
  <c r="DN120" i="1"/>
  <c r="DE120" i="1"/>
  <c r="CV120" i="1"/>
  <c r="CM120" i="1"/>
  <c r="CD120" i="1"/>
  <c r="BU120" i="1"/>
  <c r="BL120" i="1"/>
  <c r="BC120" i="1"/>
  <c r="AT120" i="1"/>
  <c r="A120" i="1"/>
  <c r="DW119" i="1"/>
  <c r="DE119" i="1"/>
  <c r="CV119" i="1"/>
  <c r="BL119" i="1"/>
  <c r="BC119" i="1"/>
  <c r="A119" i="1"/>
  <c r="BU119" i="1" s="1"/>
  <c r="DW118" i="1"/>
  <c r="DN118" i="1"/>
  <c r="DE118" i="1"/>
  <c r="CV118" i="1"/>
  <c r="CM118" i="1"/>
  <c r="CD118" i="1"/>
  <c r="BU118" i="1"/>
  <c r="BL118" i="1"/>
  <c r="BC118" i="1"/>
  <c r="AT118" i="1"/>
  <c r="A118" i="1"/>
  <c r="A117" i="1"/>
  <c r="DW117" i="1" s="1"/>
  <c r="DW116" i="1"/>
  <c r="DE116" i="1"/>
  <c r="CV116" i="1"/>
  <c r="BC116" i="1"/>
  <c r="A116" i="1"/>
  <c r="A115" i="1"/>
  <c r="A114" i="1"/>
  <c r="DW113" i="1"/>
  <c r="A113" i="1"/>
  <c r="DN113" i="1" s="1"/>
  <c r="A112" i="1"/>
  <c r="A111" i="1"/>
  <c r="DW110" i="1"/>
  <c r="DN110" i="1"/>
  <c r="DE110" i="1"/>
  <c r="CV110" i="1"/>
  <c r="CM110" i="1"/>
  <c r="CD110" i="1"/>
  <c r="BU110" i="1"/>
  <c r="BL110" i="1"/>
  <c r="BC110" i="1"/>
  <c r="AT110" i="1"/>
  <c r="A110" i="1"/>
  <c r="DW109" i="1"/>
  <c r="DN109" i="1"/>
  <c r="DE109" i="1"/>
  <c r="CV109" i="1"/>
  <c r="CM109" i="1"/>
  <c r="CD109" i="1"/>
  <c r="BU109" i="1"/>
  <c r="BL109" i="1"/>
  <c r="BC109" i="1"/>
  <c r="AT109" i="1"/>
  <c r="A109" i="1"/>
  <c r="DW108" i="1"/>
  <c r="DN108" i="1"/>
  <c r="DE108" i="1"/>
  <c r="CV108" i="1"/>
  <c r="CM108" i="1"/>
  <c r="CD108" i="1"/>
  <c r="BU108" i="1"/>
  <c r="BL108" i="1"/>
  <c r="BC108" i="1"/>
  <c r="AT108" i="1"/>
  <c r="A108" i="1"/>
  <c r="A107" i="1"/>
  <c r="DW107" i="1" s="1"/>
  <c r="A106" i="1"/>
  <c r="A105" i="1"/>
  <c r="DW105" i="1" s="1"/>
  <c r="A104" i="1"/>
  <c r="DN103" i="1"/>
  <c r="DE103" i="1"/>
  <c r="CV103" i="1"/>
  <c r="CM103" i="1"/>
  <c r="BU103" i="1"/>
  <c r="BL103" i="1"/>
  <c r="AT103" i="1"/>
  <c r="A103" i="1"/>
  <c r="CD103" i="1" s="1"/>
  <c r="DW102" i="1"/>
  <c r="DN102" i="1"/>
  <c r="DE102" i="1"/>
  <c r="CV102" i="1"/>
  <c r="CM102" i="1"/>
  <c r="CD102" i="1"/>
  <c r="BU102" i="1"/>
  <c r="BL102" i="1"/>
  <c r="BC102" i="1"/>
  <c r="AT102" i="1"/>
  <c r="A102" i="1"/>
  <c r="DW101" i="1"/>
  <c r="DN101" i="1"/>
  <c r="DE101" i="1"/>
  <c r="CV101" i="1"/>
  <c r="CM101" i="1"/>
  <c r="CD101" i="1"/>
  <c r="BU101" i="1"/>
  <c r="BL101" i="1"/>
  <c r="BC101" i="1"/>
  <c r="AT101" i="1"/>
  <c r="A101" i="1"/>
  <c r="DW100" i="1"/>
  <c r="DN100" i="1"/>
  <c r="DE100" i="1"/>
  <c r="CV100" i="1"/>
  <c r="CM100" i="1"/>
  <c r="CD100" i="1"/>
  <c r="BU100" i="1"/>
  <c r="BL100" i="1"/>
  <c r="BC100" i="1"/>
  <c r="AT100" i="1"/>
  <c r="A100" i="1"/>
  <c r="A99" i="1"/>
  <c r="DW99" i="1" s="1"/>
  <c r="A98" i="1"/>
  <c r="A97" i="1"/>
  <c r="DW97" i="1" s="1"/>
  <c r="A96" i="1"/>
  <c r="DN95" i="1"/>
  <c r="CM95" i="1"/>
  <c r="CD95" i="1"/>
  <c r="BU95" i="1"/>
  <c r="AT95" i="1"/>
  <c r="A95" i="1"/>
  <c r="BL95" i="1" s="1"/>
  <c r="DW94" i="1"/>
  <c r="DN94" i="1"/>
  <c r="DE94" i="1"/>
  <c r="CV94" i="1"/>
  <c r="CM94" i="1"/>
  <c r="CD94" i="1"/>
  <c r="BU94" i="1"/>
  <c r="BL94" i="1"/>
  <c r="BC94" i="1"/>
  <c r="AT94" i="1"/>
  <c r="A94" i="1"/>
  <c r="DW93" i="1"/>
  <c r="DN93" i="1"/>
  <c r="DE93" i="1"/>
  <c r="CV93" i="1"/>
  <c r="CM93" i="1"/>
  <c r="CD93" i="1"/>
  <c r="BU93" i="1"/>
  <c r="BL93" i="1"/>
  <c r="BC93" i="1"/>
  <c r="AT93" i="1"/>
  <c r="A93" i="1"/>
  <c r="DW92" i="1"/>
  <c r="DN92" i="1"/>
  <c r="DE92" i="1"/>
  <c r="CV92" i="1"/>
  <c r="CM92" i="1"/>
  <c r="CD92" i="1"/>
  <c r="BU92" i="1"/>
  <c r="BL92" i="1"/>
  <c r="BC92" i="1"/>
  <c r="AT92" i="1"/>
  <c r="A92" i="1"/>
  <c r="A91" i="1"/>
  <c r="A90" i="1"/>
  <c r="A89" i="1"/>
  <c r="A88" i="1"/>
  <c r="BU88" i="1" s="1"/>
  <c r="A87" i="1"/>
  <c r="DW86" i="1"/>
  <c r="DN86" i="1"/>
  <c r="DE86" i="1"/>
  <c r="CV86" i="1"/>
  <c r="CM86" i="1"/>
  <c r="CD86" i="1"/>
  <c r="BU86" i="1"/>
  <c r="BL86" i="1"/>
  <c r="BC86" i="1"/>
  <c r="AT86" i="1"/>
  <c r="A86" i="1"/>
  <c r="DW85" i="1"/>
  <c r="DN85" i="1"/>
  <c r="DE85" i="1"/>
  <c r="CV85" i="1"/>
  <c r="CM85" i="1"/>
  <c r="CD85" i="1"/>
  <c r="BU85" i="1"/>
  <c r="BL85" i="1"/>
  <c r="BC85" i="1"/>
  <c r="AT85" i="1"/>
  <c r="A85" i="1"/>
  <c r="DW84" i="1"/>
  <c r="DN84" i="1"/>
  <c r="DE84" i="1"/>
  <c r="CV84" i="1"/>
  <c r="CM84" i="1"/>
  <c r="CD84" i="1"/>
  <c r="BU84" i="1"/>
  <c r="BL84" i="1"/>
  <c r="BC84" i="1"/>
  <c r="AT84" i="1"/>
  <c r="A84" i="1"/>
  <c r="A83" i="1"/>
  <c r="A82" i="1"/>
  <c r="A81" i="1"/>
  <c r="DW80" i="1"/>
  <c r="DE80" i="1"/>
  <c r="CV80" i="1"/>
  <c r="CM80" i="1"/>
  <c r="CD80" i="1"/>
  <c r="BL80" i="1"/>
  <c r="BC80" i="1"/>
  <c r="A80" i="1"/>
  <c r="DN80" i="1" s="1"/>
  <c r="DW79" i="1"/>
  <c r="DE79" i="1"/>
  <c r="CV79" i="1"/>
  <c r="CM79" i="1"/>
  <c r="CD79" i="1"/>
  <c r="BL79" i="1"/>
  <c r="BC79" i="1"/>
  <c r="A79" i="1"/>
  <c r="DN79" i="1" s="1"/>
  <c r="DW78" i="1"/>
  <c r="DN78" i="1"/>
  <c r="DE78" i="1"/>
  <c r="CV78" i="1"/>
  <c r="CM78" i="1"/>
  <c r="CD78" i="1"/>
  <c r="BU78" i="1"/>
  <c r="BL78" i="1"/>
  <c r="BC78" i="1"/>
  <c r="AT78" i="1"/>
  <c r="A78" i="1"/>
  <c r="DW77" i="1"/>
  <c r="DN77" i="1"/>
  <c r="DE77" i="1"/>
  <c r="CV77" i="1"/>
  <c r="CM77" i="1"/>
  <c r="CD77" i="1"/>
  <c r="BU77" i="1"/>
  <c r="BL77" i="1"/>
  <c r="BC77" i="1"/>
  <c r="AT77" i="1"/>
  <c r="A77" i="1"/>
  <c r="DW76" i="1"/>
  <c r="DN76" i="1"/>
  <c r="DE76" i="1"/>
  <c r="CV76" i="1"/>
  <c r="CM76" i="1"/>
  <c r="CD76" i="1"/>
  <c r="BU76" i="1"/>
  <c r="BL76" i="1"/>
  <c r="BC76" i="1"/>
  <c r="AT76" i="1"/>
  <c r="A76" i="1"/>
  <c r="DW75" i="1"/>
  <c r="CV75" i="1"/>
  <c r="CM75" i="1"/>
  <c r="BL75" i="1"/>
  <c r="BC75" i="1"/>
  <c r="A75" i="1"/>
  <c r="DE75" i="1" s="1"/>
  <c r="A74" i="1"/>
  <c r="A73" i="1"/>
  <c r="DN72" i="1"/>
  <c r="DE72" i="1"/>
  <c r="CV72" i="1"/>
  <c r="CD72" i="1"/>
  <c r="BU72" i="1"/>
  <c r="BL72" i="1"/>
  <c r="AT72" i="1"/>
  <c r="A72" i="1"/>
  <c r="DW72" i="1" s="1"/>
  <c r="A71" i="1"/>
  <c r="AT71" i="1" s="1"/>
  <c r="DE70" i="1"/>
  <c r="BU70" i="1"/>
  <c r="A70" i="1"/>
  <c r="DN70" i="1" s="1"/>
  <c r="DW69" i="1"/>
  <c r="DN69" i="1"/>
  <c r="DE69" i="1"/>
  <c r="CV69" i="1"/>
  <c r="CM69" i="1"/>
  <c r="CD69" i="1"/>
  <c r="BU69" i="1"/>
  <c r="BL69" i="1"/>
  <c r="BC69" i="1"/>
  <c r="AT69" i="1"/>
  <c r="A69" i="1"/>
  <c r="DE68" i="1"/>
  <c r="CV68" i="1"/>
  <c r="CM68" i="1"/>
  <c r="A68" i="1"/>
  <c r="DN68" i="1" s="1"/>
  <c r="DN67" i="1"/>
  <c r="A67" i="1"/>
  <c r="DW67" i="1" s="1"/>
  <c r="A66" i="1"/>
  <c r="A65" i="1"/>
  <c r="DW64" i="1"/>
  <c r="DN64" i="1"/>
  <c r="DE64" i="1"/>
  <c r="CV64" i="1"/>
  <c r="CM64" i="1"/>
  <c r="CD64" i="1"/>
  <c r="BU64" i="1"/>
  <c r="BL64" i="1"/>
  <c r="BC64" i="1"/>
  <c r="AT64" i="1"/>
  <c r="A64" i="1"/>
  <c r="DW63" i="1"/>
  <c r="DN63" i="1"/>
  <c r="DE63" i="1"/>
  <c r="CV63" i="1"/>
  <c r="CM63" i="1"/>
  <c r="CD63" i="1"/>
  <c r="BU63" i="1"/>
  <c r="BL63" i="1"/>
  <c r="BC63" i="1"/>
  <c r="AT63" i="1"/>
  <c r="A63" i="1"/>
  <c r="DW62" i="1"/>
  <c r="DN62" i="1"/>
  <c r="DE62" i="1"/>
  <c r="CV62" i="1"/>
  <c r="CM62" i="1"/>
  <c r="CD62" i="1"/>
  <c r="BU62" i="1"/>
  <c r="BL62" i="1"/>
  <c r="BC62" i="1"/>
  <c r="AT62" i="1"/>
  <c r="A62" i="1"/>
  <c r="DW61" i="1"/>
  <c r="DN61" i="1"/>
  <c r="DE61" i="1"/>
  <c r="CV61" i="1"/>
  <c r="CM61" i="1"/>
  <c r="CD61" i="1"/>
  <c r="BU61" i="1"/>
  <c r="BL61" i="1"/>
  <c r="BC61" i="1"/>
  <c r="AT61" i="1"/>
  <c r="A61" i="1"/>
  <c r="DW60" i="1"/>
  <c r="DN60" i="1"/>
  <c r="DE60" i="1"/>
  <c r="CV60" i="1"/>
  <c r="CM60" i="1"/>
  <c r="CD60" i="1"/>
  <c r="BU60" i="1"/>
  <c r="BL60" i="1"/>
  <c r="BC60" i="1"/>
  <c r="AT60" i="1"/>
  <c r="A60" i="1"/>
  <c r="BL59" i="1"/>
  <c r="A59" i="1"/>
  <c r="A58" i="1"/>
  <c r="A57" i="1"/>
  <c r="CD56" i="1"/>
  <c r="A56" i="1"/>
  <c r="DN56" i="1" s="1"/>
  <c r="DN55" i="1"/>
  <c r="DE55" i="1"/>
  <c r="CV55" i="1"/>
  <c r="CM55" i="1"/>
  <c r="CD55" i="1"/>
  <c r="BU55" i="1"/>
  <c r="BL55" i="1"/>
  <c r="BC55" i="1"/>
  <c r="AT55" i="1"/>
  <c r="A55" i="1"/>
  <c r="DW55" i="1" s="1"/>
  <c r="A54" i="1"/>
  <c r="A53" i="1"/>
  <c r="DW52" i="1"/>
  <c r="DN52" i="1"/>
  <c r="DE52" i="1"/>
  <c r="CV52" i="1"/>
  <c r="CM52" i="1"/>
  <c r="CD52" i="1"/>
  <c r="BU52" i="1"/>
  <c r="BL52" i="1"/>
  <c r="BC52" i="1"/>
  <c r="AT52" i="1"/>
  <c r="A52" i="1"/>
  <c r="DW51" i="1"/>
  <c r="DN51" i="1"/>
  <c r="DE51" i="1"/>
  <c r="CV51" i="1"/>
  <c r="CM51" i="1"/>
  <c r="CD51" i="1"/>
  <c r="BU51" i="1"/>
  <c r="BL51" i="1"/>
  <c r="BC51" i="1"/>
  <c r="AT51" i="1"/>
  <c r="A51" i="1"/>
  <c r="DW50" i="1"/>
  <c r="CV50" i="1"/>
  <c r="CM50" i="1"/>
  <c r="BU50" i="1"/>
  <c r="BL50" i="1"/>
  <c r="BC50" i="1"/>
  <c r="A50" i="1"/>
  <c r="DE50" i="1" s="1"/>
  <c r="A49" i="1"/>
  <c r="DW49" i="1" s="1"/>
  <c r="DW48" i="1"/>
  <c r="DN48" i="1"/>
  <c r="DE48" i="1"/>
  <c r="CV48" i="1"/>
  <c r="CM48" i="1"/>
  <c r="CD48" i="1"/>
  <c r="BU48" i="1"/>
  <c r="BL48" i="1"/>
  <c r="BC48" i="1"/>
  <c r="AT48" i="1"/>
  <c r="A48" i="1"/>
  <c r="DW47" i="1"/>
  <c r="DN47" i="1"/>
  <c r="DE47" i="1"/>
  <c r="CV47" i="1"/>
  <c r="CM47" i="1"/>
  <c r="CD47" i="1"/>
  <c r="BU47" i="1"/>
  <c r="BL47" i="1"/>
  <c r="BC47" i="1"/>
  <c r="AT47" i="1"/>
  <c r="A47" i="1"/>
  <c r="A46" i="1"/>
  <c r="A45" i="1"/>
  <c r="DW44" i="1"/>
  <c r="DN44" i="1"/>
  <c r="DE44" i="1"/>
  <c r="CV44" i="1"/>
  <c r="CM44" i="1"/>
  <c r="CD44" i="1"/>
  <c r="BU44" i="1"/>
  <c r="BL44" i="1"/>
  <c r="BC44" i="1"/>
  <c r="AT44" i="1"/>
  <c r="A44" i="1"/>
  <c r="DW43" i="1"/>
  <c r="DN43" i="1"/>
  <c r="DE43" i="1"/>
  <c r="CV43" i="1"/>
  <c r="CM43" i="1"/>
  <c r="CD43" i="1"/>
  <c r="BU43" i="1"/>
  <c r="BL43" i="1"/>
  <c r="BC43" i="1"/>
  <c r="AT43" i="1"/>
  <c r="A43" i="1"/>
  <c r="DW42" i="1"/>
  <c r="DE42" i="1"/>
  <c r="CV42" i="1"/>
  <c r="CM42" i="1"/>
  <c r="BL42" i="1"/>
  <c r="BC42" i="1"/>
  <c r="A42" i="1"/>
  <c r="BU42" i="1" s="1"/>
  <c r="A41" i="1"/>
  <c r="DW41" i="1" s="1"/>
  <c r="DW40" i="1"/>
  <c r="DN40" i="1"/>
  <c r="DE40" i="1"/>
  <c r="CV40" i="1"/>
  <c r="CM40" i="1"/>
  <c r="CD40" i="1"/>
  <c r="BU40" i="1"/>
  <c r="BL40" i="1"/>
  <c r="BC40" i="1"/>
  <c r="AT40" i="1"/>
  <c r="A40" i="1"/>
  <c r="DW39" i="1"/>
  <c r="DN39" i="1"/>
  <c r="DE39" i="1"/>
  <c r="CV39" i="1"/>
  <c r="CM39" i="1"/>
  <c r="CD39" i="1"/>
  <c r="BU39" i="1"/>
  <c r="BL39" i="1"/>
  <c r="BC39" i="1"/>
  <c r="AT39" i="1"/>
  <c r="A39" i="1"/>
  <c r="A38" i="1"/>
  <c r="A37" i="1"/>
  <c r="DW36" i="1"/>
  <c r="DN36" i="1"/>
  <c r="DE36" i="1"/>
  <c r="CV36" i="1"/>
  <c r="CM36" i="1"/>
  <c r="CD36" i="1"/>
  <c r="BU36" i="1"/>
  <c r="BL36" i="1"/>
  <c r="BC36" i="1"/>
  <c r="AT36" i="1"/>
  <c r="A36" i="1"/>
  <c r="DW35" i="1"/>
  <c r="DN35" i="1"/>
  <c r="DE35" i="1"/>
  <c r="CV35" i="1"/>
  <c r="CM35" i="1"/>
  <c r="CD35" i="1"/>
  <c r="BU35" i="1"/>
  <c r="BL35" i="1"/>
  <c r="BC35" i="1"/>
  <c r="AT35" i="1"/>
  <c r="A35" i="1"/>
  <c r="DW34" i="1"/>
  <c r="DN34" i="1"/>
  <c r="CV34" i="1"/>
  <c r="CM34" i="1"/>
  <c r="BU34" i="1"/>
  <c r="BL34" i="1"/>
  <c r="BC34" i="1"/>
  <c r="AT34" i="1"/>
  <c r="A34" i="1"/>
  <c r="DE34" i="1" s="1"/>
  <c r="A33" i="1"/>
  <c r="DW32" i="1"/>
  <c r="DN32" i="1"/>
  <c r="DE32" i="1"/>
  <c r="CV32" i="1"/>
  <c r="CM32" i="1"/>
  <c r="CD32" i="1"/>
  <c r="BU32" i="1"/>
  <c r="BL32" i="1"/>
  <c r="BC32" i="1"/>
  <c r="AT32" i="1"/>
  <c r="A32" i="1"/>
  <c r="DW31" i="1"/>
  <c r="DN31" i="1"/>
  <c r="DE31" i="1"/>
  <c r="CV31" i="1"/>
  <c r="CM31" i="1"/>
  <c r="CD31" i="1"/>
  <c r="BU31" i="1"/>
  <c r="BL31" i="1"/>
  <c r="BC31" i="1"/>
  <c r="AT31" i="1"/>
  <c r="A31" i="1"/>
  <c r="DN30" i="1"/>
  <c r="CV30" i="1"/>
  <c r="CD30" i="1"/>
  <c r="BL30" i="1"/>
  <c r="AT30" i="1"/>
  <c r="A30" i="1"/>
  <c r="DW30" i="1" s="1"/>
  <c r="A29" i="1"/>
  <c r="DW28" i="1"/>
  <c r="DN28" i="1"/>
  <c r="DE28" i="1"/>
  <c r="CV28" i="1"/>
  <c r="CM28" i="1"/>
  <c r="CD28" i="1"/>
  <c r="BU28" i="1"/>
  <c r="BL28" i="1"/>
  <c r="BC28" i="1"/>
  <c r="AT28" i="1"/>
  <c r="A28" i="1"/>
  <c r="DW27" i="1"/>
  <c r="DN27" i="1"/>
  <c r="DE27" i="1"/>
  <c r="CV27" i="1"/>
  <c r="CM27" i="1"/>
  <c r="CD27" i="1"/>
  <c r="BU27" i="1"/>
  <c r="BL27" i="1"/>
  <c r="BC27" i="1"/>
  <c r="AT27" i="1"/>
  <c r="A27" i="1"/>
  <c r="A26" i="1"/>
  <c r="DN26" i="1" s="1"/>
  <c r="A25" i="1"/>
  <c r="DW24" i="1"/>
  <c r="DN24" i="1"/>
  <c r="DE24" i="1"/>
  <c r="CV24" i="1"/>
  <c r="CM24" i="1"/>
  <c r="CD24" i="1"/>
  <c r="BU24" i="1"/>
  <c r="BL24" i="1"/>
  <c r="BC24" i="1"/>
  <c r="AT24" i="1"/>
  <c r="A24" i="1"/>
  <c r="DW23" i="1"/>
  <c r="DN23" i="1"/>
  <c r="DE23" i="1"/>
  <c r="CV23" i="1"/>
  <c r="CM23" i="1"/>
  <c r="CD23" i="1"/>
  <c r="BU23" i="1"/>
  <c r="BL23" i="1"/>
  <c r="BC23" i="1"/>
  <c r="AT23" i="1"/>
  <c r="A23" i="1"/>
  <c r="BU22" i="1"/>
  <c r="AT22" i="1"/>
  <c r="A22" i="1"/>
  <c r="CV22" i="1" s="1"/>
  <c r="A21" i="1"/>
  <c r="DW20" i="1"/>
  <c r="DN20" i="1"/>
  <c r="DE20" i="1"/>
  <c r="CV20" i="1"/>
  <c r="CM20" i="1"/>
  <c r="CD20" i="1"/>
  <c r="BU20" i="1"/>
  <c r="BL20" i="1"/>
  <c r="BC20" i="1"/>
  <c r="AT20" i="1"/>
  <c r="A20" i="1"/>
  <c r="DN19" i="1"/>
  <c r="AT19" i="1"/>
  <c r="A19" i="1"/>
  <c r="BU19" i="1" s="1"/>
  <c r="DN18" i="1"/>
  <c r="AT18" i="1"/>
  <c r="A18" i="1"/>
  <c r="BU18" i="1" s="1"/>
  <c r="A17" i="1"/>
  <c r="DW16" i="1"/>
  <c r="DN16" i="1"/>
  <c r="DE16" i="1"/>
  <c r="CV16" i="1"/>
  <c r="CM16" i="1"/>
  <c r="CD16" i="1"/>
  <c r="BU16" i="1"/>
  <c r="BL16" i="1"/>
  <c r="BC16" i="1"/>
  <c r="AT16" i="1"/>
  <c r="A16" i="1"/>
  <c r="DW15" i="1"/>
  <c r="DN15" i="1"/>
  <c r="DE15" i="1"/>
  <c r="CV15" i="1"/>
  <c r="CM15" i="1"/>
  <c r="CD15" i="1"/>
  <c r="BU15" i="1"/>
  <c r="BL15" i="1"/>
  <c r="BC15" i="1"/>
  <c r="AT15" i="1"/>
  <c r="A15" i="1"/>
  <c r="CM14" i="1"/>
  <c r="BC14" i="1"/>
  <c r="A14" i="1"/>
  <c r="DN14" i="1" s="1"/>
  <c r="B13" i="1"/>
  <c r="A3" i="2" s="1"/>
  <c r="A13" i="1"/>
  <c r="DW12" i="1"/>
  <c r="DE12" i="1"/>
  <c r="CV12" i="1"/>
  <c r="CM12" i="1"/>
  <c r="BU12" i="1"/>
  <c r="BL12" i="1"/>
  <c r="BC12" i="1"/>
  <c r="AR12" i="1"/>
  <c r="C12" i="1"/>
  <c r="B2" i="2" s="1"/>
  <c r="A12" i="1"/>
  <c r="DN12" i="1" s="1"/>
  <c r="D9" i="1"/>
  <c r="C3" i="1"/>
  <c r="AS9" i="1" s="1"/>
  <c r="G2" i="1"/>
  <c r="H2" i="1" s="1"/>
  <c r="D2" i="1"/>
  <c r="AV11" i="1" l="1"/>
  <c r="AS12" i="1" s="1"/>
  <c r="E12" i="1"/>
  <c r="DW17" i="1"/>
  <c r="DN17" i="1"/>
  <c r="DE17" i="1"/>
  <c r="CV17" i="1"/>
  <c r="CM17" i="1"/>
  <c r="CD17" i="1"/>
  <c r="BU17" i="1"/>
  <c r="BL17" i="1"/>
  <c r="BC17" i="1"/>
  <c r="AT17" i="1"/>
  <c r="CM18" i="1"/>
  <c r="CM19" i="1"/>
  <c r="DN22" i="1"/>
  <c r="BC26" i="1"/>
  <c r="BU26" i="1"/>
  <c r="CM26" i="1"/>
  <c r="DE26" i="1"/>
  <c r="DW26" i="1"/>
  <c r="DW29" i="1"/>
  <c r="DN29" i="1"/>
  <c r="DE29" i="1"/>
  <c r="CV29" i="1"/>
  <c r="CM29" i="1"/>
  <c r="CD29" i="1"/>
  <c r="BU29" i="1"/>
  <c r="BL29" i="1"/>
  <c r="BC29" i="1"/>
  <c r="AT29" i="1"/>
  <c r="DW87" i="1"/>
  <c r="BC87" i="1"/>
  <c r="AT87" i="1"/>
  <c r="DE87" i="1"/>
  <c r="CM87" i="1"/>
  <c r="BU87" i="1"/>
  <c r="BL87" i="1"/>
  <c r="CV87" i="1"/>
  <c r="CD87" i="1"/>
  <c r="DN87" i="1"/>
  <c r="C13" i="1"/>
  <c r="DE14" i="1"/>
  <c r="BL18" i="1"/>
  <c r="BL19" i="1"/>
  <c r="CM22" i="1"/>
  <c r="CD42" i="1"/>
  <c r="DW45" i="1"/>
  <c r="DN45" i="1"/>
  <c r="DE45" i="1"/>
  <c r="CV45" i="1"/>
  <c r="CM45" i="1"/>
  <c r="CD45" i="1"/>
  <c r="BU45" i="1"/>
  <c r="BL45" i="1"/>
  <c r="BC45" i="1"/>
  <c r="AT45" i="1"/>
  <c r="AT50" i="1"/>
  <c r="DN50" i="1"/>
  <c r="BC56" i="1"/>
  <c r="DN59" i="1"/>
  <c r="CD59" i="1"/>
  <c r="AT59" i="1"/>
  <c r="DW59" i="1"/>
  <c r="CM59" i="1"/>
  <c r="BC59" i="1"/>
  <c r="DE59" i="1"/>
  <c r="BU59" i="1"/>
  <c r="CV59" i="1"/>
  <c r="DW66" i="1"/>
  <c r="DN66" i="1"/>
  <c r="DE66" i="1"/>
  <c r="CV66" i="1"/>
  <c r="CM66" i="1"/>
  <c r="CD66" i="1"/>
  <c r="BU66" i="1"/>
  <c r="BL66" i="1"/>
  <c r="BC66" i="1"/>
  <c r="AT66" i="1"/>
  <c r="CV71" i="1"/>
  <c r="BL71" i="1"/>
  <c r="DE71" i="1"/>
  <c r="BU71" i="1"/>
  <c r="DW71" i="1"/>
  <c r="DN71" i="1"/>
  <c r="CM71" i="1"/>
  <c r="CD71" i="1"/>
  <c r="BC71" i="1"/>
  <c r="DW88" i="1"/>
  <c r="BC88" i="1"/>
  <c r="BL88" i="1"/>
  <c r="CM88" i="1"/>
  <c r="AT88" i="1"/>
  <c r="DN88" i="1"/>
  <c r="DE88" i="1"/>
  <c r="CD88" i="1"/>
  <c r="CD14" i="1"/>
  <c r="DW56" i="1"/>
  <c r="CM56" i="1"/>
  <c r="AT56" i="1"/>
  <c r="DE56" i="1"/>
  <c r="BU56" i="1"/>
  <c r="CV88" i="1"/>
  <c r="CV111" i="1"/>
  <c r="BU111" i="1"/>
  <c r="DN111" i="1"/>
  <c r="AT111" i="1"/>
  <c r="CM111" i="1"/>
  <c r="BL111" i="1"/>
  <c r="DW111" i="1"/>
  <c r="DE111" i="1"/>
  <c r="BC111" i="1"/>
  <c r="CD111" i="1"/>
  <c r="DW13" i="1"/>
  <c r="DN13" i="1"/>
  <c r="DE13" i="1"/>
  <c r="CV13" i="1"/>
  <c r="CM13" i="1"/>
  <c r="CD13" i="1"/>
  <c r="BU13" i="1"/>
  <c r="BL13" i="1"/>
  <c r="BC13" i="1"/>
  <c r="AT13" i="1"/>
  <c r="DW38" i="1"/>
  <c r="DN38" i="1"/>
  <c r="DE38" i="1"/>
  <c r="CV38" i="1"/>
  <c r="CM38" i="1"/>
  <c r="CD38" i="1"/>
  <c r="BU38" i="1"/>
  <c r="BL38" i="1"/>
  <c r="BC38" i="1"/>
  <c r="AT38" i="1"/>
  <c r="DW54" i="1"/>
  <c r="DN54" i="1"/>
  <c r="DE54" i="1"/>
  <c r="CV54" i="1"/>
  <c r="CM54" i="1"/>
  <c r="CD54" i="1"/>
  <c r="BU54" i="1"/>
  <c r="BL54" i="1"/>
  <c r="BC54" i="1"/>
  <c r="AT54" i="1"/>
  <c r="AT14" i="1"/>
  <c r="DE19" i="1"/>
  <c r="DW21" i="1"/>
  <c r="DN21" i="1"/>
  <c r="DE21" i="1"/>
  <c r="CV21" i="1"/>
  <c r="CM21" i="1"/>
  <c r="CD21" i="1"/>
  <c r="BU21" i="1"/>
  <c r="BL21" i="1"/>
  <c r="BC21" i="1"/>
  <c r="AT21" i="1"/>
  <c r="BL22" i="1"/>
  <c r="CD19" i="1"/>
  <c r="DW46" i="1"/>
  <c r="DN46" i="1"/>
  <c r="DE46" i="1"/>
  <c r="CV46" i="1"/>
  <c r="CM46" i="1"/>
  <c r="CD46" i="1"/>
  <c r="BU46" i="1"/>
  <c r="BL46" i="1"/>
  <c r="BC46" i="1"/>
  <c r="AT46" i="1"/>
  <c r="BL56" i="1"/>
  <c r="DW74" i="1"/>
  <c r="DN74" i="1"/>
  <c r="DE74" i="1"/>
  <c r="CV74" i="1"/>
  <c r="CM74" i="1"/>
  <c r="CD74" i="1"/>
  <c r="BU74" i="1"/>
  <c r="BL74" i="1"/>
  <c r="BC74" i="1"/>
  <c r="AT74" i="1"/>
  <c r="DW112" i="1"/>
  <c r="DN112" i="1"/>
  <c r="DE112" i="1"/>
  <c r="CV112" i="1"/>
  <c r="CM112" i="1"/>
  <c r="CD112" i="1"/>
  <c r="BU112" i="1"/>
  <c r="BL112" i="1"/>
  <c r="BC112" i="1"/>
  <c r="AT112" i="1"/>
  <c r="DW173" i="1"/>
  <c r="DN173" i="1"/>
  <c r="DE173" i="1"/>
  <c r="CV173" i="1"/>
  <c r="CM173" i="1"/>
  <c r="CD173" i="1"/>
  <c r="BU173" i="1"/>
  <c r="BL173" i="1"/>
  <c r="BC173" i="1"/>
  <c r="AT173" i="1"/>
  <c r="DW89" i="1"/>
  <c r="DN89" i="1"/>
  <c r="DE89" i="1"/>
  <c r="CV89" i="1"/>
  <c r="CM89" i="1"/>
  <c r="CD89" i="1"/>
  <c r="BU89" i="1"/>
  <c r="BL89" i="1"/>
  <c r="BC89" i="1"/>
  <c r="AT89" i="1"/>
  <c r="DW14" i="1"/>
  <c r="CD18" i="1"/>
  <c r="BU14" i="1"/>
  <c r="CV14" i="1"/>
  <c r="BC18" i="1"/>
  <c r="DW18" i="1"/>
  <c r="BC19" i="1"/>
  <c r="DW19" i="1"/>
  <c r="BL26" i="1"/>
  <c r="AT12" i="1"/>
  <c r="CD12" i="1"/>
  <c r="CV18" i="1"/>
  <c r="CV19" i="1"/>
  <c r="BC22" i="1"/>
  <c r="DW22" i="1"/>
  <c r="CD34" i="1"/>
  <c r="DW37" i="1"/>
  <c r="DN37" i="1"/>
  <c r="DE37" i="1"/>
  <c r="CV37" i="1"/>
  <c r="CM37" i="1"/>
  <c r="CD37" i="1"/>
  <c r="BU37" i="1"/>
  <c r="BL37" i="1"/>
  <c r="BC37" i="1"/>
  <c r="AT37" i="1"/>
  <c r="AT42" i="1"/>
  <c r="DN42" i="1"/>
  <c r="CD50" i="1"/>
  <c r="DW53" i="1"/>
  <c r="DN53" i="1"/>
  <c r="DE53" i="1"/>
  <c r="CV53" i="1"/>
  <c r="CM53" i="1"/>
  <c r="CD53" i="1"/>
  <c r="BU53" i="1"/>
  <c r="BL53" i="1"/>
  <c r="BC53" i="1"/>
  <c r="AT53" i="1"/>
  <c r="CV56" i="1"/>
  <c r="DE18" i="1"/>
  <c r="DW25" i="1"/>
  <c r="DN25" i="1"/>
  <c r="DE25" i="1"/>
  <c r="CV25" i="1"/>
  <c r="CM25" i="1"/>
  <c r="CD25" i="1"/>
  <c r="BU25" i="1"/>
  <c r="BL25" i="1"/>
  <c r="BC25" i="1"/>
  <c r="AT25" i="1"/>
  <c r="A9" i="1"/>
  <c r="B14" i="1"/>
  <c r="DE22" i="1"/>
  <c r="CD22" i="1"/>
  <c r="AT26" i="1"/>
  <c r="CD26" i="1"/>
  <c r="CV26" i="1"/>
  <c r="AR13" i="1"/>
  <c r="BL14" i="1"/>
  <c r="BC30" i="1"/>
  <c r="BU30" i="1"/>
  <c r="CM30" i="1"/>
  <c r="DE30" i="1"/>
  <c r="DW33" i="1"/>
  <c r="DN33" i="1"/>
  <c r="DE33" i="1"/>
  <c r="CV33" i="1"/>
  <c r="CM33" i="1"/>
  <c r="CD33" i="1"/>
  <c r="BU33" i="1"/>
  <c r="BL33" i="1"/>
  <c r="BC33" i="1"/>
  <c r="AT33" i="1"/>
  <c r="DW104" i="1"/>
  <c r="DN104" i="1"/>
  <c r="DE104" i="1"/>
  <c r="CV104" i="1"/>
  <c r="CM104" i="1"/>
  <c r="CD104" i="1"/>
  <c r="BU104" i="1"/>
  <c r="BL104" i="1"/>
  <c r="BC104" i="1"/>
  <c r="AT104" i="1"/>
  <c r="AT41" i="1"/>
  <c r="BC41" i="1"/>
  <c r="BL41" i="1"/>
  <c r="BU41" i="1"/>
  <c r="CD41" i="1"/>
  <c r="CM41" i="1"/>
  <c r="CV41" i="1"/>
  <c r="DE41" i="1"/>
  <c r="DN41" i="1"/>
  <c r="AT49" i="1"/>
  <c r="BC49" i="1"/>
  <c r="BL49" i="1"/>
  <c r="BU49" i="1"/>
  <c r="CD49" i="1"/>
  <c r="CM49" i="1"/>
  <c r="CV49" i="1"/>
  <c r="DE49" i="1"/>
  <c r="DN49" i="1"/>
  <c r="DW57" i="1"/>
  <c r="DN57" i="1"/>
  <c r="DE57" i="1"/>
  <c r="CV57" i="1"/>
  <c r="CM57" i="1"/>
  <c r="CD57" i="1"/>
  <c r="BU57" i="1"/>
  <c r="BL57" i="1"/>
  <c r="BC57" i="1"/>
  <c r="AT57" i="1"/>
  <c r="DW65" i="1"/>
  <c r="DN65" i="1"/>
  <c r="DE65" i="1"/>
  <c r="CV65" i="1"/>
  <c r="CM65" i="1"/>
  <c r="CD65" i="1"/>
  <c r="BU65" i="1"/>
  <c r="BL65" i="1"/>
  <c r="BC65" i="1"/>
  <c r="AT65" i="1"/>
  <c r="DW58" i="1"/>
  <c r="DN58" i="1"/>
  <c r="DE58" i="1"/>
  <c r="CV58" i="1"/>
  <c r="CM58" i="1"/>
  <c r="CD58" i="1"/>
  <c r="BU58" i="1"/>
  <c r="BL58" i="1"/>
  <c r="BC58" i="1"/>
  <c r="AT58" i="1"/>
  <c r="CD67" i="1"/>
  <c r="BU67" i="1"/>
  <c r="BL67" i="1"/>
  <c r="BC67" i="1"/>
  <c r="AT67" i="1"/>
  <c r="CM67" i="1"/>
  <c r="CV67" i="1"/>
  <c r="DE67" i="1"/>
  <c r="DW98" i="1"/>
  <c r="DN98" i="1"/>
  <c r="DE98" i="1"/>
  <c r="CV98" i="1"/>
  <c r="CM98" i="1"/>
  <c r="CD98" i="1"/>
  <c r="BU98" i="1"/>
  <c r="BL98" i="1"/>
  <c r="BC98" i="1"/>
  <c r="AT98" i="1"/>
  <c r="CD68" i="1"/>
  <c r="BL70" i="1"/>
  <c r="CV70" i="1"/>
  <c r="BC72" i="1"/>
  <c r="CM72" i="1"/>
  <c r="BU79" i="1"/>
  <c r="BU80" i="1"/>
  <c r="DW90" i="1"/>
  <c r="DN90" i="1"/>
  <c r="DE90" i="1"/>
  <c r="CV90" i="1"/>
  <c r="CM90" i="1"/>
  <c r="CD90" i="1"/>
  <c r="BU90" i="1"/>
  <c r="BL90" i="1"/>
  <c r="BC90" i="1"/>
  <c r="AT90" i="1"/>
  <c r="BU68" i="1"/>
  <c r="AT75" i="1"/>
  <c r="CD75" i="1"/>
  <c r="DN75" i="1"/>
  <c r="AT79" i="1"/>
  <c r="AT80" i="1"/>
  <c r="DW81" i="1"/>
  <c r="DN81" i="1"/>
  <c r="DE81" i="1"/>
  <c r="CV81" i="1"/>
  <c r="CM81" i="1"/>
  <c r="CD81" i="1"/>
  <c r="BU81" i="1"/>
  <c r="BL81" i="1"/>
  <c r="BC81" i="1"/>
  <c r="AT81" i="1"/>
  <c r="DW82" i="1"/>
  <c r="DN82" i="1"/>
  <c r="DE82" i="1"/>
  <c r="CV82" i="1"/>
  <c r="CM82" i="1"/>
  <c r="CD82" i="1"/>
  <c r="BU82" i="1"/>
  <c r="BL82" i="1"/>
  <c r="BC82" i="1"/>
  <c r="AT82" i="1"/>
  <c r="DW83" i="1"/>
  <c r="DN83" i="1"/>
  <c r="DE83" i="1"/>
  <c r="CV83" i="1"/>
  <c r="CM83" i="1"/>
  <c r="CD83" i="1"/>
  <c r="BU83" i="1"/>
  <c r="BL83" i="1"/>
  <c r="BC83" i="1"/>
  <c r="AT83" i="1"/>
  <c r="BL68" i="1"/>
  <c r="BC70" i="1"/>
  <c r="CM70" i="1"/>
  <c r="DW70" i="1"/>
  <c r="BC68" i="1"/>
  <c r="DW68" i="1"/>
  <c r="BU75" i="1"/>
  <c r="DW91" i="1"/>
  <c r="DN91" i="1"/>
  <c r="DE91" i="1"/>
  <c r="CV91" i="1"/>
  <c r="CM91" i="1"/>
  <c r="CD91" i="1"/>
  <c r="BU91" i="1"/>
  <c r="BL91" i="1"/>
  <c r="BC91" i="1"/>
  <c r="AT91" i="1"/>
  <c r="AT68" i="1"/>
  <c r="AT70" i="1"/>
  <c r="CD70" i="1"/>
  <c r="DW73" i="1"/>
  <c r="DN73" i="1"/>
  <c r="DE73" i="1"/>
  <c r="CV73" i="1"/>
  <c r="CM73" i="1"/>
  <c r="CD73" i="1"/>
  <c r="BU73" i="1"/>
  <c r="BL73" i="1"/>
  <c r="BC73" i="1"/>
  <c r="AT73" i="1"/>
  <c r="CV95" i="1"/>
  <c r="BC95" i="1"/>
  <c r="DW95" i="1"/>
  <c r="DW106" i="1"/>
  <c r="DN106" i="1"/>
  <c r="DE106" i="1"/>
  <c r="CV106" i="1"/>
  <c r="CM106" i="1"/>
  <c r="CD106" i="1"/>
  <c r="BU106" i="1"/>
  <c r="BL106" i="1"/>
  <c r="BC106" i="1"/>
  <c r="AT106" i="1"/>
  <c r="DW115" i="1"/>
  <c r="DN115" i="1"/>
  <c r="DE115" i="1"/>
  <c r="CV115" i="1"/>
  <c r="CM115" i="1"/>
  <c r="CD115" i="1"/>
  <c r="BU115" i="1"/>
  <c r="BL115" i="1"/>
  <c r="BC115" i="1"/>
  <c r="AT115" i="1"/>
  <c r="DE132" i="1"/>
  <c r="BU132" i="1"/>
  <c r="DW132" i="1"/>
  <c r="CM132" i="1"/>
  <c r="BC132" i="1"/>
  <c r="CD132" i="1"/>
  <c r="AT132" i="1"/>
  <c r="BL132" i="1"/>
  <c r="DW135" i="1"/>
  <c r="DN135" i="1"/>
  <c r="DE135" i="1"/>
  <c r="CV135" i="1"/>
  <c r="CM135" i="1"/>
  <c r="CD135" i="1"/>
  <c r="BU135" i="1"/>
  <c r="BL135" i="1"/>
  <c r="BC135" i="1"/>
  <c r="AT135" i="1"/>
  <c r="DE95" i="1"/>
  <c r="DW96" i="1"/>
  <c r="DN96" i="1"/>
  <c r="DE96" i="1"/>
  <c r="CV96" i="1"/>
  <c r="CM96" i="1"/>
  <c r="CD96" i="1"/>
  <c r="BU96" i="1"/>
  <c r="BL96" i="1"/>
  <c r="BC96" i="1"/>
  <c r="AT96" i="1"/>
  <c r="BC103" i="1"/>
  <c r="DW103" i="1"/>
  <c r="DW114" i="1"/>
  <c r="DN114" i="1"/>
  <c r="DE114" i="1"/>
  <c r="CV114" i="1"/>
  <c r="CM114" i="1"/>
  <c r="CD114" i="1"/>
  <c r="BU114" i="1"/>
  <c r="BL114" i="1"/>
  <c r="BC114" i="1"/>
  <c r="AT114" i="1"/>
  <c r="CD162" i="1"/>
  <c r="DE162" i="1"/>
  <c r="BL162" i="1"/>
  <c r="CM162" i="1"/>
  <c r="BU162" i="1"/>
  <c r="BC162" i="1"/>
  <c r="DW162" i="1"/>
  <c r="AT162" i="1"/>
  <c r="DN162" i="1"/>
  <c r="CV162" i="1"/>
  <c r="BU116" i="1"/>
  <c r="DN116" i="1"/>
  <c r="CM116" i="1"/>
  <c r="AT116" i="1"/>
  <c r="BL116" i="1"/>
  <c r="CD116" i="1"/>
  <c r="CD119" i="1"/>
  <c r="DW122" i="1"/>
  <c r="DN122" i="1"/>
  <c r="DE122" i="1"/>
  <c r="CV122" i="1"/>
  <c r="CM122" i="1"/>
  <c r="CD122" i="1"/>
  <c r="BU122" i="1"/>
  <c r="BL122" i="1"/>
  <c r="BC122" i="1"/>
  <c r="AT122" i="1"/>
  <c r="DW123" i="1"/>
  <c r="DN123" i="1"/>
  <c r="DE123" i="1"/>
  <c r="CV123" i="1"/>
  <c r="CM123" i="1"/>
  <c r="CD123" i="1"/>
  <c r="BU123" i="1"/>
  <c r="BL123" i="1"/>
  <c r="BC123" i="1"/>
  <c r="AT123" i="1"/>
  <c r="DW140" i="1"/>
  <c r="DE140" i="1"/>
  <c r="CM140" i="1"/>
  <c r="BU140" i="1"/>
  <c r="BC140" i="1"/>
  <c r="DN140" i="1"/>
  <c r="CV140" i="1"/>
  <c r="CD140" i="1"/>
  <c r="BL140" i="1"/>
  <c r="AT140" i="1"/>
  <c r="AT97" i="1"/>
  <c r="BC97" i="1"/>
  <c r="BL97" i="1"/>
  <c r="BU97" i="1"/>
  <c r="CD97" i="1"/>
  <c r="CM97" i="1"/>
  <c r="CV97" i="1"/>
  <c r="DE97" i="1"/>
  <c r="DN97" i="1"/>
  <c r="AT105" i="1"/>
  <c r="BC105" i="1"/>
  <c r="BL105" i="1"/>
  <c r="BU105" i="1"/>
  <c r="CD105" i="1"/>
  <c r="CM105" i="1"/>
  <c r="CV105" i="1"/>
  <c r="DE105" i="1"/>
  <c r="DN105" i="1"/>
  <c r="AT113" i="1"/>
  <c r="BC113" i="1"/>
  <c r="BL113" i="1"/>
  <c r="BU113" i="1"/>
  <c r="CD113" i="1"/>
  <c r="CM113" i="1"/>
  <c r="CV113" i="1"/>
  <c r="DE113" i="1"/>
  <c r="CM119" i="1"/>
  <c r="BC127" i="1"/>
  <c r="AT119" i="1"/>
  <c r="DN119" i="1"/>
  <c r="CD127" i="1"/>
  <c r="DW146" i="1"/>
  <c r="CM146" i="1"/>
  <c r="BC146" i="1"/>
  <c r="CV146" i="1"/>
  <c r="BL146" i="1"/>
  <c r="DN146" i="1"/>
  <c r="AT146" i="1"/>
  <c r="DW153" i="1"/>
  <c r="DN153" i="1"/>
  <c r="DE153" i="1"/>
  <c r="CV153" i="1"/>
  <c r="CM153" i="1"/>
  <c r="CD153" i="1"/>
  <c r="BU153" i="1"/>
  <c r="BL153" i="1"/>
  <c r="BC153" i="1"/>
  <c r="AT153" i="1"/>
  <c r="AT99" i="1"/>
  <c r="BC99" i="1"/>
  <c r="BL99" i="1"/>
  <c r="BU99" i="1"/>
  <c r="CD99" i="1"/>
  <c r="CM99" i="1"/>
  <c r="CV99" i="1"/>
  <c r="DE99" i="1"/>
  <c r="DN99" i="1"/>
  <c r="AT107" i="1"/>
  <c r="BC107" i="1"/>
  <c r="BL107" i="1"/>
  <c r="BU107" i="1"/>
  <c r="CD107" i="1"/>
  <c r="CM107" i="1"/>
  <c r="CV107" i="1"/>
  <c r="DE107" i="1"/>
  <c r="DN107" i="1"/>
  <c r="DE127" i="1"/>
  <c r="DW128" i="1"/>
  <c r="CM128" i="1"/>
  <c r="BC128" i="1"/>
  <c r="DE128" i="1"/>
  <c r="BU128" i="1"/>
  <c r="BL128" i="1"/>
  <c r="AT117" i="1"/>
  <c r="BC117" i="1"/>
  <c r="BL117" i="1"/>
  <c r="BU117" i="1"/>
  <c r="CD117" i="1"/>
  <c r="CM117" i="1"/>
  <c r="CV117" i="1"/>
  <c r="DE117" i="1"/>
  <c r="DN117" i="1"/>
  <c r="AT125" i="1"/>
  <c r="BC125" i="1"/>
  <c r="BL125" i="1"/>
  <c r="BU125" i="1"/>
  <c r="CD125" i="1"/>
  <c r="CM125" i="1"/>
  <c r="CV125" i="1"/>
  <c r="DE125" i="1"/>
  <c r="DN125" i="1"/>
  <c r="AT131" i="1"/>
  <c r="CD131" i="1"/>
  <c r="DN131" i="1"/>
  <c r="BL143" i="1"/>
  <c r="BC143" i="1"/>
  <c r="AT143" i="1"/>
  <c r="BU143" i="1"/>
  <c r="CD143" i="1"/>
  <c r="DE143" i="1"/>
  <c r="CM143" i="1"/>
  <c r="DW163" i="1"/>
  <c r="DN163" i="1"/>
  <c r="DE163" i="1"/>
  <c r="CV163" i="1"/>
  <c r="CM163" i="1"/>
  <c r="CD163" i="1"/>
  <c r="BU163" i="1"/>
  <c r="BL163" i="1"/>
  <c r="BC163" i="1"/>
  <c r="AT163" i="1"/>
  <c r="BL131" i="1"/>
  <c r="CV131" i="1"/>
  <c r="DW142" i="1"/>
  <c r="DN142" i="1"/>
  <c r="DE142" i="1"/>
  <c r="CV142" i="1"/>
  <c r="CM142" i="1"/>
  <c r="CD142" i="1"/>
  <c r="BU142" i="1"/>
  <c r="BL142" i="1"/>
  <c r="BC142" i="1"/>
  <c r="AT142" i="1"/>
  <c r="CV143" i="1"/>
  <c r="DW147" i="1"/>
  <c r="DN147" i="1"/>
  <c r="DE147" i="1"/>
  <c r="CV147" i="1"/>
  <c r="CM147" i="1"/>
  <c r="CD147" i="1"/>
  <c r="BU147" i="1"/>
  <c r="BL147" i="1"/>
  <c r="BC147" i="1"/>
  <c r="AT147" i="1"/>
  <c r="DW130" i="1"/>
  <c r="DN130" i="1"/>
  <c r="DE130" i="1"/>
  <c r="CV130" i="1"/>
  <c r="CM130" i="1"/>
  <c r="CD130" i="1"/>
  <c r="BU130" i="1"/>
  <c r="BL130" i="1"/>
  <c r="BC130" i="1"/>
  <c r="AT130" i="1"/>
  <c r="DW134" i="1"/>
  <c r="DN134" i="1"/>
  <c r="DE134" i="1"/>
  <c r="CV134" i="1"/>
  <c r="CM134" i="1"/>
  <c r="CD134" i="1"/>
  <c r="BU134" i="1"/>
  <c r="BL134" i="1"/>
  <c r="BC134" i="1"/>
  <c r="AT134" i="1"/>
  <c r="DW152" i="1"/>
  <c r="DE152" i="1"/>
  <c r="CM152" i="1"/>
  <c r="BU152" i="1"/>
  <c r="BC152" i="1"/>
  <c r="DN152" i="1"/>
  <c r="CV152" i="1"/>
  <c r="CD152" i="1"/>
  <c r="BL152" i="1"/>
  <c r="AT152" i="1"/>
  <c r="BC131" i="1"/>
  <c r="CM131" i="1"/>
  <c r="DW143" i="1"/>
  <c r="AT138" i="1"/>
  <c r="BC138" i="1"/>
  <c r="BL138" i="1"/>
  <c r="BU138" i="1"/>
  <c r="CD138" i="1"/>
  <c r="CM138" i="1"/>
  <c r="CV138" i="1"/>
  <c r="DE138" i="1"/>
  <c r="DN138" i="1"/>
  <c r="CM144" i="1"/>
  <c r="DW144" i="1"/>
  <c r="DW155" i="1"/>
  <c r="DN155" i="1"/>
  <c r="DE155" i="1"/>
  <c r="CV155" i="1"/>
  <c r="CM155" i="1"/>
  <c r="CD155" i="1"/>
  <c r="BU155" i="1"/>
  <c r="BL155" i="1"/>
  <c r="BC155" i="1"/>
  <c r="AT155" i="1"/>
  <c r="DW165" i="1"/>
  <c r="DN165" i="1"/>
  <c r="DE165" i="1"/>
  <c r="CV165" i="1"/>
  <c r="CM165" i="1"/>
  <c r="CD165" i="1"/>
  <c r="BU165" i="1"/>
  <c r="BL165" i="1"/>
  <c r="BC165" i="1"/>
  <c r="AT165" i="1"/>
  <c r="DE141" i="1"/>
  <c r="DN141" i="1"/>
  <c r="BL144" i="1"/>
  <c r="DW154" i="1"/>
  <c r="DN154" i="1"/>
  <c r="DE154" i="1"/>
  <c r="CV154" i="1"/>
  <c r="CM154" i="1"/>
  <c r="CD154" i="1"/>
  <c r="BU154" i="1"/>
  <c r="BL154" i="1"/>
  <c r="BC154" i="1"/>
  <c r="AT154" i="1"/>
  <c r="DW164" i="1"/>
  <c r="DN164" i="1"/>
  <c r="DE164" i="1"/>
  <c r="CV164" i="1"/>
  <c r="CM164" i="1"/>
  <c r="CD164" i="1"/>
  <c r="BU164" i="1"/>
  <c r="BL164" i="1"/>
  <c r="BC164" i="1"/>
  <c r="AT164" i="1"/>
  <c r="BC144" i="1"/>
  <c r="DW145" i="1"/>
  <c r="DN145" i="1"/>
  <c r="DE145" i="1"/>
  <c r="CV145" i="1"/>
  <c r="CM145" i="1"/>
  <c r="CD145" i="1"/>
  <c r="BU145" i="1"/>
  <c r="BL145" i="1"/>
  <c r="BC145" i="1"/>
  <c r="AT145" i="1"/>
  <c r="CD161" i="1"/>
  <c r="DE161" i="1"/>
  <c r="BL161" i="1"/>
  <c r="CM161" i="1"/>
  <c r="BU161" i="1"/>
  <c r="CV174" i="1"/>
  <c r="BL174" i="1"/>
  <c r="DN174" i="1"/>
  <c r="CD174" i="1"/>
  <c r="AT174" i="1"/>
  <c r="DE177" i="1"/>
  <c r="BU177" i="1"/>
  <c r="DN177" i="1"/>
  <c r="CD177" i="1"/>
  <c r="AT177" i="1"/>
  <c r="DN200" i="1"/>
  <c r="CD200" i="1"/>
  <c r="AT200" i="1"/>
  <c r="CV200" i="1"/>
  <c r="BC200" i="1"/>
  <c r="DW200" i="1"/>
  <c r="BU200" i="1"/>
  <c r="BL158" i="1"/>
  <c r="CV158" i="1"/>
  <c r="BC169" i="1"/>
  <c r="BU169" i="1"/>
  <c r="CM169" i="1"/>
  <c r="DE169" i="1"/>
  <c r="CM174" i="1"/>
  <c r="BL177" i="1"/>
  <c r="DW181" i="1"/>
  <c r="DN181" i="1"/>
  <c r="DE181" i="1"/>
  <c r="CV181" i="1"/>
  <c r="CM181" i="1"/>
  <c r="CD181" i="1"/>
  <c r="BU181" i="1"/>
  <c r="BL181" i="1"/>
  <c r="BC181" i="1"/>
  <c r="AT181" i="1"/>
  <c r="AT170" i="1"/>
  <c r="CM177" i="1"/>
  <c r="BL200" i="1"/>
  <c r="BC158" i="1"/>
  <c r="CM158" i="1"/>
  <c r="CV182" i="1"/>
  <c r="BL182" i="1"/>
  <c r="DN182" i="1"/>
  <c r="CD182" i="1"/>
  <c r="AT182" i="1"/>
  <c r="DW170" i="1"/>
  <c r="CM170" i="1"/>
  <c r="DE170" i="1"/>
  <c r="BL170" i="1"/>
  <c r="BU170" i="1"/>
  <c r="BU174" i="1"/>
  <c r="CM200" i="1"/>
  <c r="BU171" i="1"/>
  <c r="DE171" i="1"/>
  <c r="DW172" i="1"/>
  <c r="DN172" i="1"/>
  <c r="DE172" i="1"/>
  <c r="CV172" i="1"/>
  <c r="CM172" i="1"/>
  <c r="CD172" i="1"/>
  <c r="BU172" i="1"/>
  <c r="BL172" i="1"/>
  <c r="BC172" i="1"/>
  <c r="AT172" i="1"/>
  <c r="BU179" i="1"/>
  <c r="DE179" i="1"/>
  <c r="DW180" i="1"/>
  <c r="DN180" i="1"/>
  <c r="DE180" i="1"/>
  <c r="CV180" i="1"/>
  <c r="CM180" i="1"/>
  <c r="CD180" i="1"/>
  <c r="BU180" i="1"/>
  <c r="BL180" i="1"/>
  <c r="BC180" i="1"/>
  <c r="AT180" i="1"/>
  <c r="BL205" i="1"/>
  <c r="DN205" i="1"/>
  <c r="AT205" i="1"/>
  <c r="BU205" i="1"/>
  <c r="CV205" i="1"/>
  <c r="DW205" i="1"/>
  <c r="BC205" i="1"/>
  <c r="CM205" i="1"/>
  <c r="CD205" i="1"/>
  <c r="BC178" i="1"/>
  <c r="CM178" i="1"/>
  <c r="DW185" i="1"/>
  <c r="DN185" i="1"/>
  <c r="DE185" i="1"/>
  <c r="CV185" i="1"/>
  <c r="CM185" i="1"/>
  <c r="CD185" i="1"/>
  <c r="BU185" i="1"/>
  <c r="BL185" i="1"/>
  <c r="BC185" i="1"/>
  <c r="AT185" i="1"/>
  <c r="DW189" i="1"/>
  <c r="DN189" i="1"/>
  <c r="DE189" i="1"/>
  <c r="CV189" i="1"/>
  <c r="CM189" i="1"/>
  <c r="CD189" i="1"/>
  <c r="BU189" i="1"/>
  <c r="BL189" i="1"/>
  <c r="BC189" i="1"/>
  <c r="AT189" i="1"/>
  <c r="CM193" i="1"/>
  <c r="CV193" i="1"/>
  <c r="DN193" i="1"/>
  <c r="BC193" i="1"/>
  <c r="AT193" i="1"/>
  <c r="BL171" i="1"/>
  <c r="BL179" i="1"/>
  <c r="AT196" i="1"/>
  <c r="DN196" i="1"/>
  <c r="DW197" i="1"/>
  <c r="DN197" i="1"/>
  <c r="DE197" i="1"/>
  <c r="CV197" i="1"/>
  <c r="CM197" i="1"/>
  <c r="CD197" i="1"/>
  <c r="BU197" i="1"/>
  <c r="BL197" i="1"/>
  <c r="BC197" i="1"/>
  <c r="AT197" i="1"/>
  <c r="DW198" i="1"/>
  <c r="DN198" i="1"/>
  <c r="DE198" i="1"/>
  <c r="CV198" i="1"/>
  <c r="CM198" i="1"/>
  <c r="CD198" i="1"/>
  <c r="BU198" i="1"/>
  <c r="BL198" i="1"/>
  <c r="BC198" i="1"/>
  <c r="AT198" i="1"/>
  <c r="DW199" i="1"/>
  <c r="BU199" i="1"/>
  <c r="CD199" i="1"/>
  <c r="BL199" i="1"/>
  <c r="AT188" i="1"/>
  <c r="BC188" i="1"/>
  <c r="BL188" i="1"/>
  <c r="BU188" i="1"/>
  <c r="CD188" i="1"/>
  <c r="CM188" i="1"/>
  <c r="CV188" i="1"/>
  <c r="DE188" i="1"/>
  <c r="DN188" i="1"/>
  <c r="AT194" i="1"/>
  <c r="CD194" i="1"/>
  <c r="DE196" i="1"/>
  <c r="BC199" i="1"/>
  <c r="DW201" i="1"/>
  <c r="DN201" i="1"/>
  <c r="DE201" i="1"/>
  <c r="CV201" i="1"/>
  <c r="CM201" i="1"/>
  <c r="CD201" i="1"/>
  <c r="BU201" i="1"/>
  <c r="BL201" i="1"/>
  <c r="BC201" i="1"/>
  <c r="AT201" i="1"/>
  <c r="DW202" i="1"/>
  <c r="CM202" i="1"/>
  <c r="BC202" i="1"/>
  <c r="CV202" i="1"/>
  <c r="BL202" i="1"/>
  <c r="DE202" i="1"/>
  <c r="BU202" i="1"/>
  <c r="CD202" i="1"/>
  <c r="CD196" i="1"/>
  <c r="BC207" i="1"/>
  <c r="BU207" i="1"/>
  <c r="CM207" i="1"/>
  <c r="DE207" i="1"/>
  <c r="DW207" i="1"/>
  <c r="DW203" i="1"/>
  <c r="DN203" i="1"/>
  <c r="DE203" i="1"/>
  <c r="CV203" i="1"/>
  <c r="CM203" i="1"/>
  <c r="CD203" i="1"/>
  <c r="BU203" i="1"/>
  <c r="BL203" i="1"/>
  <c r="BC203" i="1"/>
  <c r="AT203" i="1"/>
  <c r="DW210" i="1"/>
  <c r="DN210" i="1"/>
  <c r="DE210" i="1"/>
  <c r="CV210" i="1"/>
  <c r="CM210" i="1"/>
  <c r="CD210" i="1"/>
  <c r="BU210" i="1"/>
  <c r="BL210" i="1"/>
  <c r="BC210" i="1"/>
  <c r="AT210" i="1"/>
  <c r="AT207" i="1"/>
  <c r="BL207" i="1"/>
  <c r="CD207" i="1"/>
  <c r="CV207" i="1"/>
  <c r="CV214" i="1"/>
  <c r="BL214" i="1"/>
  <c r="DE214" i="1"/>
  <c r="BU214" i="1"/>
  <c r="DW214" i="1"/>
  <c r="CM214" i="1"/>
  <c r="BC214" i="1"/>
  <c r="CD214" i="1"/>
  <c r="AT213" i="1"/>
  <c r="BC213" i="1"/>
  <c r="BL213" i="1"/>
  <c r="BU213" i="1"/>
  <c r="CD213" i="1"/>
  <c r="CM213" i="1"/>
  <c r="DE225" i="1"/>
  <c r="BU225" i="1"/>
  <c r="DW225" i="1"/>
  <c r="CM225" i="1"/>
  <c r="BC225" i="1"/>
  <c r="CV225" i="1"/>
  <c r="AT209" i="1"/>
  <c r="BC209" i="1"/>
  <c r="BL209" i="1"/>
  <c r="BU209" i="1"/>
  <c r="CD209" i="1"/>
  <c r="CM209" i="1"/>
  <c r="CV209" i="1"/>
  <c r="DE209" i="1"/>
  <c r="DN209" i="1"/>
  <c r="DW213" i="1"/>
  <c r="AT225" i="1"/>
  <c r="DN213" i="1"/>
  <c r="AT211" i="1"/>
  <c r="BC211" i="1"/>
  <c r="BL211" i="1"/>
  <c r="BU211" i="1"/>
  <c r="CD211" i="1"/>
  <c r="CM211" i="1"/>
  <c r="CV211" i="1"/>
  <c r="DE211" i="1"/>
  <c r="DN211" i="1"/>
  <c r="DW220" i="1"/>
  <c r="DN220" i="1"/>
  <c r="DE220" i="1"/>
  <c r="CV220" i="1"/>
  <c r="CM220" i="1"/>
  <c r="CD220" i="1"/>
  <c r="BU220" i="1"/>
  <c r="BL220" i="1"/>
  <c r="BC220" i="1"/>
  <c r="AT220" i="1"/>
  <c r="DW221" i="1"/>
  <c r="DN221" i="1"/>
  <c r="DE221" i="1"/>
  <c r="CV221" i="1"/>
  <c r="CM221" i="1"/>
  <c r="CD221" i="1"/>
  <c r="BU221" i="1"/>
  <c r="BL221" i="1"/>
  <c r="BC221" i="1"/>
  <c r="AT221" i="1"/>
  <c r="DN225" i="1"/>
  <c r="DW232" i="1"/>
  <c r="DN232" i="1"/>
  <c r="DE232" i="1"/>
  <c r="CV232" i="1"/>
  <c r="CM232" i="1"/>
  <c r="CD232" i="1"/>
  <c r="BU232" i="1"/>
  <c r="BL232" i="1"/>
  <c r="BC232" i="1"/>
  <c r="AT232" i="1"/>
  <c r="AT231" i="1"/>
  <c r="AT216" i="1"/>
  <c r="BC216" i="1"/>
  <c r="BL216" i="1"/>
  <c r="BU216" i="1"/>
  <c r="CD216" i="1"/>
  <c r="CM216" i="1"/>
  <c r="CV216" i="1"/>
  <c r="DE216" i="1"/>
  <c r="DN216" i="1"/>
  <c r="AT224" i="1"/>
  <c r="BC224" i="1"/>
  <c r="BL224" i="1"/>
  <c r="BU224" i="1"/>
  <c r="AT227" i="1"/>
  <c r="CD227" i="1"/>
  <c r="CD228" i="1"/>
  <c r="CV231" i="1"/>
  <c r="DE231" i="1"/>
  <c r="DW231" i="1"/>
  <c r="BC231" i="1"/>
  <c r="CD231" i="1"/>
  <c r="DN231" i="1"/>
  <c r="BL227" i="1"/>
  <c r="DN227" i="1"/>
  <c r="DN228" i="1"/>
  <c r="CM224" i="1"/>
  <c r="DW242" i="1"/>
  <c r="DE242" i="1"/>
  <c r="CM242" i="1"/>
  <c r="BU242" i="1"/>
  <c r="BC242" i="1"/>
  <c r="CV242" i="1"/>
  <c r="CD242" i="1"/>
  <c r="BL242" i="1"/>
  <c r="AT242" i="1"/>
  <c r="AT226" i="1"/>
  <c r="BC226" i="1"/>
  <c r="BL226" i="1"/>
  <c r="BU226" i="1"/>
  <c r="CD226" i="1"/>
  <c r="CM226" i="1"/>
  <c r="CV226" i="1"/>
  <c r="DE226" i="1"/>
  <c r="DN226" i="1"/>
  <c r="AT234" i="1"/>
  <c r="CD234" i="1"/>
  <c r="BC237" i="1"/>
  <c r="CD237" i="1"/>
  <c r="AT239" i="1"/>
  <c r="BL239" i="1"/>
  <c r="CD239" i="1"/>
  <c r="CV239" i="1"/>
  <c r="BU236" i="1"/>
  <c r="DE236" i="1"/>
  <c r="DW237" i="1"/>
  <c r="BC236" i="1"/>
  <c r="CM236" i="1"/>
  <c r="CM237" i="1"/>
  <c r="DW248" i="1"/>
  <c r="DN248" i="1"/>
  <c r="DE248" i="1"/>
  <c r="CV248" i="1"/>
  <c r="CM248" i="1"/>
  <c r="CD248" i="1"/>
  <c r="BU248" i="1"/>
  <c r="BL248" i="1"/>
  <c r="BC248" i="1"/>
  <c r="AT248" i="1"/>
  <c r="AT238" i="1"/>
  <c r="BC238" i="1"/>
  <c r="BL238" i="1"/>
  <c r="BU238" i="1"/>
  <c r="CD238" i="1"/>
  <c r="CM238" i="1"/>
  <c r="CV238" i="1"/>
  <c r="DE238" i="1"/>
  <c r="DN238" i="1"/>
  <c r="BU243" i="1"/>
  <c r="DE243" i="1"/>
  <c r="DW249" i="1"/>
  <c r="DN249" i="1"/>
  <c r="DE249" i="1"/>
  <c r="CV249" i="1"/>
  <c r="CM249" i="1"/>
  <c r="CD249" i="1"/>
  <c r="BU249" i="1"/>
  <c r="BL249" i="1"/>
  <c r="BC249" i="1"/>
  <c r="AT249" i="1"/>
  <c r="AT240" i="1"/>
  <c r="BC240" i="1"/>
  <c r="BL240" i="1"/>
  <c r="BU240" i="1"/>
  <c r="CD240" i="1"/>
  <c r="CM240" i="1"/>
  <c r="CV240" i="1"/>
  <c r="DE240" i="1"/>
  <c r="DN240" i="1"/>
  <c r="BL243" i="1"/>
  <c r="DN246" i="1"/>
  <c r="DW246" i="1"/>
  <c r="DE246" i="1"/>
  <c r="BU246" i="1"/>
  <c r="CV246" i="1"/>
  <c r="CM245" i="1"/>
  <c r="DW247" i="1"/>
  <c r="DN247" i="1"/>
  <c r="DE247" i="1"/>
  <c r="CV247" i="1"/>
  <c r="CM247" i="1"/>
  <c r="CD247" i="1"/>
  <c r="BU247" i="1"/>
  <c r="BL247" i="1"/>
  <c r="BC247" i="1"/>
  <c r="AT247" i="1"/>
  <c r="BL246" i="1"/>
  <c r="BL9" i="1" l="1"/>
  <c r="BU9" i="1"/>
  <c r="B3" i="2"/>
  <c r="C14" i="1"/>
  <c r="CM9" i="1"/>
  <c r="CD9" i="1"/>
  <c r="BC9" i="1"/>
  <c r="DE9" i="1"/>
  <c r="A4" i="2"/>
  <c r="B15" i="1"/>
  <c r="AR14" i="1"/>
  <c r="AU14" i="1" s="1"/>
  <c r="DN9" i="1"/>
  <c r="AU12" i="1"/>
  <c r="AV12" i="1" s="1"/>
  <c r="AS13" i="1" s="1"/>
  <c r="AW13" i="1" s="1"/>
  <c r="AU13" i="1"/>
  <c r="AT9" i="1"/>
  <c r="AW12" i="1"/>
  <c r="DW9" i="1"/>
  <c r="CV9" i="1"/>
  <c r="AX14" i="1" l="1"/>
  <c r="BA14" i="1"/>
  <c r="AX13" i="1"/>
  <c r="BA13" i="1"/>
  <c r="A5" i="2"/>
  <c r="AR15" i="1"/>
  <c r="B16" i="1"/>
  <c r="AV13" i="1"/>
  <c r="AS14" i="1" s="1"/>
  <c r="BE11" i="1"/>
  <c r="BB12" i="1" s="1"/>
  <c r="BD12" i="1" s="1"/>
  <c r="BN11" i="1" s="1"/>
  <c r="BK12" i="1" s="1"/>
  <c r="BM12" i="1" s="1"/>
  <c r="AX12" i="1"/>
  <c r="BA12" i="1"/>
  <c r="B4" i="2"/>
  <c r="C15" i="1"/>
  <c r="BP12" i="1" l="1"/>
  <c r="BS12" i="1"/>
  <c r="AY12" i="1"/>
  <c r="AW14" i="1"/>
  <c r="AY14" i="1" s="1"/>
  <c r="AV14" i="1"/>
  <c r="AS15" i="1" s="1"/>
  <c r="AW15" i="1" s="1"/>
  <c r="AY13" i="1"/>
  <c r="A6" i="2"/>
  <c r="AR16" i="1"/>
  <c r="B17" i="1"/>
  <c r="B5" i="2"/>
  <c r="C16" i="1"/>
  <c r="BW11" i="1"/>
  <c r="BT12" i="1" s="1"/>
  <c r="BV12" i="1" s="1"/>
  <c r="CF11" i="1" s="1"/>
  <c r="CC12" i="1" s="1"/>
  <c r="CE12" i="1" s="1"/>
  <c r="AU15" i="1"/>
  <c r="BF12" i="1"/>
  <c r="BE12" i="1"/>
  <c r="BB13" i="1" s="1"/>
  <c r="BD13" i="1" s="1"/>
  <c r="BG12" i="1"/>
  <c r="BJ12" i="1"/>
  <c r="AV15" i="1" l="1"/>
  <c r="AS16" i="1" s="1"/>
  <c r="AW16" i="1" s="1"/>
  <c r="B6" i="2"/>
  <c r="C17" i="1"/>
  <c r="BF13" i="1"/>
  <c r="BE13" i="1"/>
  <c r="BB14" i="1" s="1"/>
  <c r="AX15" i="1"/>
  <c r="BA15" i="1"/>
  <c r="CO11" i="1"/>
  <c r="CL12" i="1" s="1"/>
  <c r="CN12" i="1" s="1"/>
  <c r="BG13" i="1"/>
  <c r="BJ13" i="1"/>
  <c r="BH12" i="1"/>
  <c r="CH12" i="1"/>
  <c r="CK12" i="1"/>
  <c r="BW12" i="1"/>
  <c r="BT13" i="1" s="1"/>
  <c r="BV13" i="1" s="1"/>
  <c r="BX12" i="1"/>
  <c r="BO12" i="1"/>
  <c r="BQ12" i="1" s="1"/>
  <c r="BN12" i="1"/>
  <c r="BK13" i="1" s="1"/>
  <c r="BM13" i="1" s="1"/>
  <c r="CB12" i="1"/>
  <c r="BY12" i="1"/>
  <c r="A7" i="2"/>
  <c r="AR17" i="1"/>
  <c r="B18" i="1"/>
  <c r="AU16" i="1"/>
  <c r="AV16" i="1" l="1"/>
  <c r="AS17" i="1" s="1"/>
  <c r="AW17" i="1" s="1"/>
  <c r="A8" i="2"/>
  <c r="B19" i="1"/>
  <c r="AR18" i="1"/>
  <c r="CF12" i="1"/>
  <c r="CC13" i="1" s="1"/>
  <c r="CE13" i="1" s="1"/>
  <c r="CG12" i="1"/>
  <c r="CI12" i="1" s="1"/>
  <c r="CO12" i="1"/>
  <c r="CL13" i="1" s="1"/>
  <c r="CN13" i="1" s="1"/>
  <c r="CP12" i="1"/>
  <c r="BP13" i="1"/>
  <c r="BS13" i="1"/>
  <c r="CQ12" i="1"/>
  <c r="CT12" i="1"/>
  <c r="CX11" i="1"/>
  <c r="CU12" i="1" s="1"/>
  <c r="CW12" i="1" s="1"/>
  <c r="AY15" i="1"/>
  <c r="AU17" i="1"/>
  <c r="BD14" i="1"/>
  <c r="BE14" i="1" s="1"/>
  <c r="BB15" i="1" s="1"/>
  <c r="BF14" i="1"/>
  <c r="B7" i="2"/>
  <c r="C18" i="1"/>
  <c r="BY13" i="1"/>
  <c r="CB13" i="1"/>
  <c r="BO13" i="1"/>
  <c r="BN13" i="1"/>
  <c r="BK14" i="1" s="1"/>
  <c r="BM14" i="1" s="1"/>
  <c r="AX16" i="1"/>
  <c r="BA16" i="1"/>
  <c r="BZ12" i="1"/>
  <c r="BH13" i="1"/>
  <c r="AV17" i="1" l="1"/>
  <c r="AS18" i="1" s="1"/>
  <c r="AW18" i="1" s="1"/>
  <c r="BQ13" i="1"/>
  <c r="BD15" i="1"/>
  <c r="BE15" i="1" s="1"/>
  <c r="BB16" i="1" s="1"/>
  <c r="BF15" i="1"/>
  <c r="AY16" i="1"/>
  <c r="CH13" i="1"/>
  <c r="CK13" i="1"/>
  <c r="AX17" i="1"/>
  <c r="BA17" i="1"/>
  <c r="AU18" i="1"/>
  <c r="CY12" i="1"/>
  <c r="CX12" i="1"/>
  <c r="CU13" i="1" s="1"/>
  <c r="CW13" i="1" s="1"/>
  <c r="CQ13" i="1"/>
  <c r="CT13" i="1"/>
  <c r="B8" i="2"/>
  <c r="C19" i="1"/>
  <c r="BP14" i="1"/>
  <c r="BS14" i="1"/>
  <c r="CR12" i="1"/>
  <c r="A9" i="2"/>
  <c r="AR19" i="1"/>
  <c r="B20" i="1"/>
  <c r="BW13" i="1"/>
  <c r="BT14" i="1" s="1"/>
  <c r="BV14" i="1" s="1"/>
  <c r="BX13" i="1"/>
  <c r="BG14" i="1"/>
  <c r="BJ14" i="1"/>
  <c r="CZ12" i="1"/>
  <c r="DC12" i="1"/>
  <c r="DG11" i="1"/>
  <c r="DD12" i="1" s="1"/>
  <c r="DF12" i="1" s="1"/>
  <c r="DP11" i="1" s="1"/>
  <c r="DM12" i="1" s="1"/>
  <c r="DO12" i="1" s="1"/>
  <c r="CG13" i="1"/>
  <c r="CF13" i="1"/>
  <c r="CC14" i="1" s="1"/>
  <c r="CE14" i="1" s="1"/>
  <c r="BD16" i="1" l="1"/>
  <c r="BG16" i="1" s="1"/>
  <c r="BF16" i="1"/>
  <c r="BJ15" i="1"/>
  <c r="BG15" i="1"/>
  <c r="BH15" i="1" s="1"/>
  <c r="CI13" i="1"/>
  <c r="DR12" i="1"/>
  <c r="DU12" i="1"/>
  <c r="BH14" i="1"/>
  <c r="AU19" i="1"/>
  <c r="B9" i="2"/>
  <c r="C20" i="1"/>
  <c r="AX18" i="1"/>
  <c r="BA18" i="1"/>
  <c r="AV18" i="1"/>
  <c r="AS19" i="1" s="1"/>
  <c r="AW19" i="1" s="1"/>
  <c r="DL12" i="1"/>
  <c r="DI12" i="1"/>
  <c r="AY17" i="1"/>
  <c r="CH14" i="1"/>
  <c r="CK14" i="1"/>
  <c r="CZ13" i="1"/>
  <c r="DC13" i="1"/>
  <c r="BZ13" i="1"/>
  <c r="CP13" i="1"/>
  <c r="CR13" i="1" s="1"/>
  <c r="CO13" i="1"/>
  <c r="CL14" i="1" s="1"/>
  <c r="CN14" i="1" s="1"/>
  <c r="DH12" i="1"/>
  <c r="DG12" i="1"/>
  <c r="DD13" i="1" s="1"/>
  <c r="DF13" i="1" s="1"/>
  <c r="CX13" i="1"/>
  <c r="CU14" i="1" s="1"/>
  <c r="CW14" i="1" s="1"/>
  <c r="CY13" i="1"/>
  <c r="BY14" i="1"/>
  <c r="CB14" i="1"/>
  <c r="BN14" i="1"/>
  <c r="BK15" i="1" s="1"/>
  <c r="BM15" i="1" s="1"/>
  <c r="BO14" i="1"/>
  <c r="BQ14" i="1" s="1"/>
  <c r="A10" i="2"/>
  <c r="AR20" i="1"/>
  <c r="B21" i="1"/>
  <c r="BX14" i="1"/>
  <c r="BW14" i="1"/>
  <c r="BT15" i="1" s="1"/>
  <c r="BV15" i="1" s="1"/>
  <c r="DA12" i="1"/>
  <c r="DY11" i="1"/>
  <c r="DV12" i="1" s="1"/>
  <c r="DX12" i="1" s="1"/>
  <c r="BZ14" i="1" l="1"/>
  <c r="BH16" i="1"/>
  <c r="BJ16" i="1"/>
  <c r="BE16" i="1"/>
  <c r="BB17" i="1" s="1"/>
  <c r="BD17" i="1" s="1"/>
  <c r="BG17" i="1" s="1"/>
  <c r="DJ12" i="1"/>
  <c r="AV19" i="1"/>
  <c r="AS20" i="1" s="1"/>
  <c r="AW20" i="1" s="1"/>
  <c r="DI13" i="1"/>
  <c r="DL13" i="1"/>
  <c r="A11" i="2"/>
  <c r="B22" i="1"/>
  <c r="AR21" i="1"/>
  <c r="BP15" i="1"/>
  <c r="BS15" i="1"/>
  <c r="CZ14" i="1"/>
  <c r="DC14" i="1"/>
  <c r="CP14" i="1"/>
  <c r="CO14" i="1"/>
  <c r="CL15" i="1" s="1"/>
  <c r="CN15" i="1" s="1"/>
  <c r="AY18" i="1"/>
  <c r="EA12" i="1"/>
  <c r="BY15" i="1"/>
  <c r="CB15" i="1"/>
  <c r="DA13" i="1"/>
  <c r="DQ12" i="1"/>
  <c r="DS12" i="1" s="1"/>
  <c r="DP12" i="1"/>
  <c r="DM13" i="1" s="1"/>
  <c r="DO13" i="1" s="1"/>
  <c r="AX19" i="1"/>
  <c r="BA19" i="1"/>
  <c r="B10" i="2"/>
  <c r="C21" i="1"/>
  <c r="AU20" i="1"/>
  <c r="BN15" i="1"/>
  <c r="BK16" i="1" s="1"/>
  <c r="F12" i="1"/>
  <c r="DY12" i="1"/>
  <c r="DV13" i="1" s="1"/>
  <c r="DX13" i="1" s="1"/>
  <c r="EA13" i="1" s="1"/>
  <c r="DZ12" i="1"/>
  <c r="BO15" i="1"/>
  <c r="CF14" i="1"/>
  <c r="CC15" i="1" s="1"/>
  <c r="CE15" i="1" s="1"/>
  <c r="CG14" i="1"/>
  <c r="CQ14" i="1"/>
  <c r="CT14" i="1"/>
  <c r="DH13" i="1"/>
  <c r="DG13" i="1"/>
  <c r="DD14" i="1" s="1"/>
  <c r="DF14" i="1" s="1"/>
  <c r="BE17" i="1" l="1"/>
  <c r="BB18" i="1" s="1"/>
  <c r="BD18" i="1" s="1"/>
  <c r="BG18" i="1" s="1"/>
  <c r="BF17" i="1"/>
  <c r="BH17" i="1" s="1"/>
  <c r="BJ17" i="1"/>
  <c r="F13" i="1"/>
  <c r="C3" i="2" s="1"/>
  <c r="G12" i="1"/>
  <c r="D2" i="2" s="1"/>
  <c r="AV20" i="1"/>
  <c r="AS21" i="1" s="1"/>
  <c r="AW21" i="1" s="1"/>
  <c r="EB12" i="1"/>
  <c r="CR14" i="1"/>
  <c r="AU21" i="1"/>
  <c r="BM16" i="1"/>
  <c r="BO16" i="1"/>
  <c r="CG15" i="1"/>
  <c r="CF15" i="1"/>
  <c r="CC16" i="1" s="1"/>
  <c r="CE16" i="1" s="1"/>
  <c r="BW15" i="1"/>
  <c r="BT16" i="1" s="1"/>
  <c r="BV16" i="1" s="1"/>
  <c r="BX15" i="1"/>
  <c r="BZ15" i="1" s="1"/>
  <c r="CH15" i="1"/>
  <c r="CK15" i="1"/>
  <c r="BQ15" i="1"/>
  <c r="DQ13" i="1"/>
  <c r="DP13" i="1"/>
  <c r="DM14" i="1" s="1"/>
  <c r="DO14" i="1" s="1"/>
  <c r="B11" i="2"/>
  <c r="C22" i="1"/>
  <c r="CQ15" i="1"/>
  <c r="CT15" i="1"/>
  <c r="DI14" i="1"/>
  <c r="DL14" i="1"/>
  <c r="CI14" i="1"/>
  <c r="AY19" i="1"/>
  <c r="AX20" i="1"/>
  <c r="BA20" i="1"/>
  <c r="H12" i="1"/>
  <c r="A12" i="2"/>
  <c r="B23" i="1"/>
  <c r="AR22" i="1"/>
  <c r="DJ13" i="1"/>
  <c r="DR13" i="1"/>
  <c r="H13" i="1" s="1"/>
  <c r="E3" i="2" s="1"/>
  <c r="DU13" i="1"/>
  <c r="DH14" i="1"/>
  <c r="DG14" i="1"/>
  <c r="DD15" i="1" s="1"/>
  <c r="DF15" i="1" s="1"/>
  <c r="CX14" i="1"/>
  <c r="CU15" i="1" s="1"/>
  <c r="CW15" i="1" s="1"/>
  <c r="CY14" i="1"/>
  <c r="DA14" i="1" s="1"/>
  <c r="C2" i="2"/>
  <c r="E13" i="1"/>
  <c r="BJ18" i="1" l="1"/>
  <c r="BF18" i="1"/>
  <c r="BH18" i="1" s="1"/>
  <c r="BE18" i="1"/>
  <c r="BB19" i="1" s="1"/>
  <c r="BD19" i="1" s="1"/>
  <c r="E14" i="1"/>
  <c r="CI15" i="1"/>
  <c r="CZ15" i="1"/>
  <c r="DC15" i="1"/>
  <c r="CX15" i="1"/>
  <c r="CU16" i="1" s="1"/>
  <c r="CW16" i="1" s="1"/>
  <c r="CY15" i="1"/>
  <c r="BY16" i="1"/>
  <c r="CB16" i="1"/>
  <c r="B12" i="2"/>
  <c r="C23" i="1"/>
  <c r="E2" i="2"/>
  <c r="CH16" i="1"/>
  <c r="CK16" i="1"/>
  <c r="AX21" i="1"/>
  <c r="BA21" i="1"/>
  <c r="I12" i="1"/>
  <c r="AY20" i="1"/>
  <c r="DR14" i="1"/>
  <c r="DU14" i="1"/>
  <c r="DY13" i="1"/>
  <c r="DV14" i="1" s="1"/>
  <c r="DX14" i="1" s="1"/>
  <c r="F14" i="1" s="1"/>
  <c r="DZ13" i="1"/>
  <c r="DI15" i="1"/>
  <c r="DL15" i="1"/>
  <c r="DJ14" i="1"/>
  <c r="A13" i="2"/>
  <c r="AR23" i="1"/>
  <c r="B24" i="1"/>
  <c r="AV21" i="1"/>
  <c r="AS22" i="1" s="1"/>
  <c r="BP16" i="1"/>
  <c r="BS16" i="1"/>
  <c r="AU22" i="1"/>
  <c r="DP14" i="1"/>
  <c r="DM15" i="1" s="1"/>
  <c r="DO15" i="1" s="1"/>
  <c r="DQ14" i="1"/>
  <c r="DS13" i="1"/>
  <c r="CO15" i="1"/>
  <c r="CL16" i="1" s="1"/>
  <c r="CN16" i="1" s="1"/>
  <c r="CP15" i="1"/>
  <c r="CR15" i="1" s="1"/>
  <c r="BN16" i="1"/>
  <c r="BK17" i="1" s="1"/>
  <c r="E15" i="1" l="1"/>
  <c r="BE19" i="1"/>
  <c r="BB20" i="1" s="1"/>
  <c r="BD20" i="1" s="1"/>
  <c r="BG20" i="1" s="1"/>
  <c r="BF19" i="1"/>
  <c r="BJ19" i="1"/>
  <c r="BG19" i="1"/>
  <c r="AV22" i="1"/>
  <c r="AS23" i="1" s="1"/>
  <c r="AW23" i="1" s="1"/>
  <c r="F2" i="2"/>
  <c r="AX22" i="1"/>
  <c r="BA22" i="1"/>
  <c r="B13" i="2"/>
  <c r="C24" i="1"/>
  <c r="CZ16" i="1"/>
  <c r="DC16" i="1"/>
  <c r="DS14" i="1"/>
  <c r="AY21" i="1"/>
  <c r="DA15" i="1"/>
  <c r="DQ15" i="1"/>
  <c r="DP15" i="1"/>
  <c r="DM16" i="1" s="1"/>
  <c r="DO16" i="1" s="1"/>
  <c r="AW22" i="1"/>
  <c r="AU23" i="1"/>
  <c r="BM17" i="1"/>
  <c r="BN17" i="1" s="1"/>
  <c r="BK18" i="1" s="1"/>
  <c r="BO17" i="1"/>
  <c r="EA14" i="1"/>
  <c r="CP16" i="1"/>
  <c r="CO16" i="1"/>
  <c r="CL17" i="1" s="1"/>
  <c r="CN17" i="1" s="1"/>
  <c r="DR15" i="1"/>
  <c r="DU15" i="1"/>
  <c r="EB13" i="1"/>
  <c r="CF16" i="1"/>
  <c r="CC17" i="1" s="1"/>
  <c r="CE17" i="1" s="1"/>
  <c r="CG16" i="1"/>
  <c r="CI16" i="1" s="1"/>
  <c r="DY14" i="1"/>
  <c r="DV15" i="1" s="1"/>
  <c r="DX15" i="1" s="1"/>
  <c r="EA15" i="1" s="1"/>
  <c r="DZ14" i="1"/>
  <c r="G14" i="1" s="1"/>
  <c r="A14" i="2"/>
  <c r="B25" i="1"/>
  <c r="AR24" i="1"/>
  <c r="BW16" i="1"/>
  <c r="BT17" i="1" s="1"/>
  <c r="BV17" i="1" s="1"/>
  <c r="BX16" i="1"/>
  <c r="BZ16" i="1" s="1"/>
  <c r="CQ16" i="1"/>
  <c r="CT16" i="1"/>
  <c r="BQ16" i="1"/>
  <c r="DG15" i="1"/>
  <c r="DD16" i="1" s="1"/>
  <c r="DF16" i="1" s="1"/>
  <c r="DH15" i="1"/>
  <c r="G13" i="1"/>
  <c r="J12" i="1"/>
  <c r="C4" i="2"/>
  <c r="BE20" i="1" l="1"/>
  <c r="BB21" i="1" s="1"/>
  <c r="BD21" i="1" s="1"/>
  <c r="BG21" i="1" s="1"/>
  <c r="BJ20" i="1"/>
  <c r="BF20" i="1"/>
  <c r="BH20" i="1" s="1"/>
  <c r="BH19" i="1"/>
  <c r="CR16" i="1"/>
  <c r="H15" i="1"/>
  <c r="E5" i="2" s="1"/>
  <c r="D4" i="2"/>
  <c r="AX23" i="1"/>
  <c r="BA23" i="1"/>
  <c r="DJ15" i="1"/>
  <c r="DI16" i="1"/>
  <c r="DL16" i="1"/>
  <c r="DY15" i="1"/>
  <c r="DV16" i="1" s="1"/>
  <c r="DX16" i="1" s="1"/>
  <c r="F16" i="1" s="1"/>
  <c r="DZ15" i="1"/>
  <c r="G15" i="1" s="1"/>
  <c r="BM18" i="1"/>
  <c r="BN18" i="1" s="1"/>
  <c r="BK19" i="1" s="1"/>
  <c r="BO18" i="1"/>
  <c r="A15" i="2"/>
  <c r="B26" i="1"/>
  <c r="AR25" i="1"/>
  <c r="BP17" i="1"/>
  <c r="BS17" i="1"/>
  <c r="DR16" i="1"/>
  <c r="DU16" i="1"/>
  <c r="H14" i="1"/>
  <c r="I14" i="1" s="1"/>
  <c r="F4" i="2" s="1"/>
  <c r="BY17" i="1"/>
  <c r="CB17" i="1"/>
  <c r="G2" i="2"/>
  <c r="C6" i="1"/>
  <c r="AU24" i="1"/>
  <c r="CH17" i="1"/>
  <c r="CK17" i="1"/>
  <c r="CQ17" i="1"/>
  <c r="CT17" i="1"/>
  <c r="F15" i="1"/>
  <c r="EB14" i="1"/>
  <c r="D3" i="2"/>
  <c r="I13" i="1"/>
  <c r="J13" i="1" s="1"/>
  <c r="G3" i="2" s="1"/>
  <c r="DS15" i="1"/>
  <c r="DG16" i="1"/>
  <c r="DD17" i="1" s="1"/>
  <c r="DF17" i="1" s="1"/>
  <c r="DH16" i="1"/>
  <c r="CX16" i="1"/>
  <c r="CU17" i="1" s="1"/>
  <c r="CW17" i="1" s="1"/>
  <c r="CY16" i="1"/>
  <c r="DA16" i="1" s="1"/>
  <c r="AV23" i="1"/>
  <c r="AS24" i="1" s="1"/>
  <c r="AW24" i="1" s="1"/>
  <c r="AY22" i="1"/>
  <c r="B14" i="2"/>
  <c r="C25" i="1"/>
  <c r="BJ21" i="1" l="1"/>
  <c r="BE21" i="1"/>
  <c r="BB22" i="1" s="1"/>
  <c r="BF21" i="1"/>
  <c r="BH21" i="1" s="1"/>
  <c r="DJ16" i="1"/>
  <c r="EB15" i="1"/>
  <c r="BM19" i="1"/>
  <c r="BN19" i="1" s="1"/>
  <c r="BK20" i="1" s="1"/>
  <c r="BO19" i="1"/>
  <c r="D5" i="2"/>
  <c r="EA16" i="1"/>
  <c r="DY16" i="1"/>
  <c r="DV17" i="1" s="1"/>
  <c r="DX17" i="1" s="1"/>
  <c r="EA17" i="1" s="1"/>
  <c r="DZ16" i="1"/>
  <c r="AY23" i="1"/>
  <c r="B15" i="2"/>
  <c r="C26" i="1"/>
  <c r="A16" i="2"/>
  <c r="B27" i="1"/>
  <c r="AR26" i="1"/>
  <c r="DP16" i="1"/>
  <c r="DM17" i="1" s="1"/>
  <c r="DO17" i="1" s="1"/>
  <c r="DQ16" i="1"/>
  <c r="AX24" i="1"/>
  <c r="BA24" i="1"/>
  <c r="AU25" i="1"/>
  <c r="AV24" i="1"/>
  <c r="AS25" i="1" s="1"/>
  <c r="F3" i="2"/>
  <c r="C5" i="2"/>
  <c r="I15" i="1"/>
  <c r="F5" i="2" s="1"/>
  <c r="E16" i="1"/>
  <c r="E17" i="1" s="1"/>
  <c r="CF17" i="1"/>
  <c r="CC18" i="1" s="1"/>
  <c r="CE18" i="1" s="1"/>
  <c r="CG17" i="1"/>
  <c r="CI17" i="1" s="1"/>
  <c r="BW17" i="1"/>
  <c r="BT18" i="1" s="1"/>
  <c r="BV18" i="1" s="1"/>
  <c r="BX17" i="1"/>
  <c r="J14" i="1"/>
  <c r="CX17" i="1"/>
  <c r="CU18" i="1" s="1"/>
  <c r="CW18" i="1" s="1"/>
  <c r="CY17" i="1"/>
  <c r="BQ17" i="1"/>
  <c r="C6" i="2"/>
  <c r="BP18" i="1"/>
  <c r="BS18" i="1"/>
  <c r="DI17" i="1"/>
  <c r="DL17" i="1"/>
  <c r="E4" i="2"/>
  <c r="CZ17" i="1"/>
  <c r="DC17" i="1"/>
  <c r="CP17" i="1"/>
  <c r="CR17" i="1" s="1"/>
  <c r="CO17" i="1"/>
  <c r="CL18" i="1" s="1"/>
  <c r="CN18" i="1" s="1"/>
  <c r="BD22" i="1" l="1"/>
  <c r="BE22" i="1" s="1"/>
  <c r="BB23" i="1" s="1"/>
  <c r="BF22" i="1"/>
  <c r="DA17" i="1"/>
  <c r="AV25" i="1"/>
  <c r="AS26" i="1" s="1"/>
  <c r="AW26" i="1" s="1"/>
  <c r="EB16" i="1"/>
  <c r="G4" i="2"/>
  <c r="BM20" i="1"/>
  <c r="BN20" i="1" s="1"/>
  <c r="BK21" i="1" s="1"/>
  <c r="BO20" i="1"/>
  <c r="AW25" i="1"/>
  <c r="B16" i="2"/>
  <c r="C27" i="1"/>
  <c r="BP19" i="1"/>
  <c r="BS19" i="1"/>
  <c r="G16" i="1"/>
  <c r="DP17" i="1"/>
  <c r="DM18" i="1" s="1"/>
  <c r="DO18" i="1" s="1"/>
  <c r="DQ17" i="1"/>
  <c r="J15" i="1"/>
  <c r="G5" i="2" s="1"/>
  <c r="BZ17" i="1"/>
  <c r="DR17" i="1"/>
  <c r="H17" i="1" s="1"/>
  <c r="E7" i="2" s="1"/>
  <c r="DU17" i="1"/>
  <c r="A17" i="2"/>
  <c r="AR27" i="1"/>
  <c r="B28" i="1"/>
  <c r="AX25" i="1"/>
  <c r="BA25" i="1"/>
  <c r="DS16" i="1"/>
  <c r="BY18" i="1"/>
  <c r="CB18" i="1"/>
  <c r="BX18" i="1"/>
  <c r="BW18" i="1"/>
  <c r="BT19" i="1" s="1"/>
  <c r="BV19" i="1" s="1"/>
  <c r="CZ18" i="1"/>
  <c r="DC18" i="1"/>
  <c r="CH18" i="1"/>
  <c r="CK18" i="1"/>
  <c r="AU26" i="1"/>
  <c r="H16" i="1"/>
  <c r="CQ18" i="1"/>
  <c r="CT18" i="1"/>
  <c r="DG17" i="1"/>
  <c r="DD18" i="1" s="1"/>
  <c r="DF18" i="1" s="1"/>
  <c r="DH17" i="1"/>
  <c r="DJ17" i="1" s="1"/>
  <c r="BQ18" i="1"/>
  <c r="AY24" i="1"/>
  <c r="F17" i="1"/>
  <c r="BD23" i="1" l="1"/>
  <c r="BE23" i="1" s="1"/>
  <c r="BB24" i="1" s="1"/>
  <c r="BF23" i="1"/>
  <c r="BG22" i="1"/>
  <c r="BH22" i="1" s="1"/>
  <c r="BJ22" i="1"/>
  <c r="DS17" i="1"/>
  <c r="AX26" i="1"/>
  <c r="BA26" i="1"/>
  <c r="C7" i="2"/>
  <c r="BM21" i="1"/>
  <c r="BN21" i="1" s="1"/>
  <c r="BK22" i="1" s="1"/>
  <c r="BO21" i="1"/>
  <c r="AV26" i="1"/>
  <c r="AS27" i="1" s="1"/>
  <c r="AW27" i="1" s="1"/>
  <c r="DR18" i="1"/>
  <c r="DU18" i="1"/>
  <c r="BQ19" i="1"/>
  <c r="CF18" i="1"/>
  <c r="CC19" i="1" s="1"/>
  <c r="CE19" i="1" s="1"/>
  <c r="CG18" i="1"/>
  <c r="CI18" i="1" s="1"/>
  <c r="B17" i="2"/>
  <c r="C28" i="1"/>
  <c r="BP20" i="1"/>
  <c r="BS20" i="1"/>
  <c r="A18" i="2"/>
  <c r="AR28" i="1"/>
  <c r="B29" i="1"/>
  <c r="BY19" i="1"/>
  <c r="CB19" i="1"/>
  <c r="AU27" i="1"/>
  <c r="CX18" i="1"/>
  <c r="CU19" i="1" s="1"/>
  <c r="CW19" i="1" s="1"/>
  <c r="CY18" i="1"/>
  <c r="DA18" i="1" s="1"/>
  <c r="CO18" i="1"/>
  <c r="CL19" i="1" s="1"/>
  <c r="CN19" i="1" s="1"/>
  <c r="CP18" i="1"/>
  <c r="E18" i="1"/>
  <c r="DI18" i="1"/>
  <c r="DL18" i="1"/>
  <c r="BX19" i="1"/>
  <c r="BW19" i="1"/>
  <c r="BT20" i="1" s="1"/>
  <c r="BV20" i="1" s="1"/>
  <c r="BZ18" i="1"/>
  <c r="AY25" i="1"/>
  <c r="DY17" i="1"/>
  <c r="DV18" i="1" s="1"/>
  <c r="DX18" i="1" s="1"/>
  <c r="DZ17" i="1"/>
  <c r="G17" i="1" s="1"/>
  <c r="D7" i="2" s="1"/>
  <c r="D6" i="2"/>
  <c r="I16" i="1"/>
  <c r="E6" i="2"/>
  <c r="DG18" i="1"/>
  <c r="DD19" i="1" s="1"/>
  <c r="DF19" i="1" s="1"/>
  <c r="DH18" i="1"/>
  <c r="BD24" i="1" l="1"/>
  <c r="BE24" i="1" s="1"/>
  <c r="BB25" i="1" s="1"/>
  <c r="BF24" i="1"/>
  <c r="BG23" i="1"/>
  <c r="BH23" i="1" s="1"/>
  <c r="BJ23" i="1"/>
  <c r="BZ19" i="1"/>
  <c r="AV27" i="1"/>
  <c r="AS28" i="1" s="1"/>
  <c r="AW28" i="1" s="1"/>
  <c r="I17" i="1"/>
  <c r="F7" i="2" s="1"/>
  <c r="EB17" i="1"/>
  <c r="F6" i="2"/>
  <c r="CR18" i="1"/>
  <c r="AU28" i="1"/>
  <c r="DY18" i="1"/>
  <c r="DV19" i="1" s="1"/>
  <c r="DX19" i="1" s="1"/>
  <c r="EA19" i="1" s="1"/>
  <c r="DZ18" i="1"/>
  <c r="J16" i="1"/>
  <c r="BY20" i="1"/>
  <c r="CB20" i="1"/>
  <c r="CZ19" i="1"/>
  <c r="DC19" i="1"/>
  <c r="B18" i="2"/>
  <c r="C29" i="1"/>
  <c r="A19" i="2"/>
  <c r="B30" i="1"/>
  <c r="AR29" i="1"/>
  <c r="AX27" i="1"/>
  <c r="BA27" i="1"/>
  <c r="BX20" i="1"/>
  <c r="BW20" i="1"/>
  <c r="BT21" i="1" s="1"/>
  <c r="BV21" i="1" s="1"/>
  <c r="CH19" i="1"/>
  <c r="CK19" i="1"/>
  <c r="BM22" i="1"/>
  <c r="BO22" i="1"/>
  <c r="DQ18" i="1"/>
  <c r="DP18" i="1"/>
  <c r="DM19" i="1" s="1"/>
  <c r="DO19" i="1" s="1"/>
  <c r="CQ19" i="1"/>
  <c r="CT19" i="1"/>
  <c r="DI19" i="1"/>
  <c r="DL19" i="1"/>
  <c r="DJ18" i="1"/>
  <c r="EA18" i="1"/>
  <c r="F18" i="1"/>
  <c r="E19" i="1" s="1"/>
  <c r="CF19" i="1"/>
  <c r="CC20" i="1" s="1"/>
  <c r="CE20" i="1" s="1"/>
  <c r="CG19" i="1"/>
  <c r="BQ20" i="1"/>
  <c r="BP21" i="1"/>
  <c r="BS21" i="1"/>
  <c r="AY26" i="1"/>
  <c r="AV28" i="1" l="1"/>
  <c r="AS29" i="1" s="1"/>
  <c r="AW29" i="1" s="1"/>
  <c r="BD25" i="1"/>
  <c r="BE25" i="1" s="1"/>
  <c r="BB26" i="1" s="1"/>
  <c r="BF25" i="1"/>
  <c r="BJ24" i="1"/>
  <c r="BG24" i="1"/>
  <c r="BH24" i="1" s="1"/>
  <c r="EB18" i="1"/>
  <c r="BZ20" i="1"/>
  <c r="CI19" i="1"/>
  <c r="G18" i="1"/>
  <c r="D8" i="2" s="1"/>
  <c r="H18" i="1"/>
  <c r="E8" i="2" s="1"/>
  <c r="J17" i="1"/>
  <c r="G7" i="2" s="1"/>
  <c r="CY19" i="1"/>
  <c r="DA19" i="1" s="1"/>
  <c r="CX19" i="1"/>
  <c r="CU20" i="1" s="1"/>
  <c r="CW20" i="1" s="1"/>
  <c r="BP22" i="1"/>
  <c r="BS22" i="1"/>
  <c r="AY27" i="1"/>
  <c r="G6" i="2"/>
  <c r="AX28" i="1"/>
  <c r="BA28" i="1"/>
  <c r="CO19" i="1"/>
  <c r="CL20" i="1" s="1"/>
  <c r="CN20" i="1" s="1"/>
  <c r="CP19" i="1"/>
  <c r="CG20" i="1"/>
  <c r="CF20" i="1"/>
  <c r="CC21" i="1" s="1"/>
  <c r="CE21" i="1" s="1"/>
  <c r="DS18" i="1"/>
  <c r="A20" i="2"/>
  <c r="B31" i="1"/>
  <c r="AR30" i="1"/>
  <c r="DR19" i="1"/>
  <c r="H19" i="1" s="1"/>
  <c r="DU19" i="1"/>
  <c r="BX21" i="1"/>
  <c r="BW21" i="1"/>
  <c r="BT22" i="1" s="1"/>
  <c r="BV22" i="1" s="1"/>
  <c r="BQ21" i="1"/>
  <c r="BY21" i="1"/>
  <c r="CB21" i="1"/>
  <c r="DP19" i="1"/>
  <c r="DM20" i="1" s="1"/>
  <c r="DO20" i="1" s="1"/>
  <c r="DQ19" i="1"/>
  <c r="F19" i="1"/>
  <c r="CH20" i="1"/>
  <c r="CK20" i="1"/>
  <c r="DH19" i="1"/>
  <c r="DJ19" i="1" s="1"/>
  <c r="DG19" i="1"/>
  <c r="DD20" i="1" s="1"/>
  <c r="DF20" i="1" s="1"/>
  <c r="C8" i="2"/>
  <c r="BN22" i="1"/>
  <c r="BK23" i="1" s="1"/>
  <c r="AU29" i="1"/>
  <c r="B19" i="2"/>
  <c r="C30" i="1"/>
  <c r="BD26" i="1" l="1"/>
  <c r="BE26" i="1" s="1"/>
  <c r="BB27" i="1" s="1"/>
  <c r="BF26" i="1"/>
  <c r="BJ25" i="1"/>
  <c r="BG25" i="1"/>
  <c r="BH25" i="1" s="1"/>
  <c r="I18" i="1"/>
  <c r="F8" i="2" s="1"/>
  <c r="CI20" i="1"/>
  <c r="E9" i="2"/>
  <c r="CZ20" i="1"/>
  <c r="DC20" i="1"/>
  <c r="CG21" i="1"/>
  <c r="CF21" i="1"/>
  <c r="CC22" i="1" s="1"/>
  <c r="CE22" i="1" s="1"/>
  <c r="AX29" i="1"/>
  <c r="BA29" i="1"/>
  <c r="BZ21" i="1"/>
  <c r="BY22" i="1"/>
  <c r="CB22" i="1"/>
  <c r="AV29" i="1"/>
  <c r="AS30" i="1" s="1"/>
  <c r="AW30" i="1" s="1"/>
  <c r="C9" i="2"/>
  <c r="DY19" i="1"/>
  <c r="DV20" i="1" s="1"/>
  <c r="DX20" i="1" s="1"/>
  <c r="EA20" i="1" s="1"/>
  <c r="DZ19" i="1"/>
  <c r="G19" i="1" s="1"/>
  <c r="CQ20" i="1"/>
  <c r="CT20" i="1"/>
  <c r="A21" i="2"/>
  <c r="AR31" i="1"/>
  <c r="B32" i="1"/>
  <c r="BQ22" i="1"/>
  <c r="CR19" i="1"/>
  <c r="BM23" i="1"/>
  <c r="BN23" i="1" s="1"/>
  <c r="BK24" i="1" s="1"/>
  <c r="BO23" i="1"/>
  <c r="DI20" i="1"/>
  <c r="DL20" i="1"/>
  <c r="DR20" i="1"/>
  <c r="DU20" i="1"/>
  <c r="AU30" i="1"/>
  <c r="CH21" i="1"/>
  <c r="CK21" i="1"/>
  <c r="E20" i="1"/>
  <c r="AY28" i="1"/>
  <c r="CP20" i="1"/>
  <c r="CO20" i="1"/>
  <c r="CL21" i="1" s="1"/>
  <c r="CN21" i="1" s="1"/>
  <c r="B20" i="2"/>
  <c r="C31" i="1"/>
  <c r="DS19" i="1"/>
  <c r="BW22" i="1"/>
  <c r="BT23" i="1" s="1"/>
  <c r="BV23" i="1" s="1"/>
  <c r="BX22" i="1"/>
  <c r="AV30" i="1" l="1"/>
  <c r="AS31" i="1" s="1"/>
  <c r="AW31" i="1" s="1"/>
  <c r="J18" i="1"/>
  <c r="G8" i="2" s="1"/>
  <c r="BD27" i="1"/>
  <c r="BE27" i="1" s="1"/>
  <c r="BB28" i="1" s="1"/>
  <c r="BF27" i="1"/>
  <c r="BG26" i="1"/>
  <c r="BH26" i="1" s="1"/>
  <c r="BJ26" i="1"/>
  <c r="CI21" i="1"/>
  <c r="H20" i="1"/>
  <c r="E10" i="2" s="1"/>
  <c r="BM24" i="1"/>
  <c r="BN24" i="1" s="1"/>
  <c r="BK25" i="1" s="1"/>
  <c r="BO24" i="1"/>
  <c r="D9" i="2"/>
  <c r="I19" i="1"/>
  <c r="F9" i="2" s="1"/>
  <c r="CR20" i="1"/>
  <c r="A22" i="2"/>
  <c r="AR32" i="1"/>
  <c r="B33" i="1"/>
  <c r="EB19" i="1"/>
  <c r="CG22" i="1"/>
  <c r="CF22" i="1"/>
  <c r="CC23" i="1" s="1"/>
  <c r="CE23" i="1" s="1"/>
  <c r="AX30" i="1"/>
  <c r="BA30" i="1"/>
  <c r="AU31" i="1"/>
  <c r="AY29" i="1"/>
  <c r="BP23" i="1"/>
  <c r="BS23" i="1"/>
  <c r="CH22" i="1"/>
  <c r="CK22" i="1"/>
  <c r="BY23" i="1"/>
  <c r="CB23" i="1"/>
  <c r="CX20" i="1"/>
  <c r="CU21" i="1" s="1"/>
  <c r="CW21" i="1" s="1"/>
  <c r="CY20" i="1"/>
  <c r="DA20" i="1" s="1"/>
  <c r="B21" i="2"/>
  <c r="C32" i="1"/>
  <c r="DY20" i="1"/>
  <c r="DV21" i="1" s="1"/>
  <c r="DX21" i="1" s="1"/>
  <c r="EA21" i="1" s="1"/>
  <c r="DZ20" i="1"/>
  <c r="EB20" i="1" s="1"/>
  <c r="BZ22" i="1"/>
  <c r="CQ21" i="1"/>
  <c r="CT21" i="1"/>
  <c r="CP21" i="1"/>
  <c r="CO21" i="1"/>
  <c r="CL22" i="1" s="1"/>
  <c r="CN22" i="1" s="1"/>
  <c r="DP20" i="1"/>
  <c r="DM21" i="1" s="1"/>
  <c r="DO21" i="1" s="1"/>
  <c r="DQ20" i="1"/>
  <c r="DS20" i="1" s="1"/>
  <c r="DH20" i="1"/>
  <c r="DG20" i="1"/>
  <c r="DD21" i="1" s="1"/>
  <c r="DF21" i="1" s="1"/>
  <c r="F20" i="1"/>
  <c r="E21" i="1" s="1"/>
  <c r="AV31" i="1" l="1"/>
  <c r="AS32" i="1" s="1"/>
  <c r="AW32" i="1" s="1"/>
  <c r="BD28" i="1"/>
  <c r="BE28" i="1" s="1"/>
  <c r="BB29" i="1" s="1"/>
  <c r="BF28" i="1"/>
  <c r="BG27" i="1"/>
  <c r="BH27" i="1" s="1"/>
  <c r="BJ27" i="1"/>
  <c r="G20" i="1"/>
  <c r="D10" i="2" s="1"/>
  <c r="CI22" i="1"/>
  <c r="A23" i="2"/>
  <c r="B34" i="1"/>
  <c r="AR33" i="1"/>
  <c r="BM25" i="1"/>
  <c r="BN25" i="1" s="1"/>
  <c r="BK26" i="1" s="1"/>
  <c r="BO25" i="1"/>
  <c r="DI21" i="1"/>
  <c r="DL21" i="1"/>
  <c r="CR21" i="1"/>
  <c r="J19" i="1"/>
  <c r="G9" i="2" s="1"/>
  <c r="CP22" i="1"/>
  <c r="CO22" i="1"/>
  <c r="CL23" i="1" s="1"/>
  <c r="CN23" i="1" s="1"/>
  <c r="DJ20" i="1"/>
  <c r="AY30" i="1"/>
  <c r="B22" i="2"/>
  <c r="C33" i="1"/>
  <c r="DR21" i="1"/>
  <c r="DU21" i="1"/>
  <c r="CZ21" i="1"/>
  <c r="DC21" i="1"/>
  <c r="F21" i="1"/>
  <c r="E22" i="1" s="1"/>
  <c r="BW23" i="1"/>
  <c r="BT24" i="1" s="1"/>
  <c r="BV24" i="1" s="1"/>
  <c r="BX23" i="1"/>
  <c r="AX31" i="1"/>
  <c r="BA31" i="1"/>
  <c r="CY21" i="1"/>
  <c r="CX21" i="1"/>
  <c r="CU22" i="1" s="1"/>
  <c r="CW22" i="1" s="1"/>
  <c r="BQ23" i="1"/>
  <c r="AU32" i="1"/>
  <c r="CQ22" i="1"/>
  <c r="CT22" i="1"/>
  <c r="CG23" i="1"/>
  <c r="CF23" i="1"/>
  <c r="CC24" i="1" s="1"/>
  <c r="CE24" i="1" s="1"/>
  <c r="CH23" i="1"/>
  <c r="CK23" i="1"/>
  <c r="C10" i="2"/>
  <c r="BP24" i="1"/>
  <c r="BS24" i="1"/>
  <c r="BD29" i="1" l="1"/>
  <c r="BE29" i="1" s="1"/>
  <c r="BB30" i="1" s="1"/>
  <c r="BF29" i="1"/>
  <c r="BG28" i="1"/>
  <c r="BH28" i="1" s="1"/>
  <c r="BJ28" i="1"/>
  <c r="I20" i="1"/>
  <c r="F10" i="2" s="1"/>
  <c r="CI23" i="1"/>
  <c r="H21" i="1"/>
  <c r="E11" i="2" s="1"/>
  <c r="DA21" i="1"/>
  <c r="CR22" i="1"/>
  <c r="A24" i="2"/>
  <c r="B35" i="1"/>
  <c r="AR34" i="1"/>
  <c r="CP23" i="1"/>
  <c r="CO23" i="1"/>
  <c r="CL24" i="1" s="1"/>
  <c r="CN24" i="1" s="1"/>
  <c r="BY24" i="1"/>
  <c r="CB24" i="1"/>
  <c r="DP21" i="1"/>
  <c r="DM22" i="1" s="1"/>
  <c r="DO22" i="1" s="1"/>
  <c r="DQ21" i="1"/>
  <c r="DS21" i="1" s="1"/>
  <c r="CZ22" i="1"/>
  <c r="DC22" i="1"/>
  <c r="BZ23" i="1"/>
  <c r="AX32" i="1"/>
  <c r="BA32" i="1"/>
  <c r="CH24" i="1"/>
  <c r="CK24" i="1"/>
  <c r="AV32" i="1"/>
  <c r="AS33" i="1" s="1"/>
  <c r="C11" i="2"/>
  <c r="CQ23" i="1"/>
  <c r="CT23" i="1"/>
  <c r="BM26" i="1"/>
  <c r="BN26" i="1" s="1"/>
  <c r="BK27" i="1" s="1"/>
  <c r="BO26" i="1"/>
  <c r="CX22" i="1"/>
  <c r="CU23" i="1" s="1"/>
  <c r="CW23" i="1" s="1"/>
  <c r="CY22" i="1"/>
  <c r="B23" i="2"/>
  <c r="C34" i="1"/>
  <c r="BQ24" i="1"/>
  <c r="DH21" i="1"/>
  <c r="DG21" i="1"/>
  <c r="DD22" i="1" s="1"/>
  <c r="DF22" i="1" s="1"/>
  <c r="BP25" i="1"/>
  <c r="BS25" i="1"/>
  <c r="AU33" i="1"/>
  <c r="BX24" i="1"/>
  <c r="BW24" i="1"/>
  <c r="BT25" i="1" s="1"/>
  <c r="BV25" i="1" s="1"/>
  <c r="AY31" i="1"/>
  <c r="DZ21" i="1"/>
  <c r="EB21" i="1" s="1"/>
  <c r="DY21" i="1"/>
  <c r="DV22" i="1" s="1"/>
  <c r="DX22" i="1" s="1"/>
  <c r="EA22" i="1" s="1"/>
  <c r="BD30" i="1" l="1"/>
  <c r="BE30" i="1" s="1"/>
  <c r="BB31" i="1" s="1"/>
  <c r="BF30" i="1"/>
  <c r="BJ29" i="1"/>
  <c r="BG29" i="1"/>
  <c r="BH29" i="1" s="1"/>
  <c r="J20" i="1"/>
  <c r="G10" i="2" s="1"/>
  <c r="BZ24" i="1"/>
  <c r="AV33" i="1"/>
  <c r="AS34" i="1" s="1"/>
  <c r="AW34" i="1" s="1"/>
  <c r="DA22" i="1"/>
  <c r="G21" i="1"/>
  <c r="D11" i="2" s="1"/>
  <c r="B24" i="2"/>
  <c r="C35" i="1"/>
  <c r="CO24" i="1"/>
  <c r="CL25" i="1" s="1"/>
  <c r="CN25" i="1" s="1"/>
  <c r="CP24" i="1"/>
  <c r="CR23" i="1"/>
  <c r="BQ25" i="1"/>
  <c r="CY23" i="1"/>
  <c r="CX23" i="1"/>
  <c r="CU24" i="1" s="1"/>
  <c r="CW24" i="1" s="1"/>
  <c r="DR22" i="1"/>
  <c r="DU22" i="1"/>
  <c r="AU34" i="1"/>
  <c r="BM27" i="1"/>
  <c r="BO27" i="1"/>
  <c r="BX25" i="1"/>
  <c r="BW25" i="1"/>
  <c r="BT26" i="1" s="1"/>
  <c r="BV26" i="1" s="1"/>
  <c r="DJ21" i="1"/>
  <c r="BP26" i="1"/>
  <c r="BS26" i="1"/>
  <c r="AX33" i="1"/>
  <c r="BA33" i="1"/>
  <c r="CZ23" i="1"/>
  <c r="DC23" i="1"/>
  <c r="A25" i="2"/>
  <c r="AR35" i="1"/>
  <c r="B36" i="1"/>
  <c r="BY25" i="1"/>
  <c r="CB25" i="1"/>
  <c r="AW33" i="1"/>
  <c r="AY32" i="1"/>
  <c r="CG24" i="1"/>
  <c r="CF24" i="1"/>
  <c r="CC25" i="1" s="1"/>
  <c r="CE25" i="1" s="1"/>
  <c r="F22" i="1"/>
  <c r="DI22" i="1"/>
  <c r="DL22" i="1"/>
  <c r="DG22" i="1"/>
  <c r="DD23" i="1" s="1"/>
  <c r="DF23" i="1" s="1"/>
  <c r="DH22" i="1"/>
  <c r="CQ24" i="1"/>
  <c r="CT24" i="1"/>
  <c r="DA23" i="1" l="1"/>
  <c r="AV34" i="1"/>
  <c r="AS35" i="1" s="1"/>
  <c r="AW35" i="1" s="1"/>
  <c r="BD31" i="1"/>
  <c r="BE31" i="1" s="1"/>
  <c r="BB32" i="1" s="1"/>
  <c r="BF31" i="1"/>
  <c r="BG30" i="1"/>
  <c r="BH30" i="1" s="1"/>
  <c r="BJ30" i="1"/>
  <c r="I21" i="1"/>
  <c r="F11" i="2" s="1"/>
  <c r="CR24" i="1"/>
  <c r="H22" i="1"/>
  <c r="E12" i="2" s="1"/>
  <c r="CQ25" i="1"/>
  <c r="CT25" i="1"/>
  <c r="CX24" i="1"/>
  <c r="CU25" i="1" s="1"/>
  <c r="CW25" i="1" s="1"/>
  <c r="CY24" i="1"/>
  <c r="C12" i="2"/>
  <c r="E23" i="1"/>
  <c r="CF25" i="1"/>
  <c r="CC26" i="1" s="1"/>
  <c r="CE26" i="1" s="1"/>
  <c r="CG25" i="1"/>
  <c r="DG23" i="1"/>
  <c r="DD24" i="1" s="1"/>
  <c r="DF24" i="1" s="1"/>
  <c r="DH23" i="1"/>
  <c r="BQ26" i="1"/>
  <c r="BP27" i="1"/>
  <c r="BS27" i="1"/>
  <c r="CZ24" i="1"/>
  <c r="DC24" i="1"/>
  <c r="B25" i="2"/>
  <c r="C36" i="1"/>
  <c r="DI23" i="1"/>
  <c r="DL23" i="1"/>
  <c r="AX34" i="1"/>
  <c r="BA34" i="1"/>
  <c r="BW26" i="1"/>
  <c r="BT27" i="1" s="1"/>
  <c r="BV27" i="1" s="1"/>
  <c r="BX26" i="1"/>
  <c r="CI24" i="1"/>
  <c r="AU35" i="1"/>
  <c r="DJ22" i="1"/>
  <c r="BZ25" i="1"/>
  <c r="BY26" i="1"/>
  <c r="CB26" i="1"/>
  <c r="AY33" i="1"/>
  <c r="CH25" i="1"/>
  <c r="CK25" i="1"/>
  <c r="A26" i="2"/>
  <c r="B37" i="1"/>
  <c r="AR36" i="1"/>
  <c r="DP22" i="1"/>
  <c r="DM23" i="1" s="1"/>
  <c r="DO23" i="1" s="1"/>
  <c r="DQ22" i="1"/>
  <c r="DS22" i="1" s="1"/>
  <c r="BN27" i="1"/>
  <c r="BK28" i="1" s="1"/>
  <c r="DZ22" i="1"/>
  <c r="EB22" i="1" s="1"/>
  <c r="DY22" i="1"/>
  <c r="DV23" i="1" s="1"/>
  <c r="DX23" i="1" s="1"/>
  <c r="EA23" i="1" s="1"/>
  <c r="AV35" i="1" l="1"/>
  <c r="AS36" i="1" s="1"/>
  <c r="AW36" i="1" s="1"/>
  <c r="J21" i="1"/>
  <c r="G11" i="2" s="1"/>
  <c r="CI25" i="1"/>
  <c r="BD32" i="1"/>
  <c r="BE32" i="1" s="1"/>
  <c r="BB33" i="1" s="1"/>
  <c r="BF32" i="1"/>
  <c r="BG31" i="1"/>
  <c r="BH31" i="1" s="1"/>
  <c r="BJ31" i="1"/>
  <c r="F23" i="1"/>
  <c r="C13" i="2" s="1"/>
  <c r="BZ26" i="1"/>
  <c r="DJ23" i="1"/>
  <c r="DA24" i="1"/>
  <c r="A27" i="2"/>
  <c r="B38" i="1"/>
  <c r="AR37" i="1"/>
  <c r="G22" i="1"/>
  <c r="DG24" i="1"/>
  <c r="DD25" i="1" s="1"/>
  <c r="DF25" i="1" s="1"/>
  <c r="DH24" i="1"/>
  <c r="BY27" i="1"/>
  <c r="CB27" i="1"/>
  <c r="AU36" i="1"/>
  <c r="BA36" i="1" s="1"/>
  <c r="DI24" i="1"/>
  <c r="DL24" i="1"/>
  <c r="BM28" i="1"/>
  <c r="BN28" i="1" s="1"/>
  <c r="BK29" i="1" s="1"/>
  <c r="BO28" i="1"/>
  <c r="CO25" i="1"/>
  <c r="CL26" i="1" s="1"/>
  <c r="CN26" i="1" s="1"/>
  <c r="CP25" i="1"/>
  <c r="DR23" i="1"/>
  <c r="H23" i="1" s="1"/>
  <c r="E13" i="2" s="1"/>
  <c r="DU23" i="1"/>
  <c r="BQ27" i="1"/>
  <c r="DP23" i="1"/>
  <c r="DM24" i="1" s="1"/>
  <c r="DO24" i="1" s="1"/>
  <c r="DQ23" i="1"/>
  <c r="CZ25" i="1"/>
  <c r="DC25" i="1"/>
  <c r="CX25" i="1"/>
  <c r="CU26" i="1" s="1"/>
  <c r="CW26" i="1" s="1"/>
  <c r="CY25" i="1"/>
  <c r="AX35" i="1"/>
  <c r="BA35" i="1"/>
  <c r="CF26" i="1"/>
  <c r="CC27" i="1" s="1"/>
  <c r="CE27" i="1" s="1"/>
  <c r="CG26" i="1"/>
  <c r="AY34" i="1"/>
  <c r="B26" i="2"/>
  <c r="C37" i="1"/>
  <c r="BW27" i="1"/>
  <c r="BT28" i="1" s="1"/>
  <c r="BV28" i="1" s="1"/>
  <c r="BX27" i="1"/>
  <c r="CH26" i="1"/>
  <c r="CK26" i="1"/>
  <c r="BD33" i="1" l="1"/>
  <c r="BE33" i="1" s="1"/>
  <c r="BB34" i="1" s="1"/>
  <c r="BF33" i="1"/>
  <c r="BG32" i="1"/>
  <c r="BH32" i="1" s="1"/>
  <c r="BJ32" i="1"/>
  <c r="DJ24" i="1"/>
  <c r="DA25" i="1"/>
  <c r="E24" i="1"/>
  <c r="AV36" i="1"/>
  <c r="AS37" i="1" s="1"/>
  <c r="AW37" i="1" s="1"/>
  <c r="CI26" i="1"/>
  <c r="BZ27" i="1"/>
  <c r="BM29" i="1"/>
  <c r="BN29" i="1" s="1"/>
  <c r="BK30" i="1" s="1"/>
  <c r="BO29" i="1"/>
  <c r="AY35" i="1"/>
  <c r="AX36" i="1"/>
  <c r="AY36" i="1" s="1"/>
  <c r="BP28" i="1"/>
  <c r="BS28" i="1"/>
  <c r="B27" i="2"/>
  <c r="C38" i="1"/>
  <c r="DY23" i="1"/>
  <c r="DV24" i="1" s="1"/>
  <c r="DX24" i="1" s="1"/>
  <c r="EA24" i="1" s="1"/>
  <c r="DZ23" i="1"/>
  <c r="EB23" i="1" s="1"/>
  <c r="DI25" i="1"/>
  <c r="DL25" i="1"/>
  <c r="BY28" i="1"/>
  <c r="CB28" i="1"/>
  <c r="DR24" i="1"/>
  <c r="DU24" i="1"/>
  <c r="DS23" i="1"/>
  <c r="CG27" i="1"/>
  <c r="CF27" i="1"/>
  <c r="CC28" i="1" s="1"/>
  <c r="CE28" i="1" s="1"/>
  <c r="D12" i="2"/>
  <c r="I22" i="1"/>
  <c r="F12" i="2" s="1"/>
  <c r="CO26" i="1"/>
  <c r="CL27" i="1" s="1"/>
  <c r="CN27" i="1" s="1"/>
  <c r="CP26" i="1"/>
  <c r="CQ26" i="1"/>
  <c r="CT26" i="1"/>
  <c r="CH27" i="1"/>
  <c r="CK27" i="1"/>
  <c r="DH25" i="1"/>
  <c r="DG25" i="1"/>
  <c r="DD26" i="1" s="1"/>
  <c r="DF26" i="1" s="1"/>
  <c r="CZ26" i="1"/>
  <c r="DC26" i="1"/>
  <c r="CR25" i="1"/>
  <c r="DQ24" i="1"/>
  <c r="DP24" i="1"/>
  <c r="DM25" i="1" s="1"/>
  <c r="DO25" i="1" s="1"/>
  <c r="AU37" i="1"/>
  <c r="BA37" i="1" s="1"/>
  <c r="A28" i="2"/>
  <c r="B39" i="1"/>
  <c r="AR38" i="1"/>
  <c r="BD34" i="1" l="1"/>
  <c r="BE34" i="1" s="1"/>
  <c r="BB35" i="1" s="1"/>
  <c r="BF34" i="1"/>
  <c r="DJ25" i="1"/>
  <c r="BG33" i="1"/>
  <c r="BH33" i="1" s="1"/>
  <c r="BJ33" i="1"/>
  <c r="AV37" i="1"/>
  <c r="AS38" i="1" s="1"/>
  <c r="AW38" i="1" s="1"/>
  <c r="CR26" i="1"/>
  <c r="DS24" i="1"/>
  <c r="J22" i="1"/>
  <c r="G12" i="2" s="1"/>
  <c r="F24" i="1"/>
  <c r="C14" i="2" s="1"/>
  <c r="H24" i="1"/>
  <c r="E14" i="2" s="1"/>
  <c r="G23" i="1"/>
  <c r="D13" i="2" s="1"/>
  <c r="BW28" i="1"/>
  <c r="BT29" i="1" s="1"/>
  <c r="BV29" i="1" s="1"/>
  <c r="BX28" i="1"/>
  <c r="BZ28" i="1" s="1"/>
  <c r="BM30" i="1"/>
  <c r="BN30" i="1" s="1"/>
  <c r="BK31" i="1" s="1"/>
  <c r="BO30" i="1"/>
  <c r="B28" i="2"/>
  <c r="C39" i="1"/>
  <c r="BQ28" i="1"/>
  <c r="CO27" i="1"/>
  <c r="CL28" i="1" s="1"/>
  <c r="CN28" i="1" s="1"/>
  <c r="CP27" i="1"/>
  <c r="BP29" i="1"/>
  <c r="BS29" i="1"/>
  <c r="DR25" i="1"/>
  <c r="DU25" i="1"/>
  <c r="DZ24" i="1"/>
  <c r="EB24" i="1" s="1"/>
  <c r="DY24" i="1"/>
  <c r="DV25" i="1" s="1"/>
  <c r="DX25" i="1" s="1"/>
  <c r="EA25" i="1" s="1"/>
  <c r="AU38" i="1"/>
  <c r="BA38" i="1" s="1"/>
  <c r="DQ25" i="1"/>
  <c r="DP25" i="1"/>
  <c r="DM26" i="1" s="1"/>
  <c r="DO26" i="1" s="1"/>
  <c r="A29" i="2"/>
  <c r="B40" i="1"/>
  <c r="AR39" i="1"/>
  <c r="DH26" i="1"/>
  <c r="DG26" i="1"/>
  <c r="DD27" i="1" s="1"/>
  <c r="DF27" i="1" s="1"/>
  <c r="AX37" i="1"/>
  <c r="DI26" i="1"/>
  <c r="DL26" i="1"/>
  <c r="CI27" i="1"/>
  <c r="CY26" i="1"/>
  <c r="DA26" i="1" s="1"/>
  <c r="CX26" i="1"/>
  <c r="CU27" i="1" s="1"/>
  <c r="CW27" i="1" s="1"/>
  <c r="CH28" i="1"/>
  <c r="CK28" i="1"/>
  <c r="CF28" i="1"/>
  <c r="CC29" i="1" s="1"/>
  <c r="CE29" i="1" s="1"/>
  <c r="CG28" i="1"/>
  <c r="CQ27" i="1"/>
  <c r="CT27" i="1"/>
  <c r="BD35" i="1" l="1"/>
  <c r="BE35" i="1" s="1"/>
  <c r="BB36" i="1" s="1"/>
  <c r="BF35" i="1"/>
  <c r="BJ34" i="1"/>
  <c r="BG34" i="1"/>
  <c r="BH34" i="1" s="1"/>
  <c r="CR27" i="1"/>
  <c r="I23" i="1"/>
  <c r="F13" i="2" s="1"/>
  <c r="AV38" i="1"/>
  <c r="AS39" i="1" s="1"/>
  <c r="AW39" i="1" s="1"/>
  <c r="E25" i="1"/>
  <c r="AY37" i="1"/>
  <c r="DJ26" i="1"/>
  <c r="H25" i="1"/>
  <c r="E15" i="2" s="1"/>
  <c r="DS25" i="1"/>
  <c r="F25" i="1"/>
  <c r="C15" i="2" s="1"/>
  <c r="DR26" i="1"/>
  <c r="DU26" i="1"/>
  <c r="BY29" i="1"/>
  <c r="CB29" i="1"/>
  <c r="CZ27" i="1"/>
  <c r="DC27" i="1"/>
  <c r="DQ26" i="1"/>
  <c r="DP26" i="1"/>
  <c r="DM27" i="1" s="1"/>
  <c r="DO27" i="1" s="1"/>
  <c r="DI27" i="1"/>
  <c r="DL27" i="1"/>
  <c r="DY25" i="1"/>
  <c r="DV26" i="1" s="1"/>
  <c r="DX26" i="1" s="1"/>
  <c r="EA26" i="1" s="1"/>
  <c r="DZ25" i="1"/>
  <c r="EB25" i="1" s="1"/>
  <c r="CQ28" i="1"/>
  <c r="CT28" i="1"/>
  <c r="B29" i="2"/>
  <c r="C40" i="1"/>
  <c r="AU39" i="1"/>
  <c r="BA39" i="1" s="1"/>
  <c r="AX38" i="1"/>
  <c r="BX29" i="1"/>
  <c r="BW29" i="1"/>
  <c r="BT30" i="1" s="1"/>
  <c r="BV30" i="1" s="1"/>
  <c r="BQ29" i="1"/>
  <c r="CH29" i="1"/>
  <c r="CK29" i="1"/>
  <c r="A30" i="2"/>
  <c r="AR40" i="1"/>
  <c r="B41" i="1"/>
  <c r="BP30" i="1"/>
  <c r="BS30" i="1"/>
  <c r="G24" i="1"/>
  <c r="BM31" i="1"/>
  <c r="BN31" i="1" s="1"/>
  <c r="BK32" i="1" s="1"/>
  <c r="BO31" i="1"/>
  <c r="CX27" i="1"/>
  <c r="CU28" i="1" s="1"/>
  <c r="CW28" i="1" s="1"/>
  <c r="CY27" i="1"/>
  <c r="CI28" i="1"/>
  <c r="CO28" i="1"/>
  <c r="CL29" i="1" s="1"/>
  <c r="CN29" i="1" s="1"/>
  <c r="CP28" i="1"/>
  <c r="DA27" i="1" l="1"/>
  <c r="J23" i="1"/>
  <c r="G13" i="2" s="1"/>
  <c r="CR28" i="1"/>
  <c r="BD36" i="1"/>
  <c r="BF36" i="1"/>
  <c r="BG35" i="1"/>
  <c r="BH35" i="1" s="1"/>
  <c r="BJ35" i="1"/>
  <c r="AV39" i="1"/>
  <c r="AS40" i="1" s="1"/>
  <c r="AW40" i="1" s="1"/>
  <c r="AY38" i="1"/>
  <c r="E26" i="1"/>
  <c r="BZ29" i="1"/>
  <c r="F26" i="1"/>
  <c r="C16" i="2" s="1"/>
  <c r="G25" i="1"/>
  <c r="D15" i="2" s="1"/>
  <c r="H26" i="1"/>
  <c r="E16" i="2" s="1"/>
  <c r="BM32" i="1"/>
  <c r="BN32" i="1" s="1"/>
  <c r="BK33" i="1" s="1"/>
  <c r="BO32" i="1"/>
  <c r="AU40" i="1"/>
  <c r="BA40" i="1" s="1"/>
  <c r="DG27" i="1"/>
  <c r="DD28" i="1" s="1"/>
  <c r="DF28" i="1" s="1"/>
  <c r="DH27" i="1"/>
  <c r="BY30" i="1"/>
  <c r="CB30" i="1"/>
  <c r="DQ27" i="1"/>
  <c r="DP27" i="1"/>
  <c r="DM28" i="1" s="1"/>
  <c r="DO28" i="1" s="1"/>
  <c r="CF29" i="1"/>
  <c r="CC30" i="1" s="1"/>
  <c r="CE30" i="1" s="1"/>
  <c r="CG29" i="1"/>
  <c r="CI29" i="1" s="1"/>
  <c r="D14" i="2"/>
  <c r="I24" i="1"/>
  <c r="F14" i="2" s="1"/>
  <c r="DR27" i="1"/>
  <c r="DU27" i="1"/>
  <c r="BW30" i="1"/>
  <c r="BT31" i="1" s="1"/>
  <c r="BV31" i="1" s="1"/>
  <c r="BX30" i="1"/>
  <c r="CX28" i="1"/>
  <c r="CU29" i="1" s="1"/>
  <c r="CW29" i="1" s="1"/>
  <c r="CY28" i="1"/>
  <c r="DY26" i="1"/>
  <c r="DV27" i="1" s="1"/>
  <c r="DX27" i="1" s="1"/>
  <c r="EA27" i="1" s="1"/>
  <c r="DZ26" i="1"/>
  <c r="G26" i="1" s="1"/>
  <c r="D16" i="2" s="1"/>
  <c r="BQ30" i="1"/>
  <c r="CP29" i="1"/>
  <c r="CO29" i="1"/>
  <c r="CL30" i="1" s="1"/>
  <c r="CN30" i="1" s="1"/>
  <c r="DS26" i="1"/>
  <c r="CZ28" i="1"/>
  <c r="DC28" i="1"/>
  <c r="B30" i="2"/>
  <c r="C41" i="1"/>
  <c r="AX39" i="1"/>
  <c r="CQ29" i="1"/>
  <c r="CT29" i="1"/>
  <c r="BP31" i="1"/>
  <c r="BS31" i="1"/>
  <c r="A31" i="2"/>
  <c r="B42" i="1"/>
  <c r="AR41" i="1"/>
  <c r="E27" i="1" l="1"/>
  <c r="BE36" i="1"/>
  <c r="BB37" i="1" s="1"/>
  <c r="BG36" i="1"/>
  <c r="BH36" i="1" s="1"/>
  <c r="BJ36" i="1"/>
  <c r="AV40" i="1"/>
  <c r="AS41" i="1" s="1"/>
  <c r="AW41" i="1" s="1"/>
  <c r="I25" i="1"/>
  <c r="F15" i="2" s="1"/>
  <c r="J24" i="1"/>
  <c r="G14" i="2" s="1"/>
  <c r="CR29" i="1"/>
  <c r="AY39" i="1"/>
  <c r="DA28" i="1"/>
  <c r="F27" i="1"/>
  <c r="EB26" i="1"/>
  <c r="H27" i="1"/>
  <c r="E17" i="2" s="1"/>
  <c r="BZ30" i="1"/>
  <c r="DS27" i="1"/>
  <c r="DR28" i="1"/>
  <c r="DU28" i="1"/>
  <c r="I26" i="1"/>
  <c r="F16" i="2" s="1"/>
  <c r="DI28" i="1"/>
  <c r="DL28" i="1"/>
  <c r="A32" i="2"/>
  <c r="B43" i="1"/>
  <c r="AR42" i="1"/>
  <c r="DG28" i="1"/>
  <c r="DD29" i="1" s="1"/>
  <c r="DF29" i="1" s="1"/>
  <c r="DH28" i="1"/>
  <c r="DJ27" i="1"/>
  <c r="BP32" i="1"/>
  <c r="BS32" i="1"/>
  <c r="CX29" i="1"/>
  <c r="CU30" i="1" s="1"/>
  <c r="CW30" i="1" s="1"/>
  <c r="CY29" i="1"/>
  <c r="CZ29" i="1"/>
  <c r="DC29" i="1"/>
  <c r="B31" i="2"/>
  <c r="C42" i="1"/>
  <c r="BX31" i="1"/>
  <c r="BW31" i="1"/>
  <c r="BT32" i="1" s="1"/>
  <c r="BV32" i="1" s="1"/>
  <c r="AX40" i="1"/>
  <c r="BM33" i="1"/>
  <c r="BN33" i="1" s="1"/>
  <c r="BK34" i="1" s="1"/>
  <c r="BO33" i="1"/>
  <c r="BY31" i="1"/>
  <c r="CB31" i="1"/>
  <c r="DY27" i="1"/>
  <c r="DV28" i="1" s="1"/>
  <c r="DX28" i="1" s="1"/>
  <c r="EA28" i="1" s="1"/>
  <c r="DZ27" i="1"/>
  <c r="G27" i="1" s="1"/>
  <c r="CG30" i="1"/>
  <c r="CF30" i="1"/>
  <c r="CC31" i="1" s="1"/>
  <c r="CE31" i="1" s="1"/>
  <c r="BQ31" i="1"/>
  <c r="CQ30" i="1"/>
  <c r="CT30" i="1"/>
  <c r="CH30" i="1"/>
  <c r="CK30" i="1"/>
  <c r="AU41" i="1"/>
  <c r="BA41" i="1" s="1"/>
  <c r="DJ28" i="1" l="1"/>
  <c r="E28" i="1"/>
  <c r="BD37" i="1"/>
  <c r="BE37" i="1" s="1"/>
  <c r="BB38" i="1" s="1"/>
  <c r="BF37" i="1"/>
  <c r="J25" i="1"/>
  <c r="G15" i="2" s="1"/>
  <c r="H28" i="1"/>
  <c r="E18" i="2" s="1"/>
  <c r="CI30" i="1"/>
  <c r="AV41" i="1"/>
  <c r="AS42" i="1" s="1"/>
  <c r="AW42" i="1" s="1"/>
  <c r="BZ31" i="1"/>
  <c r="AY40" i="1"/>
  <c r="C17" i="2"/>
  <c r="DA29" i="1"/>
  <c r="F28" i="1"/>
  <c r="C18" i="2" s="1"/>
  <c r="BM34" i="1"/>
  <c r="BN34" i="1" s="1"/>
  <c r="BK35" i="1" s="1"/>
  <c r="BO34" i="1"/>
  <c r="D17" i="2"/>
  <c r="I27" i="1"/>
  <c r="F17" i="2" s="1"/>
  <c r="A33" i="2"/>
  <c r="AR43" i="1"/>
  <c r="B44" i="1"/>
  <c r="BQ32" i="1"/>
  <c r="DY28" i="1"/>
  <c r="DV29" i="1" s="1"/>
  <c r="DX29" i="1" s="1"/>
  <c r="EA29" i="1" s="1"/>
  <c r="DZ28" i="1"/>
  <c r="EB28" i="1" s="1"/>
  <c r="B32" i="2"/>
  <c r="C43" i="1"/>
  <c r="DI29" i="1"/>
  <c r="DL29" i="1"/>
  <c r="EB27" i="1"/>
  <c r="AX41" i="1"/>
  <c r="CF31" i="1"/>
  <c r="CC32" i="1" s="1"/>
  <c r="CE32" i="1" s="1"/>
  <c r="CG31" i="1"/>
  <c r="CP30" i="1"/>
  <c r="CO30" i="1"/>
  <c r="CL31" i="1" s="1"/>
  <c r="CN31" i="1" s="1"/>
  <c r="CH31" i="1"/>
  <c r="CK31" i="1"/>
  <c r="BY32" i="1"/>
  <c r="CB32" i="1"/>
  <c r="DH29" i="1"/>
  <c r="DG29" i="1"/>
  <c r="DD30" i="1" s="1"/>
  <c r="DF30" i="1" s="1"/>
  <c r="DP28" i="1"/>
  <c r="DM29" i="1" s="1"/>
  <c r="DO29" i="1" s="1"/>
  <c r="DQ28" i="1"/>
  <c r="DS28" i="1" s="1"/>
  <c r="BP33" i="1"/>
  <c r="BS33" i="1"/>
  <c r="J26" i="1"/>
  <c r="G16" i="2" s="1"/>
  <c r="CZ30" i="1"/>
  <c r="DC30" i="1"/>
  <c r="CY30" i="1"/>
  <c r="CX30" i="1"/>
  <c r="CU31" i="1" s="1"/>
  <c r="CW31" i="1" s="1"/>
  <c r="BW32" i="1"/>
  <c r="BT33" i="1" s="1"/>
  <c r="BV33" i="1" s="1"/>
  <c r="BX32" i="1"/>
  <c r="AU42" i="1"/>
  <c r="BA42" i="1" s="1"/>
  <c r="BD38" i="1" l="1"/>
  <c r="BE38" i="1" s="1"/>
  <c r="BB39" i="1" s="1"/>
  <c r="BF38" i="1"/>
  <c r="BG37" i="1"/>
  <c r="BH37" i="1" s="1"/>
  <c r="BJ37" i="1"/>
  <c r="AV42" i="1"/>
  <c r="AS43" i="1" s="1"/>
  <c r="AW43" i="1" s="1"/>
  <c r="E29" i="1"/>
  <c r="AY41" i="1"/>
  <c r="J27" i="1"/>
  <c r="G17" i="2" s="1"/>
  <c r="BZ32" i="1"/>
  <c r="DA30" i="1"/>
  <c r="CZ31" i="1"/>
  <c r="DC31" i="1"/>
  <c r="AX42" i="1"/>
  <c r="DR29" i="1"/>
  <c r="H29" i="1" s="1"/>
  <c r="E19" i="2" s="1"/>
  <c r="DU29" i="1"/>
  <c r="F29" i="1"/>
  <c r="DJ29" i="1"/>
  <c r="CQ31" i="1"/>
  <c r="CT31" i="1"/>
  <c r="G28" i="1"/>
  <c r="B33" i="2"/>
  <c r="C44" i="1"/>
  <c r="A34" i="2"/>
  <c r="B45" i="1"/>
  <c r="AR44" i="1"/>
  <c r="DI30" i="1"/>
  <c r="DL30" i="1"/>
  <c r="AU43" i="1"/>
  <c r="BA43" i="1" s="1"/>
  <c r="BQ33" i="1"/>
  <c r="CF32" i="1"/>
  <c r="CC33" i="1" s="1"/>
  <c r="CE33" i="1" s="1"/>
  <c r="CG32" i="1"/>
  <c r="CR30" i="1"/>
  <c r="CH32" i="1"/>
  <c r="CK32" i="1"/>
  <c r="DP29" i="1"/>
  <c r="DM30" i="1" s="1"/>
  <c r="DO30" i="1" s="1"/>
  <c r="DQ29" i="1"/>
  <c r="BM35" i="1"/>
  <c r="BN35" i="1" s="1"/>
  <c r="BK36" i="1" s="1"/>
  <c r="BO35" i="1"/>
  <c r="BW33" i="1"/>
  <c r="BT34" i="1" s="1"/>
  <c r="BV34" i="1" s="1"/>
  <c r="BX33" i="1"/>
  <c r="BY33" i="1"/>
  <c r="CB33" i="1"/>
  <c r="DG30" i="1"/>
  <c r="DD31" i="1" s="1"/>
  <c r="DF31" i="1" s="1"/>
  <c r="DH30" i="1"/>
  <c r="CP31" i="1"/>
  <c r="CO31" i="1"/>
  <c r="CL32" i="1" s="1"/>
  <c r="CN32" i="1" s="1"/>
  <c r="CI31" i="1"/>
  <c r="BP34" i="1"/>
  <c r="BS34" i="1"/>
  <c r="BF39" i="1" l="1"/>
  <c r="BD39" i="1"/>
  <c r="BJ38" i="1"/>
  <c r="BG38" i="1"/>
  <c r="BH38" i="1" s="1"/>
  <c r="DJ30" i="1"/>
  <c r="AV43" i="1"/>
  <c r="AS44" i="1" s="1"/>
  <c r="AW44" i="1" s="1"/>
  <c r="AY42" i="1"/>
  <c r="BM36" i="1"/>
  <c r="BP36" i="1" s="1"/>
  <c r="BO36" i="1"/>
  <c r="CR31" i="1"/>
  <c r="BZ33" i="1"/>
  <c r="DS29" i="1"/>
  <c r="CI32" i="1"/>
  <c r="CH33" i="1"/>
  <c r="CK33" i="1"/>
  <c r="DP30" i="1"/>
  <c r="DM31" i="1" s="1"/>
  <c r="DO31" i="1" s="1"/>
  <c r="DQ30" i="1"/>
  <c r="C19" i="2"/>
  <c r="CF33" i="1"/>
  <c r="CC34" i="1" s="1"/>
  <c r="CE34" i="1" s="1"/>
  <c r="CG33" i="1"/>
  <c r="DZ29" i="1"/>
  <c r="G29" i="1" s="1"/>
  <c r="DY29" i="1"/>
  <c r="DV30" i="1" s="1"/>
  <c r="DX30" i="1" s="1"/>
  <c r="B34" i="2"/>
  <c r="C45" i="1"/>
  <c r="BP35" i="1"/>
  <c r="BS35" i="1"/>
  <c r="DI31" i="1"/>
  <c r="DL31" i="1"/>
  <c r="E30" i="1"/>
  <c r="A35" i="2"/>
  <c r="B46" i="1"/>
  <c r="AR45" i="1"/>
  <c r="BW34" i="1"/>
  <c r="BT35" i="1" s="1"/>
  <c r="BV35" i="1" s="1"/>
  <c r="BX34" i="1"/>
  <c r="D18" i="2"/>
  <c r="I28" i="1"/>
  <c r="F18" i="2" s="1"/>
  <c r="BQ34" i="1"/>
  <c r="AU44" i="1"/>
  <c r="BA44" i="1" s="1"/>
  <c r="CX31" i="1"/>
  <c r="CU32" i="1" s="1"/>
  <c r="CW32" i="1" s="1"/>
  <c r="CY31" i="1"/>
  <c r="DA31" i="1" s="1"/>
  <c r="DG31" i="1"/>
  <c r="DD32" i="1" s="1"/>
  <c r="DF32" i="1" s="1"/>
  <c r="DH31" i="1"/>
  <c r="BY34" i="1"/>
  <c r="CB34" i="1"/>
  <c r="DR30" i="1"/>
  <c r="DU30" i="1"/>
  <c r="CQ32" i="1"/>
  <c r="CT32" i="1"/>
  <c r="CP32" i="1"/>
  <c r="CO32" i="1"/>
  <c r="CL33" i="1" s="1"/>
  <c r="CN33" i="1" s="1"/>
  <c r="AX43" i="1"/>
  <c r="BN36" i="1" l="1"/>
  <c r="BK37" i="1" s="1"/>
  <c r="BM37" i="1" s="1"/>
  <c r="BN37" i="1" s="1"/>
  <c r="BK38" i="1" s="1"/>
  <c r="BG39" i="1"/>
  <c r="BH39" i="1" s="1"/>
  <c r="BJ39" i="1"/>
  <c r="BE39" i="1"/>
  <c r="BB40" i="1" s="1"/>
  <c r="AV44" i="1"/>
  <c r="AS45" i="1" s="1"/>
  <c r="AW45" i="1" s="1"/>
  <c r="BQ36" i="1"/>
  <c r="BS36" i="1"/>
  <c r="AY43" i="1"/>
  <c r="BZ34" i="1"/>
  <c r="DJ31" i="1"/>
  <c r="CR32" i="1"/>
  <c r="D19" i="2"/>
  <c r="I29" i="1"/>
  <c r="F19" i="2" s="1"/>
  <c r="B35" i="2"/>
  <c r="C46" i="1"/>
  <c r="CX32" i="1"/>
  <c r="CU33" i="1" s="1"/>
  <c r="CW33" i="1" s="1"/>
  <c r="CY32" i="1"/>
  <c r="J28" i="1"/>
  <c r="G18" i="2" s="1"/>
  <c r="DQ31" i="1"/>
  <c r="DP31" i="1"/>
  <c r="DM32" i="1" s="1"/>
  <c r="DO32" i="1" s="1"/>
  <c r="BY35" i="1"/>
  <c r="CB35" i="1"/>
  <c r="DI32" i="1"/>
  <c r="DL32" i="1"/>
  <c r="DR31" i="1"/>
  <c r="DU31" i="1"/>
  <c r="DY30" i="1"/>
  <c r="DV31" i="1" s="1"/>
  <c r="DX31" i="1" s="1"/>
  <c r="EA31" i="1" s="1"/>
  <c r="DZ30" i="1"/>
  <c r="G30" i="1" s="1"/>
  <c r="D20" i="2" s="1"/>
  <c r="EA30" i="1"/>
  <c r="F30" i="1"/>
  <c r="E31" i="1" s="1"/>
  <c r="CH34" i="1"/>
  <c r="CK34" i="1"/>
  <c r="DS30" i="1"/>
  <c r="CF34" i="1"/>
  <c r="CC35" i="1" s="1"/>
  <c r="CE35" i="1" s="1"/>
  <c r="CG34" i="1"/>
  <c r="AU45" i="1"/>
  <c r="BA45" i="1" s="1"/>
  <c r="A36" i="2"/>
  <c r="B47" i="1"/>
  <c r="AR46" i="1"/>
  <c r="AX44" i="1"/>
  <c r="BW35" i="1"/>
  <c r="BT36" i="1" s="1"/>
  <c r="BV36" i="1" s="1"/>
  <c r="BX35" i="1"/>
  <c r="CI33" i="1"/>
  <c r="CQ33" i="1"/>
  <c r="CT33" i="1"/>
  <c r="CZ32" i="1"/>
  <c r="DC32" i="1"/>
  <c r="BQ35" i="1"/>
  <c r="EB29" i="1"/>
  <c r="CP33" i="1"/>
  <c r="CO33" i="1"/>
  <c r="CL34" i="1" s="1"/>
  <c r="CN34" i="1" s="1"/>
  <c r="BO37" i="1" l="1"/>
  <c r="BD40" i="1"/>
  <c r="BF40" i="1"/>
  <c r="CB36" i="1"/>
  <c r="BW36" i="1"/>
  <c r="BT37" i="1" s="1"/>
  <c r="BV37" i="1" s="1"/>
  <c r="BY37" i="1" s="1"/>
  <c r="BX36" i="1"/>
  <c r="DS31" i="1"/>
  <c r="BM38" i="1"/>
  <c r="BN38" i="1" s="1"/>
  <c r="BK39" i="1" s="1"/>
  <c r="BO38" i="1"/>
  <c r="CR33" i="1"/>
  <c r="AY44" i="1"/>
  <c r="AV45" i="1"/>
  <c r="AS46" i="1" s="1"/>
  <c r="AW46" i="1" s="1"/>
  <c r="EB30" i="1"/>
  <c r="BP37" i="1"/>
  <c r="BS37" i="1"/>
  <c r="BZ35" i="1"/>
  <c r="H31" i="1"/>
  <c r="E21" i="2" s="1"/>
  <c r="AX45" i="1"/>
  <c r="CY33" i="1"/>
  <c r="CX33" i="1"/>
  <c r="CU34" i="1" s="1"/>
  <c r="CW34" i="1" s="1"/>
  <c r="C20" i="2"/>
  <c r="DZ31" i="1"/>
  <c r="G31" i="1" s="1"/>
  <c r="D21" i="2" s="1"/>
  <c r="DY31" i="1"/>
  <c r="DV32" i="1" s="1"/>
  <c r="DX32" i="1" s="1"/>
  <c r="EA32" i="1" s="1"/>
  <c r="CF35" i="1"/>
  <c r="CC36" i="1" s="1"/>
  <c r="CE36" i="1" s="1"/>
  <c r="CG35" i="1"/>
  <c r="J29" i="1"/>
  <c r="G19" i="2" s="1"/>
  <c r="CZ33" i="1"/>
  <c r="DC33" i="1"/>
  <c r="F31" i="1"/>
  <c r="E32" i="1" s="1"/>
  <c r="AU46" i="1"/>
  <c r="BA46" i="1" s="1"/>
  <c r="DR32" i="1"/>
  <c r="DU32" i="1"/>
  <c r="DA32" i="1"/>
  <c r="CQ34" i="1"/>
  <c r="CT34" i="1"/>
  <c r="BY36" i="1"/>
  <c r="CH35" i="1"/>
  <c r="CK35" i="1"/>
  <c r="B36" i="2"/>
  <c r="C47" i="1"/>
  <c r="H30" i="1"/>
  <c r="E20" i="2" s="1"/>
  <c r="CP34" i="1"/>
  <c r="CO34" i="1"/>
  <c r="CL35" i="1" s="1"/>
  <c r="CN35" i="1" s="1"/>
  <c r="A37" i="2"/>
  <c r="B48" i="1"/>
  <c r="AR47" i="1"/>
  <c r="CI34" i="1"/>
  <c r="DH32" i="1"/>
  <c r="DG32" i="1"/>
  <c r="DD33" i="1" s="1"/>
  <c r="DF33" i="1" s="1"/>
  <c r="DP32" i="1"/>
  <c r="DM33" i="1" s="1"/>
  <c r="DO33" i="1" s="1"/>
  <c r="DQ32" i="1"/>
  <c r="BZ36" i="1" l="1"/>
  <c r="BE40" i="1"/>
  <c r="BB41" i="1" s="1"/>
  <c r="BG40" i="1"/>
  <c r="BH40" i="1" s="1"/>
  <c r="BJ40" i="1"/>
  <c r="CB37" i="1"/>
  <c r="DS32" i="1"/>
  <c r="AV46" i="1"/>
  <c r="AS47" i="1" s="1"/>
  <c r="AW47" i="1" s="1"/>
  <c r="F32" i="1"/>
  <c r="E33" i="1" s="1"/>
  <c r="BX37" i="1"/>
  <c r="BZ37" i="1" s="1"/>
  <c r="BW37" i="1"/>
  <c r="BT38" i="1" s="1"/>
  <c r="BV38" i="1" s="1"/>
  <c r="CG36" i="1"/>
  <c r="CH36" i="1"/>
  <c r="CK36" i="1"/>
  <c r="BQ37" i="1"/>
  <c r="CF36" i="1"/>
  <c r="CC37" i="1" s="1"/>
  <c r="CE37" i="1" s="1"/>
  <c r="BM39" i="1"/>
  <c r="BN39" i="1" s="1"/>
  <c r="BK40" i="1" s="1"/>
  <c r="BO39" i="1"/>
  <c r="AY45" i="1"/>
  <c r="DA33" i="1"/>
  <c r="BP38" i="1"/>
  <c r="BS38" i="1"/>
  <c r="H32" i="1"/>
  <c r="E22" i="2" s="1"/>
  <c r="DZ32" i="1"/>
  <c r="EB32" i="1" s="1"/>
  <c r="DY32" i="1"/>
  <c r="DV33" i="1" s="1"/>
  <c r="DX33" i="1" s="1"/>
  <c r="EA33" i="1" s="1"/>
  <c r="CQ35" i="1"/>
  <c r="CT35" i="1"/>
  <c r="CZ34" i="1"/>
  <c r="DC34" i="1"/>
  <c r="DR33" i="1"/>
  <c r="DU33" i="1"/>
  <c r="DJ32" i="1"/>
  <c r="CY34" i="1"/>
  <c r="CX34" i="1"/>
  <c r="CU35" i="1" s="1"/>
  <c r="CW35" i="1" s="1"/>
  <c r="EB31" i="1"/>
  <c r="CR34" i="1"/>
  <c r="AX46" i="1"/>
  <c r="I30" i="1"/>
  <c r="F20" i="2" s="1"/>
  <c r="B37" i="2"/>
  <c r="C48" i="1"/>
  <c r="C21" i="2"/>
  <c r="I31" i="1"/>
  <c r="F21" i="2" s="1"/>
  <c r="AU47" i="1"/>
  <c r="BA47" i="1" s="1"/>
  <c r="A38" i="2"/>
  <c r="AR48" i="1"/>
  <c r="B49" i="1"/>
  <c r="DH33" i="1"/>
  <c r="DG33" i="1"/>
  <c r="DD34" i="1" s="1"/>
  <c r="DF34" i="1" s="1"/>
  <c r="CI35" i="1"/>
  <c r="DI33" i="1"/>
  <c r="DL33" i="1"/>
  <c r="CP35" i="1"/>
  <c r="CO35" i="1"/>
  <c r="CL36" i="1" s="1"/>
  <c r="CN36" i="1" s="1"/>
  <c r="C22" i="2" l="1"/>
  <c r="BD41" i="1"/>
  <c r="BF41" i="1"/>
  <c r="CF37" i="1"/>
  <c r="CC38" i="1" s="1"/>
  <c r="CE38" i="1" s="1"/>
  <c r="CH38" i="1" s="1"/>
  <c r="CG37" i="1"/>
  <c r="CT36" i="1"/>
  <c r="H33" i="1"/>
  <c r="E23" i="2" s="1"/>
  <c r="CP36" i="1"/>
  <c r="CO36" i="1"/>
  <c r="CL37" i="1" s="1"/>
  <c r="CN37" i="1" s="1"/>
  <c r="BX38" i="1"/>
  <c r="BW38" i="1"/>
  <c r="BT39" i="1" s="1"/>
  <c r="BV39" i="1" s="1"/>
  <c r="CI36" i="1"/>
  <c r="BQ38" i="1"/>
  <c r="J31" i="1"/>
  <c r="G21" i="2" s="1"/>
  <c r="BM40" i="1"/>
  <c r="BO40" i="1"/>
  <c r="BY38" i="1"/>
  <c r="CB38" i="1"/>
  <c r="AY46" i="1"/>
  <c r="BP39" i="1"/>
  <c r="BS39" i="1"/>
  <c r="CH37" i="1"/>
  <c r="CK37" i="1"/>
  <c r="AV47" i="1"/>
  <c r="AS48" i="1" s="1"/>
  <c r="F33" i="1"/>
  <c r="C23" i="2" s="1"/>
  <c r="J30" i="1"/>
  <c r="G20" i="2" s="1"/>
  <c r="G32" i="1"/>
  <c r="D22" i="2" s="1"/>
  <c r="CY35" i="1"/>
  <c r="CX35" i="1"/>
  <c r="CU36" i="1" s="1"/>
  <c r="CW36" i="1" s="1"/>
  <c r="AX47" i="1"/>
  <c r="CZ35" i="1"/>
  <c r="DC35" i="1"/>
  <c r="CQ36" i="1"/>
  <c r="DA34" i="1"/>
  <c r="DH34" i="1"/>
  <c r="DG34" i="1"/>
  <c r="DD35" i="1" s="1"/>
  <c r="DF35" i="1" s="1"/>
  <c r="A39" i="2"/>
  <c r="B50" i="1"/>
  <c r="AR49" i="1"/>
  <c r="DJ33" i="1"/>
  <c r="DY33" i="1"/>
  <c r="DV34" i="1" s="1"/>
  <c r="DX34" i="1" s="1"/>
  <c r="EA34" i="1" s="1"/>
  <c r="DZ33" i="1"/>
  <c r="EB33" i="1" s="1"/>
  <c r="DP33" i="1"/>
  <c r="DM34" i="1" s="1"/>
  <c r="DO34" i="1" s="1"/>
  <c r="DQ33" i="1"/>
  <c r="B38" i="2"/>
  <c r="C49" i="1"/>
  <c r="CR35" i="1"/>
  <c r="AU48" i="1"/>
  <c r="BA48" i="1" s="1"/>
  <c r="DI34" i="1"/>
  <c r="DL34" i="1"/>
  <c r="CR36" i="1" l="1"/>
  <c r="AV48" i="1"/>
  <c r="AS49" i="1" s="1"/>
  <c r="AW49" i="1" s="1"/>
  <c r="AW48" i="1"/>
  <c r="CK38" i="1"/>
  <c r="BE41" i="1"/>
  <c r="BB42" i="1" s="1"/>
  <c r="BJ41" i="1"/>
  <c r="BG41" i="1"/>
  <c r="BH41" i="1" s="1"/>
  <c r="I32" i="1"/>
  <c r="F22" i="2" s="1"/>
  <c r="BZ38" i="1"/>
  <c r="CI37" i="1"/>
  <c r="BP40" i="1"/>
  <c r="BS40" i="1"/>
  <c r="BY39" i="1"/>
  <c r="CB39" i="1"/>
  <c r="CY36" i="1"/>
  <c r="CX36" i="1"/>
  <c r="CU37" i="1" s="1"/>
  <c r="CW37" i="1" s="1"/>
  <c r="CP37" i="1"/>
  <c r="CO37" i="1"/>
  <c r="CL38" i="1" s="1"/>
  <c r="CN38" i="1" s="1"/>
  <c r="CF38" i="1"/>
  <c r="CC39" i="1" s="1"/>
  <c r="CE39" i="1" s="1"/>
  <c r="CG38" i="1"/>
  <c r="CI38" i="1" s="1"/>
  <c r="BQ39" i="1"/>
  <c r="CZ36" i="1"/>
  <c r="DC36" i="1"/>
  <c r="AY47" i="1"/>
  <c r="BX39" i="1"/>
  <c r="BW39" i="1"/>
  <c r="BT40" i="1" s="1"/>
  <c r="BV40" i="1" s="1"/>
  <c r="BN40" i="1"/>
  <c r="BK41" i="1" s="1"/>
  <c r="CQ37" i="1"/>
  <c r="CT37" i="1"/>
  <c r="E34" i="1"/>
  <c r="G33" i="1"/>
  <c r="D23" i="2" s="1"/>
  <c r="AX48" i="1"/>
  <c r="DR34" i="1"/>
  <c r="H34" i="1" s="1"/>
  <c r="E24" i="2" s="1"/>
  <c r="DU34" i="1"/>
  <c r="F34" i="1"/>
  <c r="A40" i="2"/>
  <c r="B51" i="1"/>
  <c r="AR50" i="1"/>
  <c r="DS33" i="1"/>
  <c r="B39" i="2"/>
  <c r="C50" i="1"/>
  <c r="AU49" i="1"/>
  <c r="BA49" i="1" s="1"/>
  <c r="DH35" i="1"/>
  <c r="DG35" i="1"/>
  <c r="DD36" i="1" s="1"/>
  <c r="DF36" i="1" s="1"/>
  <c r="DI35" i="1"/>
  <c r="DL35" i="1"/>
  <c r="DJ34" i="1"/>
  <c r="DA35" i="1"/>
  <c r="DQ34" i="1"/>
  <c r="DP34" i="1"/>
  <c r="DM35" i="1" s="1"/>
  <c r="DO35" i="1" s="1"/>
  <c r="AY48" i="1" l="1"/>
  <c r="AV49" i="1"/>
  <c r="AS50" i="1" s="1"/>
  <c r="J32" i="1"/>
  <c r="G22" i="2" s="1"/>
  <c r="BF42" i="1"/>
  <c r="BD42" i="1"/>
  <c r="E35" i="1"/>
  <c r="BZ39" i="1"/>
  <c r="CP38" i="1"/>
  <c r="CO38" i="1"/>
  <c r="CL39" i="1" s="1"/>
  <c r="CN39" i="1" s="1"/>
  <c r="CQ39" i="1" s="1"/>
  <c r="CZ37" i="1"/>
  <c r="DC37" i="1"/>
  <c r="CX37" i="1"/>
  <c r="CU38" i="1" s="1"/>
  <c r="CW38" i="1" s="1"/>
  <c r="CY37" i="1"/>
  <c r="BW40" i="1"/>
  <c r="BT41" i="1" s="1"/>
  <c r="BV41" i="1" s="1"/>
  <c r="BX40" i="1"/>
  <c r="BQ40" i="1"/>
  <c r="DL36" i="1"/>
  <c r="CR37" i="1"/>
  <c r="CG39" i="1"/>
  <c r="CF39" i="1"/>
  <c r="CC40" i="1" s="1"/>
  <c r="CE40" i="1" s="1"/>
  <c r="BM41" i="1"/>
  <c r="BN41" i="1" s="1"/>
  <c r="BK42" i="1" s="1"/>
  <c r="BO41" i="1"/>
  <c r="CQ38" i="1"/>
  <c r="CT38" i="1"/>
  <c r="BY40" i="1"/>
  <c r="CB40" i="1"/>
  <c r="DH36" i="1"/>
  <c r="DG36" i="1"/>
  <c r="DD37" i="1" s="1"/>
  <c r="DF37" i="1" s="1"/>
  <c r="DA36" i="1"/>
  <c r="CH39" i="1"/>
  <c r="CK39" i="1"/>
  <c r="I33" i="1"/>
  <c r="F23" i="2" s="1"/>
  <c r="DJ35" i="1"/>
  <c r="DQ35" i="1"/>
  <c r="DP35" i="1"/>
  <c r="DM36" i="1" s="1"/>
  <c r="DO36" i="1" s="1"/>
  <c r="A41" i="2"/>
  <c r="AR51" i="1"/>
  <c r="B52" i="1"/>
  <c r="AX49" i="1"/>
  <c r="AU50" i="1"/>
  <c r="BA50" i="1" s="1"/>
  <c r="DZ34" i="1"/>
  <c r="G34" i="1" s="1"/>
  <c r="DY34" i="1"/>
  <c r="DV35" i="1" s="1"/>
  <c r="DX35" i="1" s="1"/>
  <c r="EA35" i="1" s="1"/>
  <c r="DR35" i="1"/>
  <c r="DU35" i="1"/>
  <c r="DS34" i="1"/>
  <c r="B40" i="2"/>
  <c r="C51" i="1"/>
  <c r="DI36" i="1"/>
  <c r="C24" i="2"/>
  <c r="AV50" i="1" l="1"/>
  <c r="AS51" i="1" s="1"/>
  <c r="AW51" i="1" s="1"/>
  <c r="AW50" i="1"/>
  <c r="AY49" i="1"/>
  <c r="DJ36" i="1"/>
  <c r="DS35" i="1"/>
  <c r="BE42" i="1"/>
  <c r="BB43" i="1" s="1"/>
  <c r="BG42" i="1"/>
  <c r="BH42" i="1" s="1"/>
  <c r="BJ42" i="1"/>
  <c r="BO42" i="1" s="1"/>
  <c r="DA37" i="1"/>
  <c r="CT39" i="1"/>
  <c r="DR36" i="1"/>
  <c r="DU36" i="1"/>
  <c r="BY41" i="1"/>
  <c r="CB41" i="1"/>
  <c r="CF40" i="1"/>
  <c r="CC41" i="1" s="1"/>
  <c r="CE41" i="1" s="1"/>
  <c r="CG40" i="1"/>
  <c r="CY38" i="1"/>
  <c r="CX38" i="1"/>
  <c r="CU39" i="1" s="1"/>
  <c r="CW39" i="1" s="1"/>
  <c r="DP36" i="1"/>
  <c r="DM37" i="1" s="1"/>
  <c r="DO37" i="1" s="1"/>
  <c r="DQ36" i="1"/>
  <c r="CZ38" i="1"/>
  <c r="DC38" i="1"/>
  <c r="DI37" i="1"/>
  <c r="DL37" i="1"/>
  <c r="CR38" i="1"/>
  <c r="CH40" i="1"/>
  <c r="CK40" i="1"/>
  <c r="CO39" i="1"/>
  <c r="CL40" i="1" s="1"/>
  <c r="CN40" i="1" s="1"/>
  <c r="CP39" i="1"/>
  <c r="CR39" i="1" s="1"/>
  <c r="BM42" i="1"/>
  <c r="BZ40" i="1"/>
  <c r="BP41" i="1"/>
  <c r="BS41" i="1"/>
  <c r="CI39" i="1"/>
  <c r="DH37" i="1"/>
  <c r="DG37" i="1"/>
  <c r="DD38" i="1" s="1"/>
  <c r="DF38" i="1" s="1"/>
  <c r="EB34" i="1"/>
  <c r="H35" i="1"/>
  <c r="E25" i="2" s="1"/>
  <c r="J33" i="1"/>
  <c r="G23" i="2" s="1"/>
  <c r="D24" i="2"/>
  <c r="I34" i="1"/>
  <c r="F24" i="2" s="1"/>
  <c r="B41" i="2"/>
  <c r="C52" i="1"/>
  <c r="AU51" i="1"/>
  <c r="BA51" i="1" s="1"/>
  <c r="AX50" i="1"/>
  <c r="A42" i="2"/>
  <c r="B53" i="1"/>
  <c r="AR52" i="1"/>
  <c r="DY35" i="1"/>
  <c r="DV36" i="1" s="1"/>
  <c r="DX36" i="1" s="1"/>
  <c r="DZ35" i="1"/>
  <c r="G35" i="1" s="1"/>
  <c r="D25" i="2" s="1"/>
  <c r="F35" i="1"/>
  <c r="AV51" i="1" l="1"/>
  <c r="AS52" i="1" s="1"/>
  <c r="AW52" i="1" s="1"/>
  <c r="AY50" i="1"/>
  <c r="DS36" i="1"/>
  <c r="BN42" i="1"/>
  <c r="BK43" i="1" s="1"/>
  <c r="BM43" i="1" s="1"/>
  <c r="BD43" i="1"/>
  <c r="BE43" i="1" s="1"/>
  <c r="BB44" i="1" s="1"/>
  <c r="BF43" i="1"/>
  <c r="DA38" i="1"/>
  <c r="CI40" i="1"/>
  <c r="CZ39" i="1"/>
  <c r="DC39" i="1"/>
  <c r="CH41" i="1"/>
  <c r="CK41" i="1"/>
  <c r="DY36" i="1"/>
  <c r="DV37" i="1" s="1"/>
  <c r="DX37" i="1" s="1"/>
  <c r="DZ36" i="1"/>
  <c r="G36" i="1" s="1"/>
  <c r="D26" i="2" s="1"/>
  <c r="BW41" i="1"/>
  <c r="BT42" i="1" s="1"/>
  <c r="BV42" i="1" s="1"/>
  <c r="BX41" i="1"/>
  <c r="DJ37" i="1"/>
  <c r="DH38" i="1"/>
  <c r="DG38" i="1"/>
  <c r="DD39" i="1" s="1"/>
  <c r="DF39" i="1" s="1"/>
  <c r="DI38" i="1"/>
  <c r="DL38" i="1"/>
  <c r="DQ37" i="1"/>
  <c r="DP37" i="1"/>
  <c r="DM38" i="1" s="1"/>
  <c r="DO38" i="1" s="1"/>
  <c r="CP40" i="1"/>
  <c r="CO40" i="1"/>
  <c r="CL41" i="1" s="1"/>
  <c r="CN41" i="1" s="1"/>
  <c r="BP42" i="1"/>
  <c r="BS42" i="1"/>
  <c r="CG41" i="1"/>
  <c r="CF41" i="1"/>
  <c r="CC42" i="1" s="1"/>
  <c r="CE42" i="1" s="1"/>
  <c r="CY39" i="1"/>
  <c r="DR37" i="1"/>
  <c r="DU37" i="1"/>
  <c r="CX39" i="1"/>
  <c r="CU40" i="1" s="1"/>
  <c r="CW40" i="1" s="1"/>
  <c r="BQ41" i="1"/>
  <c r="CQ40" i="1"/>
  <c r="CT40" i="1"/>
  <c r="EB35" i="1"/>
  <c r="AU52" i="1"/>
  <c r="BA52" i="1" s="1"/>
  <c r="EA36" i="1"/>
  <c r="H36" i="1" s="1"/>
  <c r="E26" i="2" s="1"/>
  <c r="F36" i="1"/>
  <c r="C25" i="2"/>
  <c r="I35" i="1"/>
  <c r="F25" i="2" s="1"/>
  <c r="E36" i="1"/>
  <c r="AX51" i="1"/>
  <c r="B42" i="2"/>
  <c r="C53" i="1"/>
  <c r="J34" i="1"/>
  <c r="G24" i="2" s="1"/>
  <c r="A43" i="2"/>
  <c r="B54" i="1"/>
  <c r="AR53" i="1"/>
  <c r="AY51" i="1" l="1"/>
  <c r="AV52" i="1"/>
  <c r="AS53" i="1" s="1"/>
  <c r="AW53" i="1" s="1"/>
  <c r="BF44" i="1"/>
  <c r="BD44" i="1"/>
  <c r="BJ43" i="1"/>
  <c r="BO43" i="1" s="1"/>
  <c r="BG43" i="1"/>
  <c r="BH43" i="1" s="1"/>
  <c r="DJ38" i="1"/>
  <c r="CI41" i="1"/>
  <c r="DS37" i="1"/>
  <c r="CZ40" i="1"/>
  <c r="DC40" i="1"/>
  <c r="DZ37" i="1"/>
  <c r="G37" i="1" s="1"/>
  <c r="D27" i="2" s="1"/>
  <c r="DY37" i="1"/>
  <c r="DV38" i="1" s="1"/>
  <c r="DX38" i="1" s="1"/>
  <c r="CR40" i="1"/>
  <c r="BX42" i="1"/>
  <c r="BW42" i="1"/>
  <c r="BT43" i="1" s="1"/>
  <c r="BV43" i="1" s="1"/>
  <c r="DQ38" i="1"/>
  <c r="DP38" i="1"/>
  <c r="DM39" i="1" s="1"/>
  <c r="DO39" i="1" s="1"/>
  <c r="BY42" i="1"/>
  <c r="CB42" i="1"/>
  <c r="BP43" i="1"/>
  <c r="BS43" i="1"/>
  <c r="CX40" i="1"/>
  <c r="CU41" i="1" s="1"/>
  <c r="CW41" i="1" s="1"/>
  <c r="CY40" i="1"/>
  <c r="BQ42" i="1"/>
  <c r="DR38" i="1"/>
  <c r="DU38" i="1"/>
  <c r="BZ41" i="1"/>
  <c r="DG39" i="1"/>
  <c r="DD40" i="1" s="1"/>
  <c r="DF40" i="1" s="1"/>
  <c r="DH39" i="1"/>
  <c r="DA39" i="1"/>
  <c r="CH42" i="1"/>
  <c r="CK42" i="1"/>
  <c r="EA37" i="1"/>
  <c r="H37" i="1" s="1"/>
  <c r="E27" i="2" s="1"/>
  <c r="F37" i="1"/>
  <c r="DI39" i="1"/>
  <c r="DL39" i="1"/>
  <c r="EB36" i="1"/>
  <c r="CQ41" i="1"/>
  <c r="CT41" i="1"/>
  <c r="CO41" i="1"/>
  <c r="CL42" i="1" s="1"/>
  <c r="CN42" i="1" s="1"/>
  <c r="CP41" i="1"/>
  <c r="E37" i="1"/>
  <c r="J35" i="1"/>
  <c r="G25" i="2" s="1"/>
  <c r="C26" i="2"/>
  <c r="I36" i="1"/>
  <c r="F26" i="2" s="1"/>
  <c r="B43" i="2"/>
  <c r="C54" i="1"/>
  <c r="AU53" i="1"/>
  <c r="BA53" i="1" s="1"/>
  <c r="A44" i="2"/>
  <c r="B55" i="1"/>
  <c r="AR54" i="1"/>
  <c r="AX52" i="1"/>
  <c r="BN43" i="1" l="1"/>
  <c r="BK44" i="1" s="1"/>
  <c r="BM44" i="1" s="1"/>
  <c r="AV53" i="1"/>
  <c r="AS54" i="1" s="1"/>
  <c r="AW54" i="1" s="1"/>
  <c r="AY52" i="1"/>
  <c r="BE44" i="1"/>
  <c r="BB45" i="1" s="1"/>
  <c r="BG44" i="1"/>
  <c r="BH44" i="1" s="1"/>
  <c r="BJ44" i="1"/>
  <c r="DS38" i="1"/>
  <c r="BZ42" i="1"/>
  <c r="CR41" i="1"/>
  <c r="DA40" i="1"/>
  <c r="DJ39" i="1"/>
  <c r="DR39" i="1"/>
  <c r="DU39" i="1"/>
  <c r="EA38" i="1"/>
  <c r="F38" i="1"/>
  <c r="CQ42" i="1"/>
  <c r="CT42" i="1"/>
  <c r="C27" i="2"/>
  <c r="I37" i="1"/>
  <c r="F27" i="2" s="1"/>
  <c r="DI40" i="1"/>
  <c r="DL40" i="1"/>
  <c r="CZ41" i="1"/>
  <c r="DC41" i="1"/>
  <c r="CG42" i="1"/>
  <c r="CI42" i="1" s="1"/>
  <c r="CF42" i="1"/>
  <c r="CC43" i="1" s="1"/>
  <c r="CE43" i="1" s="1"/>
  <c r="EB37" i="1"/>
  <c r="CO42" i="1"/>
  <c r="CL43" i="1" s="1"/>
  <c r="CN43" i="1" s="1"/>
  <c r="CP42" i="1"/>
  <c r="DZ38" i="1"/>
  <c r="G38" i="1" s="1"/>
  <c r="D28" i="2" s="1"/>
  <c r="DY38" i="1"/>
  <c r="DV39" i="1" s="1"/>
  <c r="DX39" i="1" s="1"/>
  <c r="EA39" i="1" s="1"/>
  <c r="BW43" i="1"/>
  <c r="BT44" i="1" s="1"/>
  <c r="BV44" i="1" s="1"/>
  <c r="BX43" i="1"/>
  <c r="BY43" i="1"/>
  <c r="CB43" i="1"/>
  <c r="E38" i="1"/>
  <c r="CX41" i="1"/>
  <c r="CU42" i="1" s="1"/>
  <c r="CW42" i="1" s="1"/>
  <c r="CY41" i="1"/>
  <c r="BQ43" i="1"/>
  <c r="DG40" i="1"/>
  <c r="DD41" i="1" s="1"/>
  <c r="DF41" i="1" s="1"/>
  <c r="DH40" i="1"/>
  <c r="DP39" i="1"/>
  <c r="DM40" i="1" s="1"/>
  <c r="DO40" i="1" s="1"/>
  <c r="DQ39" i="1"/>
  <c r="AU54" i="1"/>
  <c r="BA54" i="1" s="1"/>
  <c r="AX53" i="1"/>
  <c r="J36" i="1"/>
  <c r="G26" i="2" s="1"/>
  <c r="A45" i="2"/>
  <c r="AR55" i="1"/>
  <c r="B56" i="1"/>
  <c r="B44" i="2"/>
  <c r="C55" i="1"/>
  <c r="BO44" i="1" l="1"/>
  <c r="AV54" i="1"/>
  <c r="AS55" i="1" s="1"/>
  <c r="AW55" i="1" s="1"/>
  <c r="AY53" i="1"/>
  <c r="BN44" i="1"/>
  <c r="BK45" i="1" s="1"/>
  <c r="BM45" i="1" s="1"/>
  <c r="BD45" i="1"/>
  <c r="BF45" i="1"/>
  <c r="E39" i="1"/>
  <c r="BZ43" i="1"/>
  <c r="DA41" i="1"/>
  <c r="EB38" i="1"/>
  <c r="H38" i="1"/>
  <c r="E28" i="2" s="1"/>
  <c r="DJ40" i="1"/>
  <c r="DZ39" i="1"/>
  <c r="G39" i="1" s="1"/>
  <c r="D29" i="2" s="1"/>
  <c r="DY39" i="1"/>
  <c r="DV40" i="1" s="1"/>
  <c r="DX40" i="1" s="1"/>
  <c r="EA40" i="1" s="1"/>
  <c r="CF43" i="1"/>
  <c r="CC44" i="1" s="1"/>
  <c r="CE44" i="1" s="1"/>
  <c r="CG43" i="1"/>
  <c r="CR42" i="1"/>
  <c r="H39" i="1"/>
  <c r="E29" i="2" s="1"/>
  <c r="CX42" i="1"/>
  <c r="CU43" i="1" s="1"/>
  <c r="CW43" i="1" s="1"/>
  <c r="CY42" i="1"/>
  <c r="DS39" i="1"/>
  <c r="CQ43" i="1"/>
  <c r="CT43" i="1"/>
  <c r="DI41" i="1"/>
  <c r="DL41" i="1"/>
  <c r="DQ40" i="1"/>
  <c r="DP40" i="1"/>
  <c r="DM41" i="1" s="1"/>
  <c r="DO41" i="1" s="1"/>
  <c r="BP44" i="1"/>
  <c r="BS44" i="1"/>
  <c r="DR40" i="1"/>
  <c r="DU40" i="1"/>
  <c r="BY44" i="1"/>
  <c r="CB44" i="1"/>
  <c r="CH43" i="1"/>
  <c r="CK43" i="1"/>
  <c r="C28" i="2"/>
  <c r="DH41" i="1"/>
  <c r="DG41" i="1"/>
  <c r="DD42" i="1" s="1"/>
  <c r="DF42" i="1" s="1"/>
  <c r="CZ42" i="1"/>
  <c r="DC42" i="1"/>
  <c r="J37" i="1"/>
  <c r="G27" i="2" s="1"/>
  <c r="F39" i="1"/>
  <c r="A46" i="2"/>
  <c r="B57" i="1"/>
  <c r="AR56" i="1"/>
  <c r="B45" i="2"/>
  <c r="C56" i="1"/>
  <c r="AU55" i="1"/>
  <c r="BA55" i="1" s="1"/>
  <c r="AX54" i="1"/>
  <c r="AY54" i="1" l="1"/>
  <c r="AV55" i="1"/>
  <c r="AS56" i="1" s="1"/>
  <c r="AW56" i="1" s="1"/>
  <c r="E40" i="1"/>
  <c r="BE45" i="1"/>
  <c r="BB46" i="1" s="1"/>
  <c r="BG45" i="1"/>
  <c r="BH45" i="1" s="1"/>
  <c r="BJ45" i="1"/>
  <c r="BO45" i="1" s="1"/>
  <c r="I38" i="1"/>
  <c r="F28" i="2" s="1"/>
  <c r="H40" i="1"/>
  <c r="E30" i="2" s="1"/>
  <c r="DS40" i="1"/>
  <c r="EB39" i="1"/>
  <c r="DJ41" i="1"/>
  <c r="DI42" i="1"/>
  <c r="DL42" i="1"/>
  <c r="CF44" i="1"/>
  <c r="CC45" i="1" s="1"/>
  <c r="CE45" i="1" s="1"/>
  <c r="CG44" i="1"/>
  <c r="BQ44" i="1"/>
  <c r="DA42" i="1"/>
  <c r="BP45" i="1"/>
  <c r="BS45" i="1"/>
  <c r="CY43" i="1"/>
  <c r="CX43" i="1"/>
  <c r="CU44" i="1" s="1"/>
  <c r="CW44" i="1" s="1"/>
  <c r="F40" i="1"/>
  <c r="DR41" i="1"/>
  <c r="DU41" i="1"/>
  <c r="I39" i="1"/>
  <c r="F29" i="2" s="1"/>
  <c r="C29" i="2"/>
  <c r="DZ40" i="1"/>
  <c r="G40" i="1" s="1"/>
  <c r="D30" i="2" s="1"/>
  <c r="DY40" i="1"/>
  <c r="DV41" i="1" s="1"/>
  <c r="DX41" i="1" s="1"/>
  <c r="EA41" i="1" s="1"/>
  <c r="DG42" i="1"/>
  <c r="DD43" i="1" s="1"/>
  <c r="DF43" i="1" s="1"/>
  <c r="DH42" i="1"/>
  <c r="DQ41" i="1"/>
  <c r="DP41" i="1"/>
  <c r="DM42" i="1" s="1"/>
  <c r="DO42" i="1" s="1"/>
  <c r="CP43" i="1"/>
  <c r="CO43" i="1"/>
  <c r="CL44" i="1" s="1"/>
  <c r="CN44" i="1" s="1"/>
  <c r="CH44" i="1"/>
  <c r="CK44" i="1"/>
  <c r="BX44" i="1"/>
  <c r="BZ44" i="1" s="1"/>
  <c r="BW44" i="1"/>
  <c r="BT45" i="1" s="1"/>
  <c r="BV45" i="1" s="1"/>
  <c r="CZ43" i="1"/>
  <c r="DC43" i="1"/>
  <c r="CI43" i="1"/>
  <c r="AX55" i="1"/>
  <c r="A47" i="2"/>
  <c r="B58" i="1"/>
  <c r="AR57" i="1"/>
  <c r="AU56" i="1"/>
  <c r="BA56" i="1" s="1"/>
  <c r="B46" i="2"/>
  <c r="C57" i="1"/>
  <c r="AY55" i="1" l="1"/>
  <c r="AV56" i="1"/>
  <c r="AS57" i="1" s="1"/>
  <c r="AW57" i="1" s="1"/>
  <c r="BN45" i="1"/>
  <c r="BK46" i="1" s="1"/>
  <c r="BM46" i="1" s="1"/>
  <c r="DJ42" i="1"/>
  <c r="DA43" i="1"/>
  <c r="E41" i="1"/>
  <c r="BD46" i="1"/>
  <c r="BE46" i="1" s="1"/>
  <c r="BB47" i="1" s="1"/>
  <c r="BF46" i="1"/>
  <c r="H41" i="1"/>
  <c r="E31" i="2" s="1"/>
  <c r="J38" i="1"/>
  <c r="G28" i="2" s="1"/>
  <c r="CI44" i="1"/>
  <c r="J39" i="1"/>
  <c r="G29" i="2" s="1"/>
  <c r="DS41" i="1"/>
  <c r="F41" i="1"/>
  <c r="CZ44" i="1"/>
  <c r="DC44" i="1"/>
  <c r="DG43" i="1"/>
  <c r="DD44" i="1" s="1"/>
  <c r="DF44" i="1" s="1"/>
  <c r="DH43" i="1"/>
  <c r="CO44" i="1"/>
  <c r="CL45" i="1" s="1"/>
  <c r="CN45" i="1" s="1"/>
  <c r="CP44" i="1"/>
  <c r="DI43" i="1"/>
  <c r="DL43" i="1"/>
  <c r="BW45" i="1"/>
  <c r="BT46" i="1" s="1"/>
  <c r="BV46" i="1" s="1"/>
  <c r="BX45" i="1"/>
  <c r="CQ44" i="1"/>
  <c r="CT44" i="1"/>
  <c r="DZ41" i="1"/>
  <c r="G41" i="1" s="1"/>
  <c r="D31" i="2" s="1"/>
  <c r="DY41" i="1"/>
  <c r="DV42" i="1" s="1"/>
  <c r="DX42" i="1" s="1"/>
  <c r="EA42" i="1" s="1"/>
  <c r="BQ45" i="1"/>
  <c r="CH45" i="1"/>
  <c r="CK45" i="1"/>
  <c r="DR42" i="1"/>
  <c r="DU42" i="1"/>
  <c r="BY45" i="1"/>
  <c r="CB45" i="1"/>
  <c r="EB40" i="1"/>
  <c r="DP42" i="1"/>
  <c r="DM43" i="1" s="1"/>
  <c r="DO43" i="1" s="1"/>
  <c r="DQ42" i="1"/>
  <c r="CR43" i="1"/>
  <c r="C30" i="2"/>
  <c r="I40" i="1"/>
  <c r="F30" i="2" s="1"/>
  <c r="B47" i="2"/>
  <c r="C58" i="1"/>
  <c r="A48" i="2"/>
  <c r="B59" i="1"/>
  <c r="AR58" i="1"/>
  <c r="AX56" i="1"/>
  <c r="AU57" i="1"/>
  <c r="BA57" i="1" s="1"/>
  <c r="AV57" i="1" l="1"/>
  <c r="AS58" i="1" s="1"/>
  <c r="AW58" i="1" s="1"/>
  <c r="AY56" i="1"/>
  <c r="E42" i="1"/>
  <c r="BD47" i="1"/>
  <c r="BF47" i="1"/>
  <c r="BG46" i="1"/>
  <c r="BH46" i="1" s="1"/>
  <c r="BJ46" i="1"/>
  <c r="BO46" i="1" s="1"/>
  <c r="CR44" i="1"/>
  <c r="EB41" i="1"/>
  <c r="DS42" i="1"/>
  <c r="C31" i="2"/>
  <c r="BZ45" i="1"/>
  <c r="DJ43" i="1"/>
  <c r="DR43" i="1"/>
  <c r="DU43" i="1"/>
  <c r="CP45" i="1"/>
  <c r="CO45" i="1"/>
  <c r="CL46" i="1" s="1"/>
  <c r="CN46" i="1" s="1"/>
  <c r="CX44" i="1"/>
  <c r="CU45" i="1" s="1"/>
  <c r="CW45" i="1" s="1"/>
  <c r="CY44" i="1"/>
  <c r="DA44" i="1" s="1"/>
  <c r="F42" i="1"/>
  <c r="J40" i="1"/>
  <c r="G30" i="2" s="1"/>
  <c r="I41" i="1"/>
  <c r="DP43" i="1"/>
  <c r="DM44" i="1" s="1"/>
  <c r="DO44" i="1" s="1"/>
  <c r="DQ43" i="1"/>
  <c r="BP46" i="1"/>
  <c r="BS46" i="1"/>
  <c r="DY42" i="1"/>
  <c r="DV43" i="1" s="1"/>
  <c r="DX43" i="1" s="1"/>
  <c r="EA43" i="1" s="1"/>
  <c r="DZ42" i="1"/>
  <c r="EB42" i="1" s="1"/>
  <c r="DG44" i="1"/>
  <c r="DD45" i="1" s="1"/>
  <c r="DF45" i="1" s="1"/>
  <c r="DH44" i="1"/>
  <c r="CF45" i="1"/>
  <c r="CC46" i="1" s="1"/>
  <c r="CE46" i="1" s="1"/>
  <c r="CG45" i="1"/>
  <c r="CI45" i="1" s="1"/>
  <c r="H42" i="1"/>
  <c r="E32" i="2" s="1"/>
  <c r="BY46" i="1"/>
  <c r="CB46" i="1"/>
  <c r="CQ45" i="1"/>
  <c r="CT45" i="1"/>
  <c r="DI44" i="1"/>
  <c r="DL44" i="1"/>
  <c r="AU58" i="1"/>
  <c r="BA58" i="1" s="1"/>
  <c r="A49" i="2"/>
  <c r="B60" i="1"/>
  <c r="AR59" i="1"/>
  <c r="AX57" i="1"/>
  <c r="B48" i="2"/>
  <c r="C59" i="1"/>
  <c r="AV58" i="1" l="1"/>
  <c r="AS59" i="1" s="1"/>
  <c r="AW59" i="1" s="1"/>
  <c r="AY57" i="1"/>
  <c r="BN46" i="1"/>
  <c r="BK47" i="1" s="1"/>
  <c r="BM47" i="1" s="1"/>
  <c r="BP47" i="1" s="1"/>
  <c r="BE47" i="1"/>
  <c r="BB48" i="1" s="1"/>
  <c r="BG47" i="1"/>
  <c r="BH47" i="1" s="1"/>
  <c r="BJ47" i="1"/>
  <c r="CR45" i="1"/>
  <c r="DJ44" i="1"/>
  <c r="H43" i="1"/>
  <c r="E33" i="2" s="1"/>
  <c r="G42" i="1"/>
  <c r="D32" i="2" s="1"/>
  <c r="F43" i="1"/>
  <c r="C33" i="2" s="1"/>
  <c r="CF46" i="1"/>
  <c r="CC47" i="1" s="1"/>
  <c r="CE47" i="1" s="1"/>
  <c r="CG46" i="1"/>
  <c r="BW46" i="1"/>
  <c r="BT47" i="1" s="1"/>
  <c r="BV47" i="1" s="1"/>
  <c r="BX46" i="1"/>
  <c r="BZ46" i="1" s="1"/>
  <c r="C32" i="2"/>
  <c r="DZ43" i="1"/>
  <c r="EB43" i="1" s="1"/>
  <c r="DY43" i="1"/>
  <c r="DV44" i="1" s="1"/>
  <c r="DX44" i="1" s="1"/>
  <c r="EA44" i="1" s="1"/>
  <c r="BQ46" i="1"/>
  <c r="DI45" i="1"/>
  <c r="DL45" i="1"/>
  <c r="CZ45" i="1"/>
  <c r="DC45" i="1"/>
  <c r="DQ44" i="1"/>
  <c r="DP44" i="1"/>
  <c r="DM45" i="1" s="1"/>
  <c r="DO45" i="1" s="1"/>
  <c r="E43" i="1"/>
  <c r="DS43" i="1"/>
  <c r="CH46" i="1"/>
  <c r="CK46" i="1"/>
  <c r="DR44" i="1"/>
  <c r="DU44" i="1"/>
  <c r="CQ46" i="1"/>
  <c r="CT46" i="1"/>
  <c r="CY45" i="1"/>
  <c r="CX45" i="1"/>
  <c r="CU46" i="1" s="1"/>
  <c r="CW46" i="1" s="1"/>
  <c r="F31" i="2"/>
  <c r="J41" i="1"/>
  <c r="G31" i="2" s="1"/>
  <c r="AU59" i="1"/>
  <c r="BA59" i="1" s="1"/>
  <c r="A50" i="2"/>
  <c r="AR60" i="1"/>
  <c r="B61" i="1"/>
  <c r="B49" i="2"/>
  <c r="C60" i="1"/>
  <c r="AX58" i="1"/>
  <c r="BS47" i="1" l="1"/>
  <c r="BX47" i="1" s="1"/>
  <c r="AV59" i="1"/>
  <c r="AS60" i="1" s="1"/>
  <c r="AW60" i="1" s="1"/>
  <c r="BD48" i="1"/>
  <c r="BE48" i="1" s="1"/>
  <c r="BB49" i="1" s="1"/>
  <c r="BF48" i="1"/>
  <c r="AY58" i="1"/>
  <c r="BO47" i="1"/>
  <c r="BQ47" i="1" s="1"/>
  <c r="I42" i="1"/>
  <c r="F32" i="2" s="1"/>
  <c r="BN47" i="1"/>
  <c r="BK48" i="1" s="1"/>
  <c r="BM48" i="1" s="1"/>
  <c r="E44" i="1"/>
  <c r="CI46" i="1"/>
  <c r="G43" i="1"/>
  <c r="D33" i="2" s="1"/>
  <c r="H44" i="1"/>
  <c r="E34" i="2" s="1"/>
  <c r="F44" i="1"/>
  <c r="C34" i="2" s="1"/>
  <c r="DS44" i="1"/>
  <c r="CX46" i="1"/>
  <c r="CU47" i="1" s="1"/>
  <c r="CW47" i="1" s="1"/>
  <c r="CY46" i="1"/>
  <c r="DR45" i="1"/>
  <c r="DU45" i="1"/>
  <c r="CH47" i="1"/>
  <c r="CK47" i="1"/>
  <c r="CO46" i="1"/>
  <c r="CL47" i="1" s="1"/>
  <c r="CN47" i="1" s="1"/>
  <c r="CP46" i="1"/>
  <c r="BY47" i="1"/>
  <c r="CB47" i="1"/>
  <c r="CZ46" i="1"/>
  <c r="DC46" i="1"/>
  <c r="DY44" i="1"/>
  <c r="DV45" i="1" s="1"/>
  <c r="DX45" i="1" s="1"/>
  <c r="DZ44" i="1"/>
  <c r="G44" i="1" s="1"/>
  <c r="DH45" i="1"/>
  <c r="DJ45" i="1" s="1"/>
  <c r="DG45" i="1"/>
  <c r="DD46" i="1" s="1"/>
  <c r="DF46" i="1" s="1"/>
  <c r="DA45" i="1"/>
  <c r="DP45" i="1"/>
  <c r="DM46" i="1" s="1"/>
  <c r="DO46" i="1" s="1"/>
  <c r="DQ45" i="1"/>
  <c r="AX59" i="1"/>
  <c r="B50" i="2"/>
  <c r="C61" i="1"/>
  <c r="AU60" i="1"/>
  <c r="BA60" i="1" s="1"/>
  <c r="A51" i="2"/>
  <c r="AR61" i="1"/>
  <c r="B62" i="1"/>
  <c r="BW47" i="1" l="1"/>
  <c r="BT48" i="1" s="1"/>
  <c r="BV48" i="1" s="1"/>
  <c r="BY48" i="1" s="1"/>
  <c r="J42" i="1"/>
  <c r="G32" i="2" s="1"/>
  <c r="BD49" i="1"/>
  <c r="BE49" i="1" s="1"/>
  <c r="BB50" i="1" s="1"/>
  <c r="BF49" i="1"/>
  <c r="AV60" i="1"/>
  <c r="AS61" i="1" s="1"/>
  <c r="AW61" i="1" s="1"/>
  <c r="BG48" i="1"/>
  <c r="BH48" i="1" s="1"/>
  <c r="BJ48" i="1"/>
  <c r="BP48" i="1"/>
  <c r="BS48" i="1"/>
  <c r="AY59" i="1"/>
  <c r="I43" i="1"/>
  <c r="F33" i="2" s="1"/>
  <c r="E45" i="1"/>
  <c r="BZ47" i="1"/>
  <c r="DA46" i="1"/>
  <c r="DS45" i="1"/>
  <c r="D34" i="2"/>
  <c r="I44" i="1"/>
  <c r="F34" i="2" s="1"/>
  <c r="DR46" i="1"/>
  <c r="DU46" i="1"/>
  <c r="CO47" i="1"/>
  <c r="CL48" i="1" s="1"/>
  <c r="CN48" i="1" s="1"/>
  <c r="CP47" i="1"/>
  <c r="CF47" i="1"/>
  <c r="CC48" i="1" s="1"/>
  <c r="CE48" i="1" s="1"/>
  <c r="CG47" i="1"/>
  <c r="CI47" i="1" s="1"/>
  <c r="EA45" i="1"/>
  <c r="H45" i="1" s="1"/>
  <c r="E35" i="2" s="1"/>
  <c r="F45" i="1"/>
  <c r="DY45" i="1"/>
  <c r="DV46" i="1" s="1"/>
  <c r="DX46" i="1" s="1"/>
  <c r="EA46" i="1" s="1"/>
  <c r="DZ45" i="1"/>
  <c r="G45" i="1" s="1"/>
  <c r="D35" i="2" s="1"/>
  <c r="DI46" i="1"/>
  <c r="DL46" i="1"/>
  <c r="CR46" i="1"/>
  <c r="DH46" i="1"/>
  <c r="DG46" i="1"/>
  <c r="DD47" i="1" s="1"/>
  <c r="DF47" i="1" s="1"/>
  <c r="CQ47" i="1"/>
  <c r="CT47" i="1"/>
  <c r="CZ47" i="1"/>
  <c r="DC47" i="1"/>
  <c r="EB44" i="1"/>
  <c r="B51" i="2"/>
  <c r="C62" i="1"/>
  <c r="A52" i="2"/>
  <c r="B63" i="1"/>
  <c r="AR62" i="1"/>
  <c r="AX60" i="1"/>
  <c r="AU61" i="1"/>
  <c r="BA61" i="1" s="1"/>
  <c r="CB48" i="1" l="1"/>
  <c r="CG48" i="1" s="1"/>
  <c r="BW48" i="1"/>
  <c r="BT49" i="1" s="1"/>
  <c r="BV49" i="1" s="1"/>
  <c r="BX48" i="1"/>
  <c r="BZ48" i="1" s="1"/>
  <c r="CQ48" i="1"/>
  <c r="CT48" i="1"/>
  <c r="BD50" i="1"/>
  <c r="BE50" i="1" s="1"/>
  <c r="BB51" i="1" s="1"/>
  <c r="BF50" i="1"/>
  <c r="AV61" i="1"/>
  <c r="AS62" i="1" s="1"/>
  <c r="AW62" i="1" s="1"/>
  <c r="BG49" i="1"/>
  <c r="BJ49" i="1"/>
  <c r="BN48" i="1"/>
  <c r="BK49" i="1" s="1"/>
  <c r="BM49" i="1" s="1"/>
  <c r="BO48" i="1"/>
  <c r="BQ48" i="1" s="1"/>
  <c r="AY60" i="1"/>
  <c r="CH48" i="1"/>
  <c r="CK48" i="1"/>
  <c r="J43" i="1"/>
  <c r="G33" i="2" s="1"/>
  <c r="H46" i="1"/>
  <c r="E36" i="2" s="1"/>
  <c r="EB45" i="1"/>
  <c r="J44" i="1"/>
  <c r="G34" i="2" s="1"/>
  <c r="CR47" i="1"/>
  <c r="DI47" i="1"/>
  <c r="DL47" i="1"/>
  <c r="DZ46" i="1"/>
  <c r="EB46" i="1" s="1"/>
  <c r="DY46" i="1"/>
  <c r="DV47" i="1" s="1"/>
  <c r="DX47" i="1" s="1"/>
  <c r="EA47" i="1" s="1"/>
  <c r="CX47" i="1"/>
  <c r="CU48" i="1" s="1"/>
  <c r="CW48" i="1" s="1"/>
  <c r="CY47" i="1"/>
  <c r="C35" i="2"/>
  <c r="I45" i="1"/>
  <c r="F35" i="2" s="1"/>
  <c r="DJ46" i="1"/>
  <c r="E46" i="1"/>
  <c r="DG47" i="1"/>
  <c r="DD48" i="1" s="1"/>
  <c r="DF48" i="1" s="1"/>
  <c r="DH47" i="1"/>
  <c r="F46" i="1"/>
  <c r="DP46" i="1"/>
  <c r="DM47" i="1" s="1"/>
  <c r="DO47" i="1" s="1"/>
  <c r="DQ46" i="1"/>
  <c r="DS46" i="1" s="1"/>
  <c r="AX61" i="1"/>
  <c r="AU62" i="1"/>
  <c r="BA62" i="1" s="1"/>
  <c r="B52" i="2"/>
  <c r="C63" i="1"/>
  <c r="A53" i="2"/>
  <c r="AR63" i="1"/>
  <c r="B64" i="1"/>
  <c r="CF48" i="1" l="1"/>
  <c r="CC49" i="1" s="1"/>
  <c r="CE49" i="1" s="1"/>
  <c r="CK49" i="1" s="1"/>
  <c r="CI48" i="1"/>
  <c r="CZ48" i="1"/>
  <c r="DC48" i="1"/>
  <c r="CO48" i="1"/>
  <c r="CL49" i="1" s="1"/>
  <c r="CN49" i="1" s="1"/>
  <c r="CP48" i="1"/>
  <c r="CR48" i="1" s="1"/>
  <c r="CY48" i="1"/>
  <c r="CX48" i="1"/>
  <c r="CU49" i="1" s="1"/>
  <c r="CW49" i="1" s="1"/>
  <c r="AV62" i="1"/>
  <c r="AS63" i="1" s="1"/>
  <c r="AW63" i="1" s="1"/>
  <c r="BD51" i="1"/>
  <c r="BF51" i="1"/>
  <c r="BE51" i="1"/>
  <c r="BB52" i="1" s="1"/>
  <c r="DI48" i="1"/>
  <c r="DL48" i="1"/>
  <c r="BP49" i="1"/>
  <c r="BS49" i="1"/>
  <c r="BG50" i="1"/>
  <c r="BJ50" i="1"/>
  <c r="BN49" i="1"/>
  <c r="BK50" i="1" s="1"/>
  <c r="BM50" i="1" s="1"/>
  <c r="BO49" i="1"/>
  <c r="BY49" i="1"/>
  <c r="CB49" i="1"/>
  <c r="AY61" i="1"/>
  <c r="BH49" i="1"/>
  <c r="DJ47" i="1"/>
  <c r="F47" i="1"/>
  <c r="C36" i="2"/>
  <c r="J45" i="1"/>
  <c r="G35" i="2" s="1"/>
  <c r="DQ47" i="1"/>
  <c r="DP47" i="1"/>
  <c r="DM48" i="1" s="1"/>
  <c r="DO48" i="1" s="1"/>
  <c r="G46" i="1"/>
  <c r="D36" i="2" s="1"/>
  <c r="DR47" i="1"/>
  <c r="H47" i="1" s="1"/>
  <c r="E37" i="2" s="1"/>
  <c r="DU47" i="1"/>
  <c r="E47" i="1"/>
  <c r="DA47" i="1"/>
  <c r="A54" i="2"/>
  <c r="B65" i="1"/>
  <c r="AR64" i="1"/>
  <c r="B53" i="2"/>
  <c r="C64" i="1"/>
  <c r="AU63" i="1"/>
  <c r="BA63" i="1" s="1"/>
  <c r="AX62" i="1"/>
  <c r="E48" i="1" l="1"/>
  <c r="CH49" i="1"/>
  <c r="DA48" i="1"/>
  <c r="BQ49" i="1"/>
  <c r="AY62" i="1"/>
  <c r="CG49" i="1"/>
  <c r="CF49" i="1"/>
  <c r="CC50" i="1" s="1"/>
  <c r="CE50" i="1" s="1"/>
  <c r="DQ48" i="1"/>
  <c r="DP48" i="1"/>
  <c r="DM49" i="1" s="1"/>
  <c r="DO49" i="1" s="1"/>
  <c r="CQ49" i="1"/>
  <c r="CT49" i="1"/>
  <c r="BO50" i="1"/>
  <c r="BN50" i="1"/>
  <c r="BK51" i="1" s="1"/>
  <c r="BM51" i="1" s="1"/>
  <c r="BH50" i="1"/>
  <c r="BP50" i="1"/>
  <c r="BS50" i="1"/>
  <c r="CZ49" i="1"/>
  <c r="DC49" i="1"/>
  <c r="BX49" i="1"/>
  <c r="BW49" i="1"/>
  <c r="BT50" i="1" s="1"/>
  <c r="BV50" i="1" s="1"/>
  <c r="AV63" i="1"/>
  <c r="AS64" i="1" s="1"/>
  <c r="CO49" i="1"/>
  <c r="CL50" i="1" s="1"/>
  <c r="CN50" i="1" s="1"/>
  <c r="CP49" i="1"/>
  <c r="BD52" i="1"/>
  <c r="BE52" i="1" s="1"/>
  <c r="BB53" i="1" s="1"/>
  <c r="BF52" i="1"/>
  <c r="DG48" i="1"/>
  <c r="DD49" i="1" s="1"/>
  <c r="DF49" i="1" s="1"/>
  <c r="DH48" i="1"/>
  <c r="DU48" i="1"/>
  <c r="BG51" i="1"/>
  <c r="BJ51" i="1"/>
  <c r="DS47" i="1"/>
  <c r="I46" i="1"/>
  <c r="DR48" i="1"/>
  <c r="DZ47" i="1"/>
  <c r="G47" i="1" s="1"/>
  <c r="DY47" i="1"/>
  <c r="DV48" i="1" s="1"/>
  <c r="DX48" i="1" s="1"/>
  <c r="EA48" i="1" s="1"/>
  <c r="C37" i="2"/>
  <c r="B54" i="2"/>
  <c r="C65" i="1"/>
  <c r="A55" i="2"/>
  <c r="AR65" i="1"/>
  <c r="B66" i="1"/>
  <c r="AU64" i="1"/>
  <c r="BA64" i="1" s="1"/>
  <c r="AX63" i="1"/>
  <c r="DS48" i="1" l="1"/>
  <c r="AV64" i="1"/>
  <c r="AS65" i="1" s="1"/>
  <c r="CI49" i="1"/>
  <c r="CR49" i="1"/>
  <c r="BQ50" i="1"/>
  <c r="CY49" i="1"/>
  <c r="DA49" i="1" s="1"/>
  <c r="CX49" i="1"/>
  <c r="CU50" i="1" s="1"/>
  <c r="CW50" i="1" s="1"/>
  <c r="BZ49" i="1"/>
  <c r="BG52" i="1"/>
  <c r="BJ52" i="1"/>
  <c r="DI49" i="1"/>
  <c r="DL49" i="1"/>
  <c r="BD53" i="1"/>
  <c r="BE53" i="1" s="1"/>
  <c r="BB54" i="1" s="1"/>
  <c r="BF53" i="1"/>
  <c r="BW50" i="1"/>
  <c r="BT51" i="1" s="1"/>
  <c r="BV51" i="1" s="1"/>
  <c r="BX50" i="1"/>
  <c r="BN51" i="1"/>
  <c r="BK52" i="1" s="1"/>
  <c r="BM52" i="1" s="1"/>
  <c r="BO51" i="1"/>
  <c r="AY63" i="1"/>
  <c r="DR49" i="1"/>
  <c r="DU49" i="1"/>
  <c r="DH49" i="1"/>
  <c r="DG49" i="1"/>
  <c r="DD50" i="1" s="1"/>
  <c r="DF50" i="1" s="1"/>
  <c r="AW64" i="1"/>
  <c r="BH51" i="1"/>
  <c r="BY50" i="1"/>
  <c r="CB50" i="1"/>
  <c r="DJ48" i="1"/>
  <c r="CH50" i="1"/>
  <c r="CK50" i="1"/>
  <c r="CQ50" i="1"/>
  <c r="CT50" i="1"/>
  <c r="DY48" i="1"/>
  <c r="DV49" i="1" s="1"/>
  <c r="DX49" i="1" s="1"/>
  <c r="EA49" i="1" s="1"/>
  <c r="DZ48" i="1"/>
  <c r="G48" i="1" s="1"/>
  <c r="D38" i="2" s="1"/>
  <c r="BP51" i="1"/>
  <c r="BS51" i="1"/>
  <c r="F48" i="1"/>
  <c r="E49" i="1" s="1"/>
  <c r="D37" i="2"/>
  <c r="I47" i="1"/>
  <c r="F37" i="2" s="1"/>
  <c r="H48" i="1"/>
  <c r="E38" i="2" s="1"/>
  <c r="F36" i="2"/>
  <c r="J46" i="1"/>
  <c r="G36" i="2" s="1"/>
  <c r="EB47" i="1"/>
  <c r="AW65" i="1"/>
  <c r="AU65" i="1"/>
  <c r="BA65" i="1" s="1"/>
  <c r="AX64" i="1"/>
  <c r="A56" i="2"/>
  <c r="B67" i="1"/>
  <c r="AR66" i="1"/>
  <c r="B55" i="2"/>
  <c r="C66" i="1"/>
  <c r="BQ51" i="1" l="1"/>
  <c r="C38" i="2"/>
  <c r="AV65" i="1"/>
  <c r="AS66" i="1" s="1"/>
  <c r="AW66" i="1" s="1"/>
  <c r="DJ49" i="1"/>
  <c r="BZ50" i="1"/>
  <c r="BN52" i="1"/>
  <c r="BK53" i="1" s="1"/>
  <c r="BM53" i="1" s="1"/>
  <c r="BO52" i="1"/>
  <c r="EB48" i="1"/>
  <c r="H49" i="1"/>
  <c r="E39" i="2" s="1"/>
  <c r="BY51" i="1"/>
  <c r="CB51" i="1"/>
  <c r="DZ49" i="1"/>
  <c r="EB49" i="1" s="1"/>
  <c r="DY49" i="1"/>
  <c r="DV50" i="1" s="1"/>
  <c r="DX50" i="1" s="1"/>
  <c r="EA50" i="1" s="1"/>
  <c r="BP52" i="1"/>
  <c r="BS52" i="1"/>
  <c r="DI50" i="1"/>
  <c r="DL50" i="1"/>
  <c r="AY64" i="1"/>
  <c r="BD54" i="1"/>
  <c r="BF54" i="1"/>
  <c r="BG53" i="1"/>
  <c r="BJ53" i="1"/>
  <c r="BH52" i="1"/>
  <c r="CY50" i="1"/>
  <c r="CX50" i="1"/>
  <c r="CU51" i="1" s="1"/>
  <c r="CW51" i="1" s="1"/>
  <c r="CZ50" i="1"/>
  <c r="DC50" i="1"/>
  <c r="CO50" i="1"/>
  <c r="CL51" i="1" s="1"/>
  <c r="CN51" i="1" s="1"/>
  <c r="CP50" i="1"/>
  <c r="CR50" i="1" s="1"/>
  <c r="F49" i="1"/>
  <c r="E50" i="1" s="1"/>
  <c r="BX51" i="1"/>
  <c r="BW51" i="1"/>
  <c r="BT52" i="1" s="1"/>
  <c r="BV52" i="1" s="1"/>
  <c r="CG50" i="1"/>
  <c r="CI50" i="1" s="1"/>
  <c r="CF50" i="1"/>
  <c r="CC51" i="1" s="1"/>
  <c r="CE51" i="1" s="1"/>
  <c r="DP49" i="1"/>
  <c r="DM50" i="1" s="1"/>
  <c r="DO50" i="1" s="1"/>
  <c r="DQ49" i="1"/>
  <c r="J47" i="1"/>
  <c r="G37" i="2" s="1"/>
  <c r="I48" i="1"/>
  <c r="A57" i="2"/>
  <c r="B68" i="1"/>
  <c r="AR67" i="1"/>
  <c r="AU66" i="1"/>
  <c r="BA66" i="1" s="1"/>
  <c r="AX65" i="1"/>
  <c r="B56" i="2"/>
  <c r="C67" i="1"/>
  <c r="BQ52" i="1" l="1"/>
  <c r="F50" i="1"/>
  <c r="E51" i="1" s="1"/>
  <c r="AV66" i="1"/>
  <c r="AS67" i="1" s="1"/>
  <c r="AW67" i="1" s="1"/>
  <c r="G49" i="1"/>
  <c r="D39" i="2" s="1"/>
  <c r="DS49" i="1"/>
  <c r="CG51" i="1"/>
  <c r="CF51" i="1"/>
  <c r="CC52" i="1" s="1"/>
  <c r="CE52" i="1" s="1"/>
  <c r="C39" i="2"/>
  <c r="DQ50" i="1"/>
  <c r="DP50" i="1"/>
  <c r="DM51" i="1" s="1"/>
  <c r="DO51" i="1" s="1"/>
  <c r="BG54" i="1"/>
  <c r="BJ54" i="1"/>
  <c r="AY65" i="1"/>
  <c r="BZ51" i="1"/>
  <c r="BW52" i="1"/>
  <c r="BT53" i="1" s="1"/>
  <c r="BV53" i="1" s="1"/>
  <c r="BX52" i="1"/>
  <c r="DA50" i="1"/>
  <c r="CZ51" i="1"/>
  <c r="DC51" i="1"/>
  <c r="BO53" i="1"/>
  <c r="BN53" i="1"/>
  <c r="BK54" i="1" s="1"/>
  <c r="BM54" i="1" s="1"/>
  <c r="BP53" i="1"/>
  <c r="BS53" i="1"/>
  <c r="DR50" i="1"/>
  <c r="H50" i="1" s="1"/>
  <c r="E40" i="2" s="1"/>
  <c r="DU50" i="1"/>
  <c r="CQ51" i="1"/>
  <c r="CT51" i="1"/>
  <c r="BH53" i="1"/>
  <c r="CH51" i="1"/>
  <c r="CK51" i="1"/>
  <c r="BY52" i="1"/>
  <c r="CB52" i="1"/>
  <c r="DG50" i="1"/>
  <c r="DD51" i="1" s="1"/>
  <c r="DF51" i="1" s="1"/>
  <c r="DH50" i="1"/>
  <c r="DJ50" i="1" s="1"/>
  <c r="BE54" i="1"/>
  <c r="BB55" i="1" s="1"/>
  <c r="F38" i="2"/>
  <c r="J48" i="1"/>
  <c r="G38" i="2" s="1"/>
  <c r="A58" i="2"/>
  <c r="AR68" i="1"/>
  <c r="B69" i="1"/>
  <c r="AU67" i="1"/>
  <c r="BA67" i="1" s="1"/>
  <c r="B57" i="2"/>
  <c r="C68" i="1"/>
  <c r="AX66" i="1"/>
  <c r="I49" i="1" l="1"/>
  <c r="F39" i="2" s="1"/>
  <c r="BZ52" i="1"/>
  <c r="DS50" i="1"/>
  <c r="C40" i="2"/>
  <c r="CO51" i="1"/>
  <c r="CL52" i="1" s="1"/>
  <c r="CN52" i="1" s="1"/>
  <c r="CP51" i="1"/>
  <c r="CR51" i="1" s="1"/>
  <c r="BQ53" i="1"/>
  <c r="CI51" i="1"/>
  <c r="BD55" i="1"/>
  <c r="BF55" i="1"/>
  <c r="BO54" i="1"/>
  <c r="BN54" i="1"/>
  <c r="BK55" i="1" s="1"/>
  <c r="BM55" i="1" s="1"/>
  <c r="AV67" i="1"/>
  <c r="AS68" i="1" s="1"/>
  <c r="AW68" i="1" s="1"/>
  <c r="DH51" i="1"/>
  <c r="DG51" i="1"/>
  <c r="DD52" i="1" s="1"/>
  <c r="DF52" i="1" s="1"/>
  <c r="BH54" i="1"/>
  <c r="DY50" i="1"/>
  <c r="DV51" i="1" s="1"/>
  <c r="DX51" i="1" s="1"/>
  <c r="EA51" i="1" s="1"/>
  <c r="DZ50" i="1"/>
  <c r="EB50" i="1" s="1"/>
  <c r="BY53" i="1"/>
  <c r="CB53" i="1"/>
  <c r="CH52" i="1"/>
  <c r="CK52" i="1"/>
  <c r="DI51" i="1"/>
  <c r="DL51" i="1"/>
  <c r="CX51" i="1"/>
  <c r="CU52" i="1" s="1"/>
  <c r="CW52" i="1" s="1"/>
  <c r="CY51" i="1"/>
  <c r="DA51" i="1" s="1"/>
  <c r="DR51" i="1"/>
  <c r="DU51" i="1"/>
  <c r="BW53" i="1"/>
  <c r="BT54" i="1" s="1"/>
  <c r="BV54" i="1" s="1"/>
  <c r="BX53" i="1"/>
  <c r="CG52" i="1"/>
  <c r="CF52" i="1"/>
  <c r="CC53" i="1" s="1"/>
  <c r="CE53" i="1" s="1"/>
  <c r="BP54" i="1"/>
  <c r="BS54" i="1"/>
  <c r="AY66" i="1"/>
  <c r="AX67" i="1"/>
  <c r="B58" i="2"/>
  <c r="C69" i="1"/>
  <c r="A59" i="2"/>
  <c r="B70" i="1"/>
  <c r="AR69" i="1"/>
  <c r="AU68" i="1"/>
  <c r="BA68" i="1" s="1"/>
  <c r="J49" i="1" l="1"/>
  <c r="G39" i="2" s="1"/>
  <c r="G50" i="1"/>
  <c r="D40" i="2" s="1"/>
  <c r="CI52" i="1"/>
  <c r="H51" i="1"/>
  <c r="E41" i="2" s="1"/>
  <c r="F51" i="1"/>
  <c r="E52" i="1" s="1"/>
  <c r="AV68" i="1"/>
  <c r="AS69" i="1" s="1"/>
  <c r="AW69" i="1" s="1"/>
  <c r="DJ51" i="1"/>
  <c r="BZ53" i="1"/>
  <c r="CF53" i="1"/>
  <c r="CC54" i="1" s="1"/>
  <c r="CE54" i="1" s="1"/>
  <c r="CG53" i="1"/>
  <c r="DQ51" i="1"/>
  <c r="DS51" i="1" s="1"/>
  <c r="DP51" i="1"/>
  <c r="DM52" i="1" s="1"/>
  <c r="DO52" i="1" s="1"/>
  <c r="BY54" i="1"/>
  <c r="CB54" i="1"/>
  <c r="DZ51" i="1"/>
  <c r="EB51" i="1" s="1"/>
  <c r="DY51" i="1"/>
  <c r="DV52" i="1" s="1"/>
  <c r="DX52" i="1" s="1"/>
  <c r="EA52" i="1" s="1"/>
  <c r="BQ54" i="1"/>
  <c r="BG55" i="1"/>
  <c r="BJ55" i="1"/>
  <c r="CO52" i="1"/>
  <c r="CL53" i="1" s="1"/>
  <c r="CN53" i="1" s="1"/>
  <c r="CP52" i="1"/>
  <c r="CQ52" i="1"/>
  <c r="CT52" i="1"/>
  <c r="CH53" i="1"/>
  <c r="CK53" i="1"/>
  <c r="BP55" i="1"/>
  <c r="BS55" i="1"/>
  <c r="BW54" i="1"/>
  <c r="BT55" i="1" s="1"/>
  <c r="BV55" i="1" s="1"/>
  <c r="BX54" i="1"/>
  <c r="DI52" i="1"/>
  <c r="DL52" i="1"/>
  <c r="AY67" i="1"/>
  <c r="CZ52" i="1"/>
  <c r="DC52" i="1"/>
  <c r="BE55" i="1"/>
  <c r="BB56" i="1" s="1"/>
  <c r="A60" i="2"/>
  <c r="AR70" i="1"/>
  <c r="B71" i="1"/>
  <c r="AX68" i="1"/>
  <c r="AU69" i="1"/>
  <c r="BA69" i="1" s="1"/>
  <c r="B59" i="2"/>
  <c r="C70" i="1"/>
  <c r="I50" i="1" l="1"/>
  <c r="F40" i="2" s="1"/>
  <c r="C41" i="2"/>
  <c r="CI53" i="1"/>
  <c r="BZ54" i="1"/>
  <c r="G51" i="1"/>
  <c r="D41" i="2" s="1"/>
  <c r="BD56" i="1"/>
  <c r="BF56" i="1"/>
  <c r="CG54" i="1"/>
  <c r="CF54" i="1"/>
  <c r="CC55" i="1" s="1"/>
  <c r="CE55" i="1" s="1"/>
  <c r="DH52" i="1"/>
  <c r="DJ52" i="1" s="1"/>
  <c r="DG52" i="1"/>
  <c r="DD53" i="1" s="1"/>
  <c r="DF53" i="1" s="1"/>
  <c r="CO53" i="1"/>
  <c r="CL54" i="1" s="1"/>
  <c r="CN54" i="1" s="1"/>
  <c r="CP53" i="1"/>
  <c r="BN55" i="1"/>
  <c r="BK56" i="1" s="1"/>
  <c r="BM56" i="1" s="1"/>
  <c r="BO55" i="1"/>
  <c r="BQ55" i="1" s="1"/>
  <c r="BH55" i="1"/>
  <c r="DR52" i="1"/>
  <c r="H52" i="1" s="1"/>
  <c r="E42" i="2" s="1"/>
  <c r="DU52" i="1"/>
  <c r="BY55" i="1"/>
  <c r="CB55" i="1"/>
  <c r="BW55" i="1"/>
  <c r="BT56" i="1" s="1"/>
  <c r="BV56" i="1" s="1"/>
  <c r="BX55" i="1"/>
  <c r="CH54" i="1"/>
  <c r="CK54" i="1"/>
  <c r="CQ53" i="1"/>
  <c r="CT53" i="1"/>
  <c r="DQ52" i="1"/>
  <c r="DP52" i="1"/>
  <c r="DM53" i="1" s="1"/>
  <c r="DO53" i="1" s="1"/>
  <c r="CR52" i="1"/>
  <c r="AY68" i="1"/>
  <c r="F52" i="1"/>
  <c r="E53" i="1" s="1"/>
  <c r="AV69" i="1"/>
  <c r="AS70" i="1" s="1"/>
  <c r="CY52" i="1"/>
  <c r="DA52" i="1" s="1"/>
  <c r="CX52" i="1"/>
  <c r="CU53" i="1" s="1"/>
  <c r="CW53" i="1" s="1"/>
  <c r="AU70" i="1"/>
  <c r="BA70" i="1" s="1"/>
  <c r="B60" i="2"/>
  <c r="C71" i="1"/>
  <c r="AX69" i="1"/>
  <c r="A61" i="2"/>
  <c r="B72" i="1"/>
  <c r="AR71" i="1"/>
  <c r="BZ55" i="1" l="1"/>
  <c r="J50" i="1"/>
  <c r="G40" i="2" s="1"/>
  <c r="DS52" i="1"/>
  <c r="AV70" i="1"/>
  <c r="AS71" i="1" s="1"/>
  <c r="AW71" i="1" s="1"/>
  <c r="AW70" i="1"/>
  <c r="I51" i="1"/>
  <c r="F41" i="2" s="1"/>
  <c r="CQ54" i="1"/>
  <c r="CT54" i="1"/>
  <c r="CZ53" i="1"/>
  <c r="DC53" i="1"/>
  <c r="DY52" i="1"/>
  <c r="DV53" i="1" s="1"/>
  <c r="DX53" i="1" s="1"/>
  <c r="DZ52" i="1"/>
  <c r="G52" i="1" s="1"/>
  <c r="BP56" i="1"/>
  <c r="BS56" i="1"/>
  <c r="CF55" i="1"/>
  <c r="CC56" i="1" s="1"/>
  <c r="CE56" i="1" s="1"/>
  <c r="CG55" i="1"/>
  <c r="DI53" i="1"/>
  <c r="DL53" i="1"/>
  <c r="DR53" i="1"/>
  <c r="DU53" i="1"/>
  <c r="CR53" i="1"/>
  <c r="CP54" i="1"/>
  <c r="CO54" i="1"/>
  <c r="CL55" i="1" s="1"/>
  <c r="CN55" i="1" s="1"/>
  <c r="CH55" i="1"/>
  <c r="CK55" i="1"/>
  <c r="BG56" i="1"/>
  <c r="BJ56" i="1"/>
  <c r="AY69" i="1"/>
  <c r="CY53" i="1"/>
  <c r="CX53" i="1"/>
  <c r="CU54" i="1" s="1"/>
  <c r="CW54" i="1" s="1"/>
  <c r="C42" i="2"/>
  <c r="CI54" i="1"/>
  <c r="BY56" i="1"/>
  <c r="CB56" i="1"/>
  <c r="BE56" i="1"/>
  <c r="BB57" i="1" s="1"/>
  <c r="B61" i="2"/>
  <c r="C72" i="1"/>
  <c r="AX70" i="1"/>
  <c r="AU71" i="1"/>
  <c r="BA71" i="1" s="1"/>
  <c r="A62" i="2"/>
  <c r="CT72" i="1"/>
  <c r="BJ72" i="1"/>
  <c r="DC72" i="1"/>
  <c r="BS72" i="1"/>
  <c r="DL72" i="1"/>
  <c r="CB72" i="1"/>
  <c r="AR72" i="1"/>
  <c r="DU72" i="1"/>
  <c r="B73" i="1"/>
  <c r="BA72" i="1"/>
  <c r="CK72" i="1"/>
  <c r="CR54" i="1" l="1"/>
  <c r="CI55" i="1"/>
  <c r="DA53" i="1"/>
  <c r="EB52" i="1"/>
  <c r="J51" i="1"/>
  <c r="G41" i="2" s="1"/>
  <c r="D42" i="2"/>
  <c r="I52" i="1"/>
  <c r="F42" i="2" s="1"/>
  <c r="CF56" i="1"/>
  <c r="CC57" i="1" s="1"/>
  <c r="CE57" i="1" s="1"/>
  <c r="CG56" i="1"/>
  <c r="BO56" i="1"/>
  <c r="BQ56" i="1" s="1"/>
  <c r="BN56" i="1"/>
  <c r="BK57" i="1" s="1"/>
  <c r="BM57" i="1" s="1"/>
  <c r="CX54" i="1"/>
  <c r="CU55" i="1" s="1"/>
  <c r="CW55" i="1" s="1"/>
  <c r="CY54" i="1"/>
  <c r="AY70" i="1"/>
  <c r="BH56" i="1"/>
  <c r="EA53" i="1"/>
  <c r="H53" i="1" s="1"/>
  <c r="E43" i="2" s="1"/>
  <c r="F53" i="1"/>
  <c r="CO55" i="1"/>
  <c r="CL56" i="1" s="1"/>
  <c r="CN56" i="1" s="1"/>
  <c r="CP55" i="1"/>
  <c r="CH56" i="1"/>
  <c r="CK56" i="1"/>
  <c r="BD57" i="1"/>
  <c r="BE57" i="1" s="1"/>
  <c r="BB58" i="1" s="1"/>
  <c r="BF57" i="1"/>
  <c r="DY53" i="1"/>
  <c r="DV54" i="1" s="1"/>
  <c r="DX54" i="1" s="1"/>
  <c r="EA54" i="1" s="1"/>
  <c r="DZ53" i="1"/>
  <c r="CZ54" i="1"/>
  <c r="DC54" i="1"/>
  <c r="CQ55" i="1"/>
  <c r="CT55" i="1"/>
  <c r="BX56" i="1"/>
  <c r="BZ56" i="1" s="1"/>
  <c r="BW56" i="1"/>
  <c r="BT57" i="1" s="1"/>
  <c r="BV57" i="1" s="1"/>
  <c r="DH53" i="1"/>
  <c r="DJ53" i="1" s="1"/>
  <c r="DG53" i="1"/>
  <c r="DD54" i="1" s="1"/>
  <c r="DF54" i="1" s="1"/>
  <c r="AV71" i="1"/>
  <c r="AS72" i="1" s="1"/>
  <c r="DQ53" i="1"/>
  <c r="DS53" i="1" s="1"/>
  <c r="DP53" i="1"/>
  <c r="DM54" i="1" s="1"/>
  <c r="DO54" i="1" s="1"/>
  <c r="CR72" i="1"/>
  <c r="CO72" i="1"/>
  <c r="CL73" i="1" s="1"/>
  <c r="CN73" i="1" s="1"/>
  <c r="CQ73" i="1" s="1"/>
  <c r="CP72" i="1"/>
  <c r="B62" i="2"/>
  <c r="C73" i="1"/>
  <c r="BH72" i="1"/>
  <c r="BE72" i="1"/>
  <c r="BB73" i="1" s="1"/>
  <c r="BD73" i="1" s="1"/>
  <c r="BG73" i="1" s="1"/>
  <c r="BF72" i="1"/>
  <c r="BQ72" i="1"/>
  <c r="BN72" i="1"/>
  <c r="BK73" i="1" s="1"/>
  <c r="BM73" i="1" s="1"/>
  <c r="BP73" i="1" s="1"/>
  <c r="BO72" i="1"/>
  <c r="EB72" i="1"/>
  <c r="DZ72" i="1"/>
  <c r="DY72" i="1"/>
  <c r="DV73" i="1" s="1"/>
  <c r="DX73" i="1" s="1"/>
  <c r="EA73" i="1" s="1"/>
  <c r="A63" i="2"/>
  <c r="DL73" i="1"/>
  <c r="CB73" i="1"/>
  <c r="AR73" i="1"/>
  <c r="DU73" i="1"/>
  <c r="CK73" i="1"/>
  <c r="BA73" i="1"/>
  <c r="B74" i="1"/>
  <c r="CT73" i="1"/>
  <c r="BS73" i="1"/>
  <c r="BJ73" i="1"/>
  <c r="DC73" i="1"/>
  <c r="DA72" i="1"/>
  <c r="CX72" i="1"/>
  <c r="CU73" i="1" s="1"/>
  <c r="CW73" i="1" s="1"/>
  <c r="CZ73" i="1" s="1"/>
  <c r="CY72" i="1"/>
  <c r="AY72" i="1"/>
  <c r="AW72" i="1"/>
  <c r="AV72" i="1"/>
  <c r="AS73" i="1" s="1"/>
  <c r="AU72" i="1"/>
  <c r="DJ72" i="1"/>
  <c r="DH72" i="1"/>
  <c r="DG72" i="1"/>
  <c r="DD73" i="1" s="1"/>
  <c r="DF73" i="1" s="1"/>
  <c r="DI73" i="1" s="1"/>
  <c r="CI72" i="1"/>
  <c r="CF72" i="1"/>
  <c r="CC73" i="1" s="1"/>
  <c r="CE73" i="1" s="1"/>
  <c r="CH73" i="1" s="1"/>
  <c r="CG72" i="1"/>
  <c r="DS72" i="1"/>
  <c r="DQ72" i="1"/>
  <c r="DP72" i="1"/>
  <c r="DM73" i="1" s="1"/>
  <c r="DO73" i="1" s="1"/>
  <c r="DR73" i="1" s="1"/>
  <c r="AX71" i="1"/>
  <c r="AY71" i="1" s="1"/>
  <c r="BB9" i="1"/>
  <c r="AU9" i="1"/>
  <c r="AW9" i="1"/>
  <c r="BZ72" i="1"/>
  <c r="BW72" i="1"/>
  <c r="BT73" i="1" s="1"/>
  <c r="BV73" i="1" s="1"/>
  <c r="BY73" i="1" s="1"/>
  <c r="BX72" i="1"/>
  <c r="EB53" i="1" l="1"/>
  <c r="G53" i="1"/>
  <c r="D43" i="2" s="1"/>
  <c r="CI56" i="1"/>
  <c r="DA54" i="1"/>
  <c r="DI54" i="1"/>
  <c r="DL54" i="1"/>
  <c r="F54" i="1"/>
  <c r="BY57" i="1"/>
  <c r="CB57" i="1"/>
  <c r="CQ56" i="1"/>
  <c r="CT56" i="1"/>
  <c r="DR54" i="1"/>
  <c r="DU54" i="1"/>
  <c r="CY55" i="1"/>
  <c r="CX55" i="1"/>
  <c r="CU56" i="1" s="1"/>
  <c r="CW56" i="1" s="1"/>
  <c r="CO56" i="1"/>
  <c r="CL57" i="1" s="1"/>
  <c r="CN57" i="1" s="1"/>
  <c r="CP56" i="1"/>
  <c r="CZ55" i="1"/>
  <c r="DC55" i="1"/>
  <c r="J52" i="1"/>
  <c r="G42" i="2" s="1"/>
  <c r="C43" i="2"/>
  <c r="E54" i="1"/>
  <c r="CH57" i="1"/>
  <c r="CK57" i="1"/>
  <c r="BG57" i="1"/>
  <c r="BJ57" i="1"/>
  <c r="BD58" i="1"/>
  <c r="BE58" i="1" s="1"/>
  <c r="BB59" i="1" s="1"/>
  <c r="BF58" i="1"/>
  <c r="DG54" i="1"/>
  <c r="DD55" i="1" s="1"/>
  <c r="DF55" i="1" s="1"/>
  <c r="DH54" i="1"/>
  <c r="CR55" i="1"/>
  <c r="BP57" i="1"/>
  <c r="BS57" i="1"/>
  <c r="G72" i="1"/>
  <c r="D62" i="2" s="1"/>
  <c r="A64" i="2"/>
  <c r="B75" i="1"/>
  <c r="DU74" i="1"/>
  <c r="CK74" i="1"/>
  <c r="BA74" i="1"/>
  <c r="CT74" i="1"/>
  <c r="BJ74" i="1"/>
  <c r="DC74" i="1"/>
  <c r="BS74" i="1"/>
  <c r="DL74" i="1"/>
  <c r="CB74" i="1"/>
  <c r="AR74" i="1"/>
  <c r="BH73" i="1"/>
  <c r="BF73" i="1"/>
  <c r="BE73" i="1"/>
  <c r="BB74" i="1" s="1"/>
  <c r="BD74" i="1" s="1"/>
  <c r="BG74" i="1" s="1"/>
  <c r="CI73" i="1"/>
  <c r="CG73" i="1"/>
  <c r="CF73" i="1"/>
  <c r="CC74" i="1" s="1"/>
  <c r="CE74" i="1" s="1"/>
  <c r="CH74" i="1" s="1"/>
  <c r="AX9" i="1"/>
  <c r="CR73" i="1"/>
  <c r="CO73" i="1"/>
  <c r="CL74" i="1" s="1"/>
  <c r="CN74" i="1" s="1"/>
  <c r="CQ74" i="1" s="1"/>
  <c r="CP73" i="1"/>
  <c r="EB73" i="1"/>
  <c r="DY73" i="1"/>
  <c r="DV74" i="1" s="1"/>
  <c r="DX74" i="1" s="1"/>
  <c r="EA74" i="1" s="1"/>
  <c r="DZ73" i="1"/>
  <c r="BQ73" i="1"/>
  <c r="BO73" i="1"/>
  <c r="BN73" i="1"/>
  <c r="BK74" i="1" s="1"/>
  <c r="BM74" i="1" s="1"/>
  <c r="BP74" i="1" s="1"/>
  <c r="DA73" i="1"/>
  <c r="CX73" i="1"/>
  <c r="CU74" i="1" s="1"/>
  <c r="CW74" i="1" s="1"/>
  <c r="CZ74" i="1" s="1"/>
  <c r="CY73" i="1"/>
  <c r="B63" i="2"/>
  <c r="C74" i="1"/>
  <c r="DJ73" i="1"/>
  <c r="DH73" i="1"/>
  <c r="DG73" i="1"/>
  <c r="DD74" i="1" s="1"/>
  <c r="DF74" i="1" s="1"/>
  <c r="DI74" i="1" s="1"/>
  <c r="AY73" i="1"/>
  <c r="AW73" i="1"/>
  <c r="AU73" i="1"/>
  <c r="AV73" i="1"/>
  <c r="AS74" i="1" s="1"/>
  <c r="AX72" i="1"/>
  <c r="BZ73" i="1"/>
  <c r="BW73" i="1"/>
  <c r="BT74" i="1" s="1"/>
  <c r="BV74" i="1" s="1"/>
  <c r="BY74" i="1" s="1"/>
  <c r="BX73" i="1"/>
  <c r="DS73" i="1"/>
  <c r="DQ73" i="1"/>
  <c r="DP73" i="1"/>
  <c r="DM74" i="1" s="1"/>
  <c r="DO74" i="1" s="1"/>
  <c r="DR74" i="1" s="1"/>
  <c r="H54" i="1" l="1"/>
  <c r="E44" i="2" s="1"/>
  <c r="CR56" i="1"/>
  <c r="I53" i="1"/>
  <c r="F43" i="2" s="1"/>
  <c r="DA55" i="1"/>
  <c r="E55" i="1"/>
  <c r="CP57" i="1"/>
  <c r="CO57" i="1"/>
  <c r="CL58" i="1" s="1"/>
  <c r="CN58" i="1" s="1"/>
  <c r="BG58" i="1"/>
  <c r="BJ58" i="1"/>
  <c r="DZ54" i="1"/>
  <c r="EB54" i="1" s="1"/>
  <c r="DY54" i="1"/>
  <c r="DV55" i="1" s="1"/>
  <c r="DX55" i="1" s="1"/>
  <c r="CG57" i="1"/>
  <c r="CI57" i="1" s="1"/>
  <c r="CF57" i="1"/>
  <c r="CC58" i="1" s="1"/>
  <c r="CE58" i="1" s="1"/>
  <c r="BD59" i="1"/>
  <c r="BE59" i="1" s="1"/>
  <c r="BB60" i="1" s="1"/>
  <c r="BF59" i="1"/>
  <c r="DH55" i="1"/>
  <c r="DG55" i="1"/>
  <c r="DD56" i="1" s="1"/>
  <c r="DF56" i="1" s="1"/>
  <c r="CZ56" i="1"/>
  <c r="DC56" i="1"/>
  <c r="BX57" i="1"/>
  <c r="BZ57" i="1" s="1"/>
  <c r="BW57" i="1"/>
  <c r="BT58" i="1" s="1"/>
  <c r="BV58" i="1" s="1"/>
  <c r="BO57" i="1"/>
  <c r="BN57" i="1"/>
  <c r="BK58" i="1" s="1"/>
  <c r="BM58" i="1" s="1"/>
  <c r="C44" i="2"/>
  <c r="DI55" i="1"/>
  <c r="DL55" i="1"/>
  <c r="DJ54" i="1"/>
  <c r="BH57" i="1"/>
  <c r="CX56" i="1"/>
  <c r="CU57" i="1" s="1"/>
  <c r="CW57" i="1" s="1"/>
  <c r="CY56" i="1"/>
  <c r="DA56" i="1" s="1"/>
  <c r="DP54" i="1"/>
  <c r="DM55" i="1" s="1"/>
  <c r="DO55" i="1" s="1"/>
  <c r="DQ54" i="1"/>
  <c r="CQ57" i="1"/>
  <c r="CT57" i="1"/>
  <c r="BH74" i="1"/>
  <c r="BF74" i="1"/>
  <c r="BE74" i="1"/>
  <c r="BB75" i="1" s="1"/>
  <c r="BD75" i="1" s="1"/>
  <c r="BG75" i="1" s="1"/>
  <c r="AY74" i="1"/>
  <c r="AV74" i="1"/>
  <c r="AS75" i="1" s="1"/>
  <c r="AU74" i="1"/>
  <c r="AW74" i="1"/>
  <c r="CR74" i="1"/>
  <c r="CP74" i="1"/>
  <c r="CO74" i="1"/>
  <c r="CL75" i="1" s="1"/>
  <c r="CN75" i="1" s="1"/>
  <c r="CQ75" i="1" s="1"/>
  <c r="B64" i="2"/>
  <c r="C75" i="1"/>
  <c r="CI74" i="1"/>
  <c r="CG74" i="1"/>
  <c r="CF74" i="1"/>
  <c r="CC75" i="1" s="1"/>
  <c r="CE75" i="1" s="1"/>
  <c r="CH75" i="1" s="1"/>
  <c r="EB74" i="1"/>
  <c r="DY74" i="1"/>
  <c r="DV75" i="1" s="1"/>
  <c r="DX75" i="1" s="1"/>
  <c r="EA75" i="1" s="1"/>
  <c r="DZ74" i="1"/>
  <c r="DS74" i="1"/>
  <c r="DQ74" i="1"/>
  <c r="DP74" i="1"/>
  <c r="DM75" i="1" s="1"/>
  <c r="DO75" i="1" s="1"/>
  <c r="DR75" i="1" s="1"/>
  <c r="A65" i="2"/>
  <c r="B76" i="1"/>
  <c r="DU75" i="1"/>
  <c r="DL75" i="1"/>
  <c r="DC75" i="1"/>
  <c r="CT75" i="1"/>
  <c r="CK75" i="1"/>
  <c r="CB75" i="1"/>
  <c r="BS75" i="1"/>
  <c r="BJ75" i="1"/>
  <c r="BA75" i="1"/>
  <c r="AR75" i="1"/>
  <c r="F73" i="1"/>
  <c r="AX73" i="1"/>
  <c r="H73" i="1" s="1"/>
  <c r="E63" i="2" s="1"/>
  <c r="BZ74" i="1"/>
  <c r="BW74" i="1"/>
  <c r="BT75" i="1" s="1"/>
  <c r="BV75" i="1" s="1"/>
  <c r="BY75" i="1" s="1"/>
  <c r="BX74" i="1"/>
  <c r="G73" i="1"/>
  <c r="D63" i="2" s="1"/>
  <c r="DJ74" i="1"/>
  <c r="DG74" i="1"/>
  <c r="DD75" i="1" s="1"/>
  <c r="DF75" i="1" s="1"/>
  <c r="DI75" i="1" s="1"/>
  <c r="DH74" i="1"/>
  <c r="BQ74" i="1"/>
  <c r="BO74" i="1"/>
  <c r="BN74" i="1"/>
  <c r="BK75" i="1" s="1"/>
  <c r="BM75" i="1" s="1"/>
  <c r="BP75" i="1" s="1"/>
  <c r="DA74" i="1"/>
  <c r="CX74" i="1"/>
  <c r="CU75" i="1" s="1"/>
  <c r="CW75" i="1" s="1"/>
  <c r="CZ75" i="1" s="1"/>
  <c r="CY74" i="1"/>
  <c r="CR57" i="1" l="1"/>
  <c r="G54" i="1"/>
  <c r="I54" i="1" s="1"/>
  <c r="F44" i="2" s="1"/>
  <c r="F55" i="1"/>
  <c r="E56" i="1" s="1"/>
  <c r="J53" i="1"/>
  <c r="G43" i="2" s="1"/>
  <c r="DS54" i="1"/>
  <c r="DJ55" i="1"/>
  <c r="BP58" i="1"/>
  <c r="BS58" i="1"/>
  <c r="BO58" i="1"/>
  <c r="BN58" i="1"/>
  <c r="BK59" i="1" s="1"/>
  <c r="BM59" i="1" s="1"/>
  <c r="BH58" i="1"/>
  <c r="CZ57" i="1"/>
  <c r="DC57" i="1"/>
  <c r="CY57" i="1"/>
  <c r="CX57" i="1"/>
  <c r="CU58" i="1" s="1"/>
  <c r="CW58" i="1" s="1"/>
  <c r="DQ55" i="1"/>
  <c r="DP55" i="1"/>
  <c r="DM56" i="1" s="1"/>
  <c r="DO56" i="1" s="1"/>
  <c r="BD60" i="1"/>
  <c r="BE60" i="1" s="1"/>
  <c r="BB61" i="1" s="1"/>
  <c r="BF60" i="1"/>
  <c r="BY58" i="1"/>
  <c r="CB58" i="1"/>
  <c r="CH58" i="1"/>
  <c r="CK58" i="1"/>
  <c r="DH56" i="1"/>
  <c r="DG56" i="1"/>
  <c r="DD57" i="1" s="1"/>
  <c r="DF57" i="1" s="1"/>
  <c r="BQ57" i="1"/>
  <c r="CQ58" i="1"/>
  <c r="CT58" i="1"/>
  <c r="EA55" i="1"/>
  <c r="BG59" i="1"/>
  <c r="BJ59" i="1"/>
  <c r="DR55" i="1"/>
  <c r="DU55" i="1"/>
  <c r="DI56" i="1"/>
  <c r="DL56" i="1"/>
  <c r="CI75" i="1"/>
  <c r="CF75" i="1"/>
  <c r="CC76" i="1" s="1"/>
  <c r="CE76" i="1" s="1"/>
  <c r="CH76" i="1" s="1"/>
  <c r="CG75" i="1"/>
  <c r="A66" i="2"/>
  <c r="DU76" i="1"/>
  <c r="DL76" i="1"/>
  <c r="DC76" i="1"/>
  <c r="CT76" i="1"/>
  <c r="CK76" i="1"/>
  <c r="CB76" i="1"/>
  <c r="BS76" i="1"/>
  <c r="BJ76" i="1"/>
  <c r="BA76" i="1"/>
  <c r="AR76" i="1"/>
  <c r="B77" i="1"/>
  <c r="BZ75" i="1"/>
  <c r="BX75" i="1"/>
  <c r="BW75" i="1"/>
  <c r="BT76" i="1" s="1"/>
  <c r="BV76" i="1" s="1"/>
  <c r="BY76" i="1" s="1"/>
  <c r="CR75" i="1"/>
  <c r="CO75" i="1"/>
  <c r="CL76" i="1" s="1"/>
  <c r="CN76" i="1" s="1"/>
  <c r="CQ76" i="1" s="1"/>
  <c r="CP75" i="1"/>
  <c r="G74" i="1"/>
  <c r="D64" i="2" s="1"/>
  <c r="DA75" i="1"/>
  <c r="CY75" i="1"/>
  <c r="CX75" i="1"/>
  <c r="CU76" i="1" s="1"/>
  <c r="CW76" i="1" s="1"/>
  <c r="CZ76" i="1" s="1"/>
  <c r="AY75" i="1"/>
  <c r="AW75" i="1"/>
  <c r="AV75" i="1"/>
  <c r="AS76" i="1" s="1"/>
  <c r="AU75" i="1"/>
  <c r="B65" i="2"/>
  <c r="C76" i="1"/>
  <c r="BQ75" i="1"/>
  <c r="BN75" i="1"/>
  <c r="BK76" i="1" s="1"/>
  <c r="BM76" i="1" s="1"/>
  <c r="BP76" i="1" s="1"/>
  <c r="BO75" i="1"/>
  <c r="AX74" i="1"/>
  <c r="H74" i="1" s="1"/>
  <c r="E64" i="2" s="1"/>
  <c r="F74" i="1"/>
  <c r="C63" i="2"/>
  <c r="I73" i="1"/>
  <c r="F63" i="2" s="1"/>
  <c r="DJ75" i="1"/>
  <c r="DG75" i="1"/>
  <c r="DD76" i="1" s="1"/>
  <c r="DF76" i="1" s="1"/>
  <c r="DI76" i="1" s="1"/>
  <c r="DH75" i="1"/>
  <c r="DS75" i="1"/>
  <c r="DQ75" i="1"/>
  <c r="DP75" i="1"/>
  <c r="DM76" i="1" s="1"/>
  <c r="DO76" i="1" s="1"/>
  <c r="DR76" i="1" s="1"/>
  <c r="BH75" i="1"/>
  <c r="BF75" i="1"/>
  <c r="BE75" i="1"/>
  <c r="BB76" i="1" s="1"/>
  <c r="BD76" i="1" s="1"/>
  <c r="BG76" i="1" s="1"/>
  <c r="EB75" i="1"/>
  <c r="DY75" i="1"/>
  <c r="DV76" i="1" s="1"/>
  <c r="DX76" i="1" s="1"/>
  <c r="EA76" i="1" s="1"/>
  <c r="DZ75" i="1"/>
  <c r="DS55" i="1" l="1"/>
  <c r="DJ56" i="1"/>
  <c r="BQ58" i="1"/>
  <c r="D44" i="2"/>
  <c r="C45" i="2"/>
  <c r="J54" i="1"/>
  <c r="G44" i="2" s="1"/>
  <c r="DI57" i="1"/>
  <c r="DL57" i="1"/>
  <c r="DR56" i="1"/>
  <c r="DU56" i="1"/>
  <c r="CG58" i="1"/>
  <c r="CI58" i="1" s="1"/>
  <c r="CF58" i="1"/>
  <c r="CC59" i="1" s="1"/>
  <c r="CE59" i="1" s="1"/>
  <c r="BD61" i="1"/>
  <c r="BE61" i="1" s="1"/>
  <c r="BB62" i="1" s="1"/>
  <c r="BF61" i="1"/>
  <c r="BG60" i="1"/>
  <c r="BJ60" i="1"/>
  <c r="BN59" i="1"/>
  <c r="BK60" i="1" s="1"/>
  <c r="BM60" i="1" s="1"/>
  <c r="BO59" i="1"/>
  <c r="H55" i="1"/>
  <c r="E45" i="2" s="1"/>
  <c r="CY58" i="1"/>
  <c r="CX58" i="1"/>
  <c r="CU59" i="1" s="1"/>
  <c r="CW59" i="1" s="1"/>
  <c r="BH59" i="1"/>
  <c r="DP56" i="1"/>
  <c r="DM57" i="1" s="1"/>
  <c r="DO57" i="1" s="1"/>
  <c r="DQ56" i="1"/>
  <c r="BX58" i="1"/>
  <c r="BW58" i="1"/>
  <c r="BT59" i="1" s="1"/>
  <c r="BV59" i="1" s="1"/>
  <c r="DH57" i="1"/>
  <c r="DG57" i="1"/>
  <c r="DD58" i="1" s="1"/>
  <c r="DF58" i="1" s="1"/>
  <c r="CP58" i="1"/>
  <c r="CR58" i="1" s="1"/>
  <c r="CO58" i="1"/>
  <c r="CL59" i="1" s="1"/>
  <c r="CN59" i="1" s="1"/>
  <c r="CZ58" i="1"/>
  <c r="DC58" i="1"/>
  <c r="BP59" i="1"/>
  <c r="BS59" i="1"/>
  <c r="DY55" i="1"/>
  <c r="DV56" i="1" s="1"/>
  <c r="DX56" i="1" s="1"/>
  <c r="DZ55" i="1"/>
  <c r="G55" i="1" s="1"/>
  <c r="DA57" i="1"/>
  <c r="G75" i="1"/>
  <c r="D65" i="2" s="1"/>
  <c r="BZ76" i="1"/>
  <c r="BW76" i="1"/>
  <c r="BT77" i="1" s="1"/>
  <c r="BV77" i="1" s="1"/>
  <c r="BY77" i="1" s="1"/>
  <c r="BX76" i="1"/>
  <c r="CI76" i="1"/>
  <c r="CF76" i="1"/>
  <c r="CC77" i="1" s="1"/>
  <c r="CE77" i="1" s="1"/>
  <c r="CH77" i="1" s="1"/>
  <c r="CG76" i="1"/>
  <c r="CR76" i="1"/>
  <c r="CO76" i="1"/>
  <c r="CL77" i="1" s="1"/>
  <c r="CN77" i="1" s="1"/>
  <c r="CQ77" i="1" s="1"/>
  <c r="CP76" i="1"/>
  <c r="A67" i="2"/>
  <c r="DU77" i="1"/>
  <c r="DL77" i="1"/>
  <c r="DC77" i="1"/>
  <c r="CT77" i="1"/>
  <c r="CK77" i="1"/>
  <c r="CB77" i="1"/>
  <c r="BS77" i="1"/>
  <c r="BJ77" i="1"/>
  <c r="BA77" i="1"/>
  <c r="AR77" i="1"/>
  <c r="B78" i="1"/>
  <c r="DJ76" i="1"/>
  <c r="DG76" i="1"/>
  <c r="DD77" i="1" s="1"/>
  <c r="DF77" i="1" s="1"/>
  <c r="DI77" i="1" s="1"/>
  <c r="DH76" i="1"/>
  <c r="B66" i="2"/>
  <c r="C77" i="1"/>
  <c r="DA76" i="1"/>
  <c r="CY76" i="1"/>
  <c r="CX76" i="1"/>
  <c r="CU77" i="1" s="1"/>
  <c r="CW77" i="1" s="1"/>
  <c r="CZ77" i="1" s="1"/>
  <c r="J73" i="1"/>
  <c r="G63" i="2" s="1"/>
  <c r="AY76" i="1"/>
  <c r="AW76" i="1"/>
  <c r="AV76" i="1"/>
  <c r="AS77" i="1" s="1"/>
  <c r="AU76" i="1"/>
  <c r="DS76" i="1"/>
  <c r="DP76" i="1"/>
  <c r="DM77" i="1" s="1"/>
  <c r="DO77" i="1" s="1"/>
  <c r="DR77" i="1" s="1"/>
  <c r="DQ76" i="1"/>
  <c r="C64" i="2"/>
  <c r="I74" i="1"/>
  <c r="F64" i="2" s="1"/>
  <c r="F75" i="1"/>
  <c r="AX75" i="1"/>
  <c r="H75" i="1" s="1"/>
  <c r="E65" i="2" s="1"/>
  <c r="BH76" i="1"/>
  <c r="BF76" i="1"/>
  <c r="BE76" i="1"/>
  <c r="BB77" i="1" s="1"/>
  <c r="BD77" i="1" s="1"/>
  <c r="BG77" i="1" s="1"/>
  <c r="EB76" i="1"/>
  <c r="DY76" i="1"/>
  <c r="DV77" i="1" s="1"/>
  <c r="DX77" i="1" s="1"/>
  <c r="EA77" i="1" s="1"/>
  <c r="DZ76" i="1"/>
  <c r="BQ76" i="1"/>
  <c r="BO76" i="1"/>
  <c r="BN76" i="1"/>
  <c r="BK77" i="1" s="1"/>
  <c r="BM77" i="1" s="1"/>
  <c r="BP77" i="1" s="1"/>
  <c r="BQ59" i="1" l="1"/>
  <c r="DS56" i="1"/>
  <c r="DA58" i="1"/>
  <c r="DJ57" i="1"/>
  <c r="BD62" i="1"/>
  <c r="BE62" i="1" s="1"/>
  <c r="BB63" i="1" s="1"/>
  <c r="BF62" i="1"/>
  <c r="EA56" i="1"/>
  <c r="H56" i="1" s="1"/>
  <c r="E46" i="2" s="1"/>
  <c r="BW59" i="1"/>
  <c r="BT60" i="1" s="1"/>
  <c r="BV60" i="1" s="1"/>
  <c r="BX59" i="1"/>
  <c r="BZ58" i="1"/>
  <c r="F56" i="1"/>
  <c r="BN60" i="1"/>
  <c r="BK61" i="1" s="1"/>
  <c r="BM61" i="1" s="1"/>
  <c r="BO60" i="1"/>
  <c r="BH60" i="1"/>
  <c r="BP60" i="1"/>
  <c r="BS60" i="1"/>
  <c r="DZ56" i="1"/>
  <c r="G56" i="1" s="1"/>
  <c r="D46" i="2" s="1"/>
  <c r="DY56" i="1"/>
  <c r="DV57" i="1" s="1"/>
  <c r="DX57" i="1" s="1"/>
  <c r="EA57" i="1" s="1"/>
  <c r="DR57" i="1"/>
  <c r="DU57" i="1"/>
  <c r="CQ59" i="1"/>
  <c r="CT59" i="1"/>
  <c r="DQ57" i="1"/>
  <c r="DP57" i="1"/>
  <c r="DM58" i="1" s="1"/>
  <c r="DO58" i="1" s="1"/>
  <c r="CZ59" i="1"/>
  <c r="DC59" i="1"/>
  <c r="BY59" i="1"/>
  <c r="CB59" i="1"/>
  <c r="DH58" i="1"/>
  <c r="DG58" i="1"/>
  <c r="DD59" i="1" s="1"/>
  <c r="DF59" i="1" s="1"/>
  <c r="D45" i="2"/>
  <c r="I55" i="1"/>
  <c r="F45" i="2" s="1"/>
  <c r="DI58" i="1"/>
  <c r="DL58" i="1"/>
  <c r="BG61" i="1"/>
  <c r="BJ61" i="1"/>
  <c r="EB55" i="1"/>
  <c r="CH59" i="1"/>
  <c r="CK59" i="1"/>
  <c r="CR77" i="1"/>
  <c r="CP77" i="1"/>
  <c r="CO77" i="1"/>
  <c r="CL78" i="1" s="1"/>
  <c r="CN78" i="1" s="1"/>
  <c r="CQ78" i="1" s="1"/>
  <c r="DA77" i="1"/>
  <c r="CY77" i="1"/>
  <c r="CX77" i="1"/>
  <c r="CU78" i="1" s="1"/>
  <c r="CW78" i="1" s="1"/>
  <c r="CZ78" i="1" s="1"/>
  <c r="A68" i="2"/>
  <c r="DU78" i="1"/>
  <c r="BA78" i="1"/>
  <c r="CB78" i="1"/>
  <c r="B79" i="1"/>
  <c r="DC78" i="1"/>
  <c r="BJ78" i="1"/>
  <c r="CK78" i="1"/>
  <c r="CT78" i="1"/>
  <c r="AR78" i="1"/>
  <c r="BS78" i="1"/>
  <c r="DL78" i="1"/>
  <c r="DJ77" i="1"/>
  <c r="DG77" i="1"/>
  <c r="DD78" i="1" s="1"/>
  <c r="DF78" i="1" s="1"/>
  <c r="DI78" i="1" s="1"/>
  <c r="DH77" i="1"/>
  <c r="AY77" i="1"/>
  <c r="AW77" i="1"/>
  <c r="AU77" i="1"/>
  <c r="AV77" i="1"/>
  <c r="AS78" i="1" s="1"/>
  <c r="DS77" i="1"/>
  <c r="DQ77" i="1"/>
  <c r="DP77" i="1"/>
  <c r="DM78" i="1" s="1"/>
  <c r="DO78" i="1" s="1"/>
  <c r="DR78" i="1" s="1"/>
  <c r="BH77" i="1"/>
  <c r="BE77" i="1"/>
  <c r="BB78" i="1" s="1"/>
  <c r="BD78" i="1" s="1"/>
  <c r="BG78" i="1" s="1"/>
  <c r="BF77" i="1"/>
  <c r="EB77" i="1"/>
  <c r="DZ77" i="1"/>
  <c r="DY77" i="1"/>
  <c r="DV78" i="1" s="1"/>
  <c r="DX78" i="1" s="1"/>
  <c r="EA78" i="1" s="1"/>
  <c r="B67" i="2"/>
  <c r="C78" i="1"/>
  <c r="BQ77" i="1"/>
  <c r="BN77" i="1"/>
  <c r="BK78" i="1" s="1"/>
  <c r="BM78" i="1" s="1"/>
  <c r="BP78" i="1" s="1"/>
  <c r="BO77" i="1"/>
  <c r="BZ77" i="1"/>
  <c r="BW77" i="1"/>
  <c r="BT78" i="1" s="1"/>
  <c r="BV78" i="1" s="1"/>
  <c r="BY78" i="1" s="1"/>
  <c r="BX77" i="1"/>
  <c r="AX76" i="1"/>
  <c r="H76" i="1" s="1"/>
  <c r="E66" i="2" s="1"/>
  <c r="F76" i="1"/>
  <c r="C65" i="2"/>
  <c r="I75" i="1"/>
  <c r="F65" i="2" s="1"/>
  <c r="J74" i="1"/>
  <c r="G64" i="2" s="1"/>
  <c r="G76" i="1"/>
  <c r="D66" i="2" s="1"/>
  <c r="CI77" i="1"/>
  <c r="CG77" i="1"/>
  <c r="CF77" i="1"/>
  <c r="CC78" i="1" s="1"/>
  <c r="CE78" i="1" s="1"/>
  <c r="CH78" i="1" s="1"/>
  <c r="F57" i="1" l="1"/>
  <c r="C47" i="2" s="1"/>
  <c r="H57" i="1"/>
  <c r="E47" i="2" s="1"/>
  <c r="BQ60" i="1"/>
  <c r="J55" i="1"/>
  <c r="G45" i="2" s="1"/>
  <c r="BZ59" i="1"/>
  <c r="CX59" i="1"/>
  <c r="CU60" i="1" s="1"/>
  <c r="CW60" i="1" s="1"/>
  <c r="CY59" i="1"/>
  <c r="DA59" i="1" s="1"/>
  <c r="BN61" i="1"/>
  <c r="BK62" i="1" s="1"/>
  <c r="BM62" i="1" s="1"/>
  <c r="BO61" i="1"/>
  <c r="CG59" i="1"/>
  <c r="CI59" i="1" s="1"/>
  <c r="CF59" i="1"/>
  <c r="CC60" i="1" s="1"/>
  <c r="CE60" i="1" s="1"/>
  <c r="BW60" i="1"/>
  <c r="BT61" i="1" s="1"/>
  <c r="BV61" i="1" s="1"/>
  <c r="BX60" i="1"/>
  <c r="BY60" i="1"/>
  <c r="CB60" i="1"/>
  <c r="BH61" i="1"/>
  <c r="DQ58" i="1"/>
  <c r="DP58" i="1"/>
  <c r="DM59" i="1" s="1"/>
  <c r="DO59" i="1" s="1"/>
  <c r="DY57" i="1"/>
  <c r="DV58" i="1" s="1"/>
  <c r="DX58" i="1" s="1"/>
  <c r="F58" i="1" s="1"/>
  <c r="DZ57" i="1"/>
  <c r="G57" i="1" s="1"/>
  <c r="DH59" i="1"/>
  <c r="DG59" i="1"/>
  <c r="DD60" i="1" s="1"/>
  <c r="DF60" i="1" s="1"/>
  <c r="DR58" i="1"/>
  <c r="DU58" i="1"/>
  <c r="EB56" i="1"/>
  <c r="BP61" i="1"/>
  <c r="BS61" i="1"/>
  <c r="DJ58" i="1"/>
  <c r="DS57" i="1"/>
  <c r="BD63" i="1"/>
  <c r="BE63" i="1" s="1"/>
  <c r="BB64" i="1" s="1"/>
  <c r="BF63" i="1"/>
  <c r="CP59" i="1"/>
  <c r="CR59" i="1" s="1"/>
  <c r="CO59" i="1"/>
  <c r="CL60" i="1" s="1"/>
  <c r="CN60" i="1" s="1"/>
  <c r="DI59" i="1"/>
  <c r="DL59" i="1"/>
  <c r="C46" i="2"/>
  <c r="I56" i="1"/>
  <c r="F46" i="2" s="1"/>
  <c r="E57" i="1"/>
  <c r="BG62" i="1"/>
  <c r="BJ62" i="1"/>
  <c r="BZ78" i="1"/>
  <c r="BX78" i="1"/>
  <c r="BW78" i="1"/>
  <c r="BT79" i="1" s="1"/>
  <c r="BV79" i="1" s="1"/>
  <c r="BY79" i="1" s="1"/>
  <c r="G77" i="1"/>
  <c r="D67" i="2" s="1"/>
  <c r="DA78" i="1"/>
  <c r="CY78" i="1"/>
  <c r="CX78" i="1"/>
  <c r="CU79" i="1" s="1"/>
  <c r="CW79" i="1" s="1"/>
  <c r="CZ79" i="1" s="1"/>
  <c r="J75" i="1"/>
  <c r="G65" i="2" s="1"/>
  <c r="CR78" i="1"/>
  <c r="CO78" i="1"/>
  <c r="CL79" i="1" s="1"/>
  <c r="CN79" i="1" s="1"/>
  <c r="CQ79" i="1" s="1"/>
  <c r="CP78" i="1"/>
  <c r="BQ78" i="1"/>
  <c r="BN78" i="1"/>
  <c r="BK79" i="1" s="1"/>
  <c r="BM79" i="1" s="1"/>
  <c r="BP79" i="1" s="1"/>
  <c r="BO78" i="1"/>
  <c r="C66" i="2"/>
  <c r="I76" i="1"/>
  <c r="F66" i="2" s="1"/>
  <c r="B68" i="2"/>
  <c r="C79" i="1"/>
  <c r="DJ78" i="1"/>
  <c r="DH78" i="1"/>
  <c r="DG78" i="1"/>
  <c r="DD79" i="1" s="1"/>
  <c r="DF79" i="1" s="1"/>
  <c r="DI79" i="1" s="1"/>
  <c r="A69" i="2"/>
  <c r="DU79" i="1"/>
  <c r="BA79" i="1"/>
  <c r="CB79" i="1"/>
  <c r="B80" i="1"/>
  <c r="DC79" i="1"/>
  <c r="BJ79" i="1"/>
  <c r="CK79" i="1"/>
  <c r="BS79" i="1"/>
  <c r="DL79" i="1"/>
  <c r="AR79" i="1"/>
  <c r="CT79" i="1"/>
  <c r="DS78" i="1"/>
  <c r="DQ78" i="1"/>
  <c r="DP78" i="1"/>
  <c r="DM79" i="1" s="1"/>
  <c r="DO79" i="1" s="1"/>
  <c r="DR79" i="1" s="1"/>
  <c r="CI78" i="1"/>
  <c r="CG78" i="1"/>
  <c r="CF78" i="1"/>
  <c r="CC79" i="1" s="1"/>
  <c r="CE79" i="1" s="1"/>
  <c r="CH79" i="1" s="1"/>
  <c r="BH78" i="1"/>
  <c r="BF78" i="1"/>
  <c r="BE78" i="1"/>
  <c r="BB79" i="1" s="1"/>
  <c r="BD79" i="1" s="1"/>
  <c r="BG79" i="1" s="1"/>
  <c r="AX77" i="1"/>
  <c r="H77" i="1" s="1"/>
  <c r="E67" i="2" s="1"/>
  <c r="F77" i="1"/>
  <c r="AY78" i="1"/>
  <c r="AV78" i="1"/>
  <c r="AS79" i="1" s="1"/>
  <c r="AU78" i="1"/>
  <c r="AW78" i="1"/>
  <c r="EB78" i="1"/>
  <c r="DY78" i="1"/>
  <c r="DV79" i="1" s="1"/>
  <c r="DX79" i="1" s="1"/>
  <c r="EA79" i="1" s="1"/>
  <c r="DZ78" i="1"/>
  <c r="E58" i="1" l="1"/>
  <c r="DJ59" i="1"/>
  <c r="D47" i="2"/>
  <c r="I57" i="1"/>
  <c r="F47" i="2" s="1"/>
  <c r="EB57" i="1"/>
  <c r="BZ60" i="1"/>
  <c r="CQ60" i="1"/>
  <c r="CT60" i="1"/>
  <c r="DR59" i="1"/>
  <c r="DU59" i="1"/>
  <c r="C48" i="2"/>
  <c r="DZ58" i="1"/>
  <c r="G58" i="1" s="1"/>
  <c r="D48" i="2" s="1"/>
  <c r="DY58" i="1"/>
  <c r="DV59" i="1" s="1"/>
  <c r="DX59" i="1" s="1"/>
  <c r="EA59" i="1" s="1"/>
  <c r="DS58" i="1"/>
  <c r="CH60" i="1"/>
  <c r="CK60" i="1"/>
  <c r="BD64" i="1"/>
  <c r="BE64" i="1" s="1"/>
  <c r="BB65" i="1" s="1"/>
  <c r="BF64" i="1"/>
  <c r="E59" i="1"/>
  <c r="BG63" i="1"/>
  <c r="BJ63" i="1"/>
  <c r="DI60" i="1"/>
  <c r="DL60" i="1"/>
  <c r="CG60" i="1"/>
  <c r="CF60" i="1"/>
  <c r="CC61" i="1" s="1"/>
  <c r="CE61" i="1" s="1"/>
  <c r="BQ61" i="1"/>
  <c r="J56" i="1"/>
  <c r="G46" i="2" s="1"/>
  <c r="BP62" i="1"/>
  <c r="BS62" i="1"/>
  <c r="BH62" i="1"/>
  <c r="BY61" i="1"/>
  <c r="CB61" i="1"/>
  <c r="CZ60" i="1"/>
  <c r="DC60" i="1"/>
  <c r="BN62" i="1"/>
  <c r="BK63" i="1" s="1"/>
  <c r="BM63" i="1" s="1"/>
  <c r="BO62" i="1"/>
  <c r="DQ59" i="1"/>
  <c r="DP59" i="1"/>
  <c r="DM60" i="1" s="1"/>
  <c r="DO60" i="1" s="1"/>
  <c r="BX61" i="1"/>
  <c r="BW61" i="1"/>
  <c r="BT62" i="1" s="1"/>
  <c r="BV62" i="1" s="1"/>
  <c r="EA58" i="1"/>
  <c r="H58" i="1" s="1"/>
  <c r="J76" i="1"/>
  <c r="G66" i="2" s="1"/>
  <c r="DA79" i="1"/>
  <c r="CX79" i="1"/>
  <c r="CU80" i="1" s="1"/>
  <c r="CW80" i="1" s="1"/>
  <c r="CZ80" i="1" s="1"/>
  <c r="CY79" i="1"/>
  <c r="CI79" i="1"/>
  <c r="CG79" i="1"/>
  <c r="CF79" i="1"/>
  <c r="CC80" i="1" s="1"/>
  <c r="CE80" i="1" s="1"/>
  <c r="CH80" i="1" s="1"/>
  <c r="DS79" i="1"/>
  <c r="DP79" i="1"/>
  <c r="DM80" i="1" s="1"/>
  <c r="DO80" i="1" s="1"/>
  <c r="DR80" i="1" s="1"/>
  <c r="DQ79" i="1"/>
  <c r="EB79" i="1"/>
  <c r="DY79" i="1"/>
  <c r="DV80" i="1" s="1"/>
  <c r="DX80" i="1" s="1"/>
  <c r="EA80" i="1" s="1"/>
  <c r="DZ79" i="1"/>
  <c r="BZ79" i="1"/>
  <c r="BX79" i="1"/>
  <c r="BW79" i="1"/>
  <c r="BT80" i="1" s="1"/>
  <c r="BV80" i="1" s="1"/>
  <c r="BY80" i="1" s="1"/>
  <c r="AX78" i="1"/>
  <c r="H78" i="1" s="1"/>
  <c r="E68" i="2" s="1"/>
  <c r="F78" i="1"/>
  <c r="CR79" i="1"/>
  <c r="CP79" i="1"/>
  <c r="CO79" i="1"/>
  <c r="CL80" i="1" s="1"/>
  <c r="CN80" i="1" s="1"/>
  <c r="CQ80" i="1" s="1"/>
  <c r="C67" i="2"/>
  <c r="I77" i="1"/>
  <c r="F67" i="2" s="1"/>
  <c r="BQ79" i="1"/>
  <c r="BO79" i="1"/>
  <c r="BN79" i="1"/>
  <c r="BK80" i="1" s="1"/>
  <c r="BM80" i="1" s="1"/>
  <c r="BP80" i="1" s="1"/>
  <c r="DJ79" i="1"/>
  <c r="DH79" i="1"/>
  <c r="DG79" i="1"/>
  <c r="DD80" i="1" s="1"/>
  <c r="DF80" i="1" s="1"/>
  <c r="DI80" i="1" s="1"/>
  <c r="A70" i="2"/>
  <c r="DU80" i="1"/>
  <c r="BA80" i="1"/>
  <c r="CB80" i="1"/>
  <c r="B81" i="1"/>
  <c r="DC80" i="1"/>
  <c r="BJ80" i="1"/>
  <c r="CK80" i="1"/>
  <c r="BS80" i="1"/>
  <c r="CT80" i="1"/>
  <c r="AR80" i="1"/>
  <c r="DL80" i="1"/>
  <c r="B69" i="2"/>
  <c r="C80" i="1"/>
  <c r="G78" i="1"/>
  <c r="D68" i="2" s="1"/>
  <c r="AY79" i="1"/>
  <c r="AU79" i="1"/>
  <c r="AW79" i="1"/>
  <c r="AV79" i="1"/>
  <c r="AS80" i="1" s="1"/>
  <c r="BH79" i="1"/>
  <c r="BF79" i="1"/>
  <c r="BE79" i="1"/>
  <c r="BB80" i="1" s="1"/>
  <c r="BD80" i="1" s="1"/>
  <c r="BG80" i="1" s="1"/>
  <c r="J57" i="1" l="1"/>
  <c r="G47" i="2" s="1"/>
  <c r="BQ62" i="1"/>
  <c r="BZ61" i="1"/>
  <c r="CI60" i="1"/>
  <c r="H59" i="1"/>
  <c r="E49" i="2" s="1"/>
  <c r="F59" i="1"/>
  <c r="C49" i="2" s="1"/>
  <c r="E48" i="2"/>
  <c r="I58" i="1"/>
  <c r="F48" i="2" s="1"/>
  <c r="CF61" i="1"/>
  <c r="CC62" i="1" s="1"/>
  <c r="CE62" i="1" s="1"/>
  <c r="CG61" i="1"/>
  <c r="BG64" i="1"/>
  <c r="BJ64" i="1"/>
  <c r="DY59" i="1"/>
  <c r="DV60" i="1" s="1"/>
  <c r="DX60" i="1" s="1"/>
  <c r="EA60" i="1" s="1"/>
  <c r="DZ59" i="1"/>
  <c r="G59" i="1" s="1"/>
  <c r="BY62" i="1"/>
  <c r="CB62" i="1"/>
  <c r="DS59" i="1"/>
  <c r="CO60" i="1"/>
  <c r="CL61" i="1" s="1"/>
  <c r="CN61" i="1" s="1"/>
  <c r="CP60" i="1"/>
  <c r="CR60" i="1" s="1"/>
  <c r="CH61" i="1"/>
  <c r="CK61" i="1"/>
  <c r="DP60" i="1"/>
  <c r="DM61" i="1" s="1"/>
  <c r="DO61" i="1" s="1"/>
  <c r="DQ60" i="1"/>
  <c r="BD65" i="1"/>
  <c r="BF65" i="1"/>
  <c r="DR60" i="1"/>
  <c r="DU60" i="1"/>
  <c r="CX60" i="1"/>
  <c r="CU61" i="1" s="1"/>
  <c r="CW61" i="1" s="1"/>
  <c r="CY60" i="1"/>
  <c r="DA60" i="1" s="1"/>
  <c r="BP63" i="1"/>
  <c r="BS63" i="1"/>
  <c r="BW62" i="1"/>
  <c r="BT63" i="1" s="1"/>
  <c r="BV63" i="1" s="1"/>
  <c r="BX62" i="1"/>
  <c r="BO63" i="1"/>
  <c r="BN63" i="1"/>
  <c r="BK64" i="1" s="1"/>
  <c r="BM64" i="1" s="1"/>
  <c r="EB58" i="1"/>
  <c r="DH60" i="1"/>
  <c r="DJ60" i="1" s="1"/>
  <c r="DG60" i="1"/>
  <c r="DD61" i="1" s="1"/>
  <c r="DF61" i="1" s="1"/>
  <c r="BH63" i="1"/>
  <c r="AY80" i="1"/>
  <c r="AW80" i="1"/>
  <c r="AV80" i="1"/>
  <c r="AS81" i="1" s="1"/>
  <c r="AU80" i="1"/>
  <c r="G79" i="1"/>
  <c r="D69" i="2" s="1"/>
  <c r="DA80" i="1"/>
  <c r="CX80" i="1"/>
  <c r="CU81" i="1" s="1"/>
  <c r="CW81" i="1" s="1"/>
  <c r="CZ81" i="1" s="1"/>
  <c r="CY80" i="1"/>
  <c r="EB80" i="1"/>
  <c r="DY80" i="1"/>
  <c r="DV81" i="1" s="1"/>
  <c r="DX81" i="1" s="1"/>
  <c r="EA81" i="1" s="1"/>
  <c r="DZ80" i="1"/>
  <c r="AX79" i="1"/>
  <c r="H79" i="1" s="1"/>
  <c r="E69" i="2" s="1"/>
  <c r="F79" i="1"/>
  <c r="BZ80" i="1"/>
  <c r="BW80" i="1"/>
  <c r="BT81" i="1" s="1"/>
  <c r="BV81" i="1" s="1"/>
  <c r="BY81" i="1" s="1"/>
  <c r="BX80" i="1"/>
  <c r="J77" i="1"/>
  <c r="G67" i="2" s="1"/>
  <c r="CI80" i="1"/>
  <c r="CG80" i="1"/>
  <c r="CF80" i="1"/>
  <c r="CC81" i="1" s="1"/>
  <c r="CE81" i="1" s="1"/>
  <c r="CH81" i="1" s="1"/>
  <c r="CR80" i="1"/>
  <c r="CP80" i="1"/>
  <c r="CO80" i="1"/>
  <c r="CL81" i="1" s="1"/>
  <c r="CN81" i="1" s="1"/>
  <c r="CQ81" i="1" s="1"/>
  <c r="BH80" i="1"/>
  <c r="BF80" i="1"/>
  <c r="BE80" i="1"/>
  <c r="BB81" i="1" s="1"/>
  <c r="BD81" i="1" s="1"/>
  <c r="BG81" i="1" s="1"/>
  <c r="BQ80" i="1"/>
  <c r="BN80" i="1"/>
  <c r="BK81" i="1" s="1"/>
  <c r="BM81" i="1" s="1"/>
  <c r="BP81" i="1" s="1"/>
  <c r="BO80" i="1"/>
  <c r="B70" i="2"/>
  <c r="C81" i="1"/>
  <c r="DJ80" i="1"/>
  <c r="DH80" i="1"/>
  <c r="DG80" i="1"/>
  <c r="DD81" i="1" s="1"/>
  <c r="DF81" i="1" s="1"/>
  <c r="DI81" i="1" s="1"/>
  <c r="A71" i="2"/>
  <c r="DU81" i="1"/>
  <c r="BA81" i="1"/>
  <c r="CB81" i="1"/>
  <c r="B82" i="1"/>
  <c r="DC81" i="1"/>
  <c r="BJ81" i="1"/>
  <c r="CK81" i="1"/>
  <c r="BS81" i="1"/>
  <c r="AR81" i="1"/>
  <c r="DL81" i="1"/>
  <c r="CT81" i="1"/>
  <c r="DS80" i="1"/>
  <c r="DP80" i="1"/>
  <c r="DM81" i="1" s="1"/>
  <c r="DO81" i="1" s="1"/>
  <c r="DR81" i="1" s="1"/>
  <c r="DQ80" i="1"/>
  <c r="C68" i="2"/>
  <c r="I78" i="1"/>
  <c r="F68" i="2" s="1"/>
  <c r="DS60" i="1" l="1"/>
  <c r="E60" i="1"/>
  <c r="CI61" i="1"/>
  <c r="BZ62" i="1"/>
  <c r="D49" i="2"/>
  <c r="I59" i="1"/>
  <c r="F49" i="2" s="1"/>
  <c r="DR61" i="1"/>
  <c r="DU61" i="1"/>
  <c r="CH62" i="1"/>
  <c r="CK62" i="1"/>
  <c r="BW63" i="1"/>
  <c r="BT64" i="1" s="1"/>
  <c r="BV64" i="1" s="1"/>
  <c r="BX63" i="1"/>
  <c r="CO61" i="1"/>
  <c r="CL62" i="1" s="1"/>
  <c r="CN62" i="1" s="1"/>
  <c r="CP61" i="1"/>
  <c r="EB59" i="1"/>
  <c r="BG65" i="1"/>
  <c r="BJ65" i="1"/>
  <c r="BP64" i="1"/>
  <c r="BS64" i="1"/>
  <c r="CG62" i="1"/>
  <c r="CF62" i="1"/>
  <c r="CC63" i="1" s="1"/>
  <c r="CE63" i="1" s="1"/>
  <c r="CZ61" i="1"/>
  <c r="DC61" i="1"/>
  <c r="DI61" i="1"/>
  <c r="DL61" i="1"/>
  <c r="BQ63" i="1"/>
  <c r="J58" i="1"/>
  <c r="G48" i="2" s="1"/>
  <c r="F60" i="1"/>
  <c r="DZ60" i="1"/>
  <c r="G60" i="1" s="1"/>
  <c r="D50" i="2" s="1"/>
  <c r="DY60" i="1"/>
  <c r="DV61" i="1" s="1"/>
  <c r="DX61" i="1" s="1"/>
  <c r="EA61" i="1" s="1"/>
  <c r="CQ61" i="1"/>
  <c r="CT61" i="1"/>
  <c r="H60" i="1"/>
  <c r="E50" i="2" s="1"/>
  <c r="BN64" i="1"/>
  <c r="BK65" i="1" s="1"/>
  <c r="BM65" i="1" s="1"/>
  <c r="BO64" i="1"/>
  <c r="BY63" i="1"/>
  <c r="CB63" i="1"/>
  <c r="BH64" i="1"/>
  <c r="BE65" i="1"/>
  <c r="BB66" i="1" s="1"/>
  <c r="B71" i="2"/>
  <c r="C82" i="1"/>
  <c r="DA81" i="1"/>
  <c r="CX81" i="1"/>
  <c r="CU82" i="1" s="1"/>
  <c r="CW82" i="1" s="1"/>
  <c r="CZ82" i="1" s="1"/>
  <c r="CY81" i="1"/>
  <c r="CI81" i="1"/>
  <c r="CG81" i="1"/>
  <c r="CF81" i="1"/>
  <c r="CC82" i="1" s="1"/>
  <c r="CE82" i="1" s="1"/>
  <c r="CH82" i="1" s="1"/>
  <c r="C69" i="2"/>
  <c r="I79" i="1"/>
  <c r="F69" i="2" s="1"/>
  <c r="AY81" i="1"/>
  <c r="AV81" i="1"/>
  <c r="AS82" i="1" s="1"/>
  <c r="AU81" i="1"/>
  <c r="AW81" i="1"/>
  <c r="F80" i="1"/>
  <c r="AX80" i="1"/>
  <c r="H80" i="1" s="1"/>
  <c r="E70" i="2" s="1"/>
  <c r="J78" i="1"/>
  <c r="G68" i="2" s="1"/>
  <c r="BZ81" i="1"/>
  <c r="BX81" i="1"/>
  <c r="BW81" i="1"/>
  <c r="BT82" i="1" s="1"/>
  <c r="BV82" i="1" s="1"/>
  <c r="BY82" i="1" s="1"/>
  <c r="EB81" i="1"/>
  <c r="DZ81" i="1"/>
  <c r="DY81" i="1"/>
  <c r="DV82" i="1" s="1"/>
  <c r="DX82" i="1" s="1"/>
  <c r="EA82" i="1" s="1"/>
  <c r="G80" i="1"/>
  <c r="D70" i="2" s="1"/>
  <c r="BQ81" i="1"/>
  <c r="BO81" i="1"/>
  <c r="BN81" i="1"/>
  <c r="BK82" i="1" s="1"/>
  <c r="BM82" i="1" s="1"/>
  <c r="BP82" i="1" s="1"/>
  <c r="A72" i="2"/>
  <c r="B83" i="1"/>
  <c r="DU82" i="1"/>
  <c r="BA82" i="1"/>
  <c r="CB82" i="1"/>
  <c r="DC82" i="1"/>
  <c r="BJ82" i="1"/>
  <c r="CK82" i="1"/>
  <c r="DL82" i="1"/>
  <c r="BS82" i="1"/>
  <c r="CT82" i="1"/>
  <c r="AR82" i="1"/>
  <c r="DS81" i="1"/>
  <c r="DQ81" i="1"/>
  <c r="DP81" i="1"/>
  <c r="DM82" i="1" s="1"/>
  <c r="DO82" i="1" s="1"/>
  <c r="DR82" i="1" s="1"/>
  <c r="BH81" i="1"/>
  <c r="BE81" i="1"/>
  <c r="BB82" i="1" s="1"/>
  <c r="BD82" i="1" s="1"/>
  <c r="BG82" i="1" s="1"/>
  <c r="BF81" i="1"/>
  <c r="CR81" i="1"/>
  <c r="CP81" i="1"/>
  <c r="CO81" i="1"/>
  <c r="CL82" i="1" s="1"/>
  <c r="CN82" i="1" s="1"/>
  <c r="CQ82" i="1" s="1"/>
  <c r="DJ81" i="1"/>
  <c r="DG81" i="1"/>
  <c r="DD82" i="1" s="1"/>
  <c r="DF82" i="1" s="1"/>
  <c r="DI82" i="1" s="1"/>
  <c r="DH81" i="1"/>
  <c r="BZ63" i="1" l="1"/>
  <c r="CI62" i="1"/>
  <c r="CR61" i="1"/>
  <c r="J59" i="1"/>
  <c r="G49" i="2" s="1"/>
  <c r="EB60" i="1"/>
  <c r="BW64" i="1"/>
  <c r="BT65" i="1" s="1"/>
  <c r="BV65" i="1" s="1"/>
  <c r="BX64" i="1"/>
  <c r="CO62" i="1"/>
  <c r="CL63" i="1" s="1"/>
  <c r="CN63" i="1" s="1"/>
  <c r="CP62" i="1"/>
  <c r="BQ64" i="1"/>
  <c r="C50" i="2"/>
  <c r="I60" i="1"/>
  <c r="F50" i="2" s="1"/>
  <c r="DZ61" i="1"/>
  <c r="EB61" i="1" s="1"/>
  <c r="DY61" i="1"/>
  <c r="DV62" i="1" s="1"/>
  <c r="DX62" i="1" s="1"/>
  <c r="EA62" i="1" s="1"/>
  <c r="BD66" i="1"/>
  <c r="BE66" i="1" s="1"/>
  <c r="BB67" i="1" s="1"/>
  <c r="BF66" i="1"/>
  <c r="BN65" i="1"/>
  <c r="BK66" i="1" s="1"/>
  <c r="BM66" i="1" s="1"/>
  <c r="BO65" i="1"/>
  <c r="BP65" i="1"/>
  <c r="BS65" i="1"/>
  <c r="BH65" i="1"/>
  <c r="DQ61" i="1"/>
  <c r="DS61" i="1" s="1"/>
  <c r="DP61" i="1"/>
  <c r="DM62" i="1" s="1"/>
  <c r="DO62" i="1" s="1"/>
  <c r="H61" i="1"/>
  <c r="E51" i="2" s="1"/>
  <c r="F61" i="1"/>
  <c r="DG61" i="1"/>
  <c r="DD62" i="1" s="1"/>
  <c r="DF62" i="1" s="1"/>
  <c r="DH61" i="1"/>
  <c r="DJ61" i="1" s="1"/>
  <c r="CG63" i="1"/>
  <c r="CF63" i="1"/>
  <c r="CC64" i="1" s="1"/>
  <c r="CE64" i="1" s="1"/>
  <c r="BY64" i="1"/>
  <c r="CB64" i="1"/>
  <c r="E61" i="1"/>
  <c r="CQ62" i="1"/>
  <c r="CT62" i="1"/>
  <c r="CH63" i="1"/>
  <c r="CK63" i="1"/>
  <c r="CY61" i="1"/>
  <c r="DA61" i="1" s="1"/>
  <c r="CX61" i="1"/>
  <c r="CU62" i="1" s="1"/>
  <c r="CW62" i="1" s="1"/>
  <c r="J79" i="1"/>
  <c r="G69" i="2" s="1"/>
  <c r="BQ82" i="1"/>
  <c r="BN82" i="1"/>
  <c r="BK83" i="1" s="1"/>
  <c r="BM83" i="1" s="1"/>
  <c r="BP83" i="1" s="1"/>
  <c r="BO82" i="1"/>
  <c r="C70" i="2"/>
  <c r="I80" i="1"/>
  <c r="F70" i="2" s="1"/>
  <c r="EB82" i="1"/>
  <c r="DZ82" i="1"/>
  <c r="DY82" i="1"/>
  <c r="DV83" i="1" s="1"/>
  <c r="DX83" i="1" s="1"/>
  <c r="EA83" i="1" s="1"/>
  <c r="G81" i="1"/>
  <c r="D71" i="2" s="1"/>
  <c r="BZ82" i="1"/>
  <c r="BX82" i="1"/>
  <c r="BW82" i="1"/>
  <c r="BT83" i="1" s="1"/>
  <c r="BV83" i="1" s="1"/>
  <c r="BY83" i="1" s="1"/>
  <c r="A73" i="2"/>
  <c r="B84" i="1"/>
  <c r="DU83" i="1"/>
  <c r="DL83" i="1"/>
  <c r="DC83" i="1"/>
  <c r="CT83" i="1"/>
  <c r="CK83" i="1"/>
  <c r="CB83" i="1"/>
  <c r="BS83" i="1"/>
  <c r="BJ83" i="1"/>
  <c r="BA83" i="1"/>
  <c r="AR83" i="1"/>
  <c r="F81" i="1"/>
  <c r="AX81" i="1"/>
  <c r="H81" i="1" s="1"/>
  <c r="E71" i="2" s="1"/>
  <c r="DJ82" i="1"/>
  <c r="DH82" i="1"/>
  <c r="DG82" i="1"/>
  <c r="DD83" i="1" s="1"/>
  <c r="DF83" i="1" s="1"/>
  <c r="DI83" i="1" s="1"/>
  <c r="CI82" i="1"/>
  <c r="CG82" i="1"/>
  <c r="CF82" i="1"/>
  <c r="CC83" i="1" s="1"/>
  <c r="CE83" i="1" s="1"/>
  <c r="CH83" i="1" s="1"/>
  <c r="AY82" i="1"/>
  <c r="AU82" i="1"/>
  <c r="AV82" i="1"/>
  <c r="AS83" i="1" s="1"/>
  <c r="AW82" i="1"/>
  <c r="BH82" i="1"/>
  <c r="BF82" i="1"/>
  <c r="BE82" i="1"/>
  <c r="BB83" i="1" s="1"/>
  <c r="BD83" i="1" s="1"/>
  <c r="BG83" i="1" s="1"/>
  <c r="DA82" i="1"/>
  <c r="CX82" i="1"/>
  <c r="CU83" i="1" s="1"/>
  <c r="CW83" i="1" s="1"/>
  <c r="CZ83" i="1" s="1"/>
  <c r="CY82" i="1"/>
  <c r="DS82" i="1"/>
  <c r="DP82" i="1"/>
  <c r="DM83" i="1" s="1"/>
  <c r="DO83" i="1" s="1"/>
  <c r="DR83" i="1" s="1"/>
  <c r="DQ82" i="1"/>
  <c r="B72" i="2"/>
  <c r="C83" i="1"/>
  <c r="CR82" i="1"/>
  <c r="CO82" i="1"/>
  <c r="CL83" i="1" s="1"/>
  <c r="CN83" i="1" s="1"/>
  <c r="CQ83" i="1" s="1"/>
  <c r="CP82" i="1"/>
  <c r="CI63" i="1" l="1"/>
  <c r="BQ65" i="1"/>
  <c r="CR62" i="1"/>
  <c r="E62" i="1"/>
  <c r="G61" i="1"/>
  <c r="D51" i="2" s="1"/>
  <c r="J60" i="1"/>
  <c r="G50" i="2" s="1"/>
  <c r="BD67" i="1"/>
  <c r="BE67" i="1" s="1"/>
  <c r="BB68" i="1" s="1"/>
  <c r="BF67" i="1"/>
  <c r="BZ64" i="1"/>
  <c r="CQ63" i="1"/>
  <c r="CT63" i="1"/>
  <c r="DR62" i="1"/>
  <c r="DU62" i="1"/>
  <c r="CF64" i="1"/>
  <c r="CC65" i="1" s="1"/>
  <c r="CE65" i="1" s="1"/>
  <c r="CG64" i="1"/>
  <c r="BY65" i="1"/>
  <c r="CB65" i="1"/>
  <c r="CZ62" i="1"/>
  <c r="DC62" i="1"/>
  <c r="F62" i="1"/>
  <c r="BG66" i="1"/>
  <c r="BJ66" i="1"/>
  <c r="CH64" i="1"/>
  <c r="CK64" i="1"/>
  <c r="CP63" i="1"/>
  <c r="CO63" i="1"/>
  <c r="CL64" i="1" s="1"/>
  <c r="CN64" i="1" s="1"/>
  <c r="DI62" i="1"/>
  <c r="DL62" i="1"/>
  <c r="BW65" i="1"/>
  <c r="BT66" i="1" s="1"/>
  <c r="BV66" i="1" s="1"/>
  <c r="BX65" i="1"/>
  <c r="BP66" i="1"/>
  <c r="BS66" i="1"/>
  <c r="C51" i="2"/>
  <c r="CX62" i="1"/>
  <c r="CU63" i="1" s="1"/>
  <c r="CW63" i="1" s="1"/>
  <c r="CY62" i="1"/>
  <c r="A74" i="2"/>
  <c r="B85" i="1"/>
  <c r="DU84" i="1"/>
  <c r="DL84" i="1"/>
  <c r="DC84" i="1"/>
  <c r="CT84" i="1"/>
  <c r="CK84" i="1"/>
  <c r="CB84" i="1"/>
  <c r="BS84" i="1"/>
  <c r="BJ84" i="1"/>
  <c r="BA84" i="1"/>
  <c r="AR84" i="1"/>
  <c r="BZ83" i="1"/>
  <c r="BW83" i="1"/>
  <c r="BT84" i="1" s="1"/>
  <c r="BV84" i="1" s="1"/>
  <c r="BY84" i="1" s="1"/>
  <c r="BX83" i="1"/>
  <c r="J80" i="1"/>
  <c r="G70" i="2" s="1"/>
  <c r="CI83" i="1"/>
  <c r="CG83" i="1"/>
  <c r="CF83" i="1"/>
  <c r="CC84" i="1" s="1"/>
  <c r="CE84" i="1" s="1"/>
  <c r="CH84" i="1" s="1"/>
  <c r="EB83" i="1"/>
  <c r="DZ83" i="1"/>
  <c r="DY83" i="1"/>
  <c r="DV84" i="1" s="1"/>
  <c r="DX84" i="1" s="1"/>
  <c r="EA84" i="1" s="1"/>
  <c r="BQ83" i="1"/>
  <c r="BO83" i="1"/>
  <c r="BN83" i="1"/>
  <c r="BK84" i="1" s="1"/>
  <c r="BM84" i="1" s="1"/>
  <c r="BP84" i="1" s="1"/>
  <c r="CR83" i="1"/>
  <c r="CO83" i="1"/>
  <c r="CL84" i="1" s="1"/>
  <c r="CN84" i="1" s="1"/>
  <c r="CQ84" i="1" s="1"/>
  <c r="CP83" i="1"/>
  <c r="C71" i="2"/>
  <c r="I81" i="1"/>
  <c r="F71" i="2" s="1"/>
  <c r="DJ83" i="1"/>
  <c r="DH83" i="1"/>
  <c r="DG83" i="1"/>
  <c r="DD84" i="1" s="1"/>
  <c r="DF84" i="1" s="1"/>
  <c r="DI84" i="1" s="1"/>
  <c r="BH83" i="1"/>
  <c r="BF83" i="1"/>
  <c r="BE83" i="1"/>
  <c r="BB84" i="1" s="1"/>
  <c r="BD84" i="1" s="1"/>
  <c r="BG84" i="1" s="1"/>
  <c r="G82" i="1"/>
  <c r="D72" i="2" s="1"/>
  <c r="F82" i="1"/>
  <c r="AX82" i="1"/>
  <c r="H82" i="1" s="1"/>
  <c r="E72" i="2" s="1"/>
  <c r="DA83" i="1"/>
  <c r="CX83" i="1"/>
  <c r="CU84" i="1" s="1"/>
  <c r="CW84" i="1" s="1"/>
  <c r="CZ84" i="1" s="1"/>
  <c r="CY83" i="1"/>
  <c r="B73" i="2"/>
  <c r="C84" i="1"/>
  <c r="AY83" i="1"/>
  <c r="AV83" i="1"/>
  <c r="AS84" i="1" s="1"/>
  <c r="AW83" i="1"/>
  <c r="AU83" i="1"/>
  <c r="DS83" i="1"/>
  <c r="DP83" i="1"/>
  <c r="DM84" i="1" s="1"/>
  <c r="DO84" i="1" s="1"/>
  <c r="DR84" i="1" s="1"/>
  <c r="DQ83" i="1"/>
  <c r="DA62" i="1" l="1"/>
  <c r="I61" i="1"/>
  <c r="F51" i="2" s="1"/>
  <c r="E63" i="1"/>
  <c r="CI64" i="1"/>
  <c r="CZ63" i="1"/>
  <c r="DC63" i="1"/>
  <c r="CQ64" i="1"/>
  <c r="CT64" i="1"/>
  <c r="DH62" i="1"/>
  <c r="DG62" i="1"/>
  <c r="DD63" i="1" s="1"/>
  <c r="DF63" i="1" s="1"/>
  <c r="DY62" i="1"/>
  <c r="DV63" i="1" s="1"/>
  <c r="DX63" i="1" s="1"/>
  <c r="EA63" i="1" s="1"/>
  <c r="DZ62" i="1"/>
  <c r="EB62" i="1" s="1"/>
  <c r="BZ65" i="1"/>
  <c r="BD68" i="1"/>
  <c r="BE68" i="1" s="1"/>
  <c r="BB69" i="1" s="1"/>
  <c r="BF68" i="1"/>
  <c r="BY66" i="1"/>
  <c r="CB66" i="1"/>
  <c r="C52" i="2"/>
  <c r="CF65" i="1"/>
  <c r="CC66" i="1" s="1"/>
  <c r="CE66" i="1" s="1"/>
  <c r="CG65" i="1"/>
  <c r="CX63" i="1"/>
  <c r="CU64" i="1" s="1"/>
  <c r="CW64" i="1" s="1"/>
  <c r="CY63" i="1"/>
  <c r="CO64" i="1"/>
  <c r="CL65" i="1" s="1"/>
  <c r="CN65" i="1" s="1"/>
  <c r="CP64" i="1"/>
  <c r="BG67" i="1"/>
  <c r="BJ67" i="1"/>
  <c r="CR63" i="1"/>
  <c r="BX66" i="1"/>
  <c r="BW66" i="1"/>
  <c r="BT67" i="1" s="1"/>
  <c r="BV67" i="1" s="1"/>
  <c r="BH66" i="1"/>
  <c r="H62" i="1"/>
  <c r="E52" i="2" s="1"/>
  <c r="CH65" i="1"/>
  <c r="CK65" i="1"/>
  <c r="DQ62" i="1"/>
  <c r="DS62" i="1" s="1"/>
  <c r="DP62" i="1"/>
  <c r="DM63" i="1" s="1"/>
  <c r="DO63" i="1" s="1"/>
  <c r="BN66" i="1"/>
  <c r="BK67" i="1" s="1"/>
  <c r="BM67" i="1" s="1"/>
  <c r="BO66" i="1"/>
  <c r="BQ66" i="1" s="1"/>
  <c r="J81" i="1"/>
  <c r="G71" i="2" s="1"/>
  <c r="G83" i="1"/>
  <c r="D73" i="2" s="1"/>
  <c r="BZ84" i="1"/>
  <c r="BX84" i="1"/>
  <c r="BW84" i="1"/>
  <c r="BT85" i="1" s="1"/>
  <c r="BV85" i="1" s="1"/>
  <c r="BY85" i="1" s="1"/>
  <c r="C72" i="2"/>
  <c r="I82" i="1"/>
  <c r="F72" i="2" s="1"/>
  <c r="CI84" i="1"/>
  <c r="CF84" i="1"/>
  <c r="CC85" i="1" s="1"/>
  <c r="CE85" i="1" s="1"/>
  <c r="CH85" i="1" s="1"/>
  <c r="CG84" i="1"/>
  <c r="AX83" i="1"/>
  <c r="H83" i="1" s="1"/>
  <c r="E73" i="2" s="1"/>
  <c r="F83" i="1"/>
  <c r="BQ84" i="1"/>
  <c r="BO84" i="1"/>
  <c r="BN84" i="1"/>
  <c r="BK85" i="1" s="1"/>
  <c r="BM85" i="1" s="1"/>
  <c r="BP85" i="1" s="1"/>
  <c r="DJ84" i="1"/>
  <c r="DH84" i="1"/>
  <c r="DG84" i="1"/>
  <c r="DD85" i="1" s="1"/>
  <c r="DF85" i="1" s="1"/>
  <c r="DI85" i="1" s="1"/>
  <c r="B74" i="2"/>
  <c r="C85" i="1"/>
  <c r="DA84" i="1"/>
  <c r="CY84" i="1"/>
  <c r="CX84" i="1"/>
  <c r="CU85" i="1" s="1"/>
  <c r="CW85" i="1" s="1"/>
  <c r="CZ85" i="1" s="1"/>
  <c r="AY84" i="1"/>
  <c r="AV84" i="1"/>
  <c r="AS85" i="1" s="1"/>
  <c r="AW84" i="1"/>
  <c r="AU84" i="1"/>
  <c r="DS84" i="1"/>
  <c r="DP84" i="1"/>
  <c r="DM85" i="1" s="1"/>
  <c r="DO85" i="1" s="1"/>
  <c r="DR85" i="1" s="1"/>
  <c r="DQ84" i="1"/>
  <c r="A75" i="2"/>
  <c r="DU85" i="1"/>
  <c r="DL85" i="1"/>
  <c r="DC85" i="1"/>
  <c r="CT85" i="1"/>
  <c r="CK85" i="1"/>
  <c r="CB85" i="1"/>
  <c r="BS85" i="1"/>
  <c r="BJ85" i="1"/>
  <c r="BA85" i="1"/>
  <c r="AR85" i="1"/>
  <c r="B86" i="1"/>
  <c r="CR84" i="1"/>
  <c r="CP84" i="1"/>
  <c r="CO84" i="1"/>
  <c r="CL85" i="1" s="1"/>
  <c r="CN85" i="1" s="1"/>
  <c r="CQ85" i="1" s="1"/>
  <c r="BH84" i="1"/>
  <c r="BE84" i="1"/>
  <c r="BB85" i="1" s="1"/>
  <c r="BD85" i="1" s="1"/>
  <c r="BG85" i="1" s="1"/>
  <c r="BF84" i="1"/>
  <c r="EB84" i="1"/>
  <c r="DY84" i="1"/>
  <c r="DV85" i="1" s="1"/>
  <c r="DX85" i="1" s="1"/>
  <c r="EA85" i="1" s="1"/>
  <c r="DZ84" i="1"/>
  <c r="J61" i="1" l="1"/>
  <c r="G51" i="2" s="1"/>
  <c r="G62" i="1"/>
  <c r="D52" i="2" s="1"/>
  <c r="BZ66" i="1"/>
  <c r="CQ65" i="1"/>
  <c r="CT65" i="1"/>
  <c r="DJ62" i="1"/>
  <c r="CO65" i="1"/>
  <c r="CL66" i="1" s="1"/>
  <c r="CN66" i="1" s="1"/>
  <c r="CP65" i="1"/>
  <c r="DA63" i="1"/>
  <c r="BD69" i="1"/>
  <c r="BE69" i="1" s="1"/>
  <c r="BB70" i="1" s="1"/>
  <c r="BF69" i="1"/>
  <c r="BP67" i="1"/>
  <c r="BS67" i="1"/>
  <c r="BY67" i="1"/>
  <c r="CB67" i="1"/>
  <c r="CZ64" i="1"/>
  <c r="DC64" i="1"/>
  <c r="DH63" i="1"/>
  <c r="DG63" i="1"/>
  <c r="DD64" i="1" s="1"/>
  <c r="DF64" i="1" s="1"/>
  <c r="CR64" i="1"/>
  <c r="BG68" i="1"/>
  <c r="BJ68" i="1"/>
  <c r="CX64" i="1"/>
  <c r="CU65" i="1" s="1"/>
  <c r="CW65" i="1" s="1"/>
  <c r="CY64" i="1"/>
  <c r="BH67" i="1"/>
  <c r="DR63" i="1"/>
  <c r="DU63" i="1"/>
  <c r="CH66" i="1"/>
  <c r="CK66" i="1"/>
  <c r="CF66" i="1"/>
  <c r="CC67" i="1" s="1"/>
  <c r="CE67" i="1" s="1"/>
  <c r="CG66" i="1"/>
  <c r="CI65" i="1"/>
  <c r="DI63" i="1"/>
  <c r="DL63" i="1"/>
  <c r="F63" i="1"/>
  <c r="BN67" i="1"/>
  <c r="BK68" i="1" s="1"/>
  <c r="BM68" i="1" s="1"/>
  <c r="BO67" i="1"/>
  <c r="CI85" i="1"/>
  <c r="CG85" i="1"/>
  <c r="CF85" i="1"/>
  <c r="CC86" i="1" s="1"/>
  <c r="CE86" i="1" s="1"/>
  <c r="CH86" i="1" s="1"/>
  <c r="J82" i="1"/>
  <c r="G72" i="2" s="1"/>
  <c r="BQ85" i="1"/>
  <c r="BO85" i="1"/>
  <c r="BN85" i="1"/>
  <c r="BK86" i="1" s="1"/>
  <c r="BM86" i="1" s="1"/>
  <c r="BP86" i="1" s="1"/>
  <c r="B75" i="2"/>
  <c r="C86" i="1"/>
  <c r="DA85" i="1"/>
  <c r="CX85" i="1"/>
  <c r="CU86" i="1" s="1"/>
  <c r="CW86" i="1" s="1"/>
  <c r="CZ86" i="1" s="1"/>
  <c r="CY85" i="1"/>
  <c r="AX84" i="1"/>
  <c r="H84" i="1" s="1"/>
  <c r="E74" i="2" s="1"/>
  <c r="F84" i="1"/>
  <c r="C73" i="2"/>
  <c r="I83" i="1"/>
  <c r="F73" i="2" s="1"/>
  <c r="BZ85" i="1"/>
  <c r="BX85" i="1"/>
  <c r="BW85" i="1"/>
  <c r="BT86" i="1" s="1"/>
  <c r="BV86" i="1" s="1"/>
  <c r="BY86" i="1" s="1"/>
  <c r="CR85" i="1"/>
  <c r="CP85" i="1"/>
  <c r="CO85" i="1"/>
  <c r="CL86" i="1" s="1"/>
  <c r="CN86" i="1" s="1"/>
  <c r="CQ86" i="1" s="1"/>
  <c r="A76" i="2"/>
  <c r="BS86" i="1"/>
  <c r="BA86" i="1"/>
  <c r="DL86" i="1"/>
  <c r="CT86" i="1"/>
  <c r="CB86" i="1"/>
  <c r="BJ86" i="1"/>
  <c r="DU86" i="1"/>
  <c r="DC86" i="1"/>
  <c r="B87" i="1"/>
  <c r="AR86" i="1"/>
  <c r="CK86" i="1"/>
  <c r="DJ85" i="1"/>
  <c r="DG85" i="1"/>
  <c r="DD86" i="1" s="1"/>
  <c r="DF86" i="1" s="1"/>
  <c r="DI86" i="1" s="1"/>
  <c r="DH85" i="1"/>
  <c r="G84" i="1"/>
  <c r="D74" i="2" s="1"/>
  <c r="AY85" i="1"/>
  <c r="AW85" i="1"/>
  <c r="AU85" i="1"/>
  <c r="AV85" i="1"/>
  <c r="AS86" i="1" s="1"/>
  <c r="DS85" i="1"/>
  <c r="DQ85" i="1"/>
  <c r="DP85" i="1"/>
  <c r="DM86" i="1" s="1"/>
  <c r="DO86" i="1" s="1"/>
  <c r="DR86" i="1" s="1"/>
  <c r="BH85" i="1"/>
  <c r="BE85" i="1"/>
  <c r="BB86" i="1" s="1"/>
  <c r="BD86" i="1" s="1"/>
  <c r="BG86" i="1" s="1"/>
  <c r="BF85" i="1"/>
  <c r="EB85" i="1"/>
  <c r="DZ85" i="1"/>
  <c r="DY85" i="1"/>
  <c r="DV86" i="1" s="1"/>
  <c r="DX86" i="1" s="1"/>
  <c r="EA86" i="1" s="1"/>
  <c r="CI66" i="1" l="1"/>
  <c r="H63" i="1"/>
  <c r="E53" i="2" s="1"/>
  <c r="DJ63" i="1"/>
  <c r="CR65" i="1"/>
  <c r="I62" i="1"/>
  <c r="F52" i="2" s="1"/>
  <c r="CH67" i="1"/>
  <c r="CK67" i="1"/>
  <c r="BH68" i="1"/>
  <c r="CX65" i="1"/>
  <c r="CU66" i="1" s="1"/>
  <c r="CW66" i="1" s="1"/>
  <c r="CY65" i="1"/>
  <c r="BO68" i="1"/>
  <c r="BN68" i="1"/>
  <c r="BK69" i="1" s="1"/>
  <c r="BM69" i="1" s="1"/>
  <c r="BP68" i="1"/>
  <c r="BS68" i="1"/>
  <c r="BQ67" i="1"/>
  <c r="BX67" i="1"/>
  <c r="BZ67" i="1" s="1"/>
  <c r="BW67" i="1"/>
  <c r="BT68" i="1" s="1"/>
  <c r="BV68" i="1" s="1"/>
  <c r="C53" i="2"/>
  <c r="E64" i="1"/>
  <c r="DI64" i="1"/>
  <c r="DL64" i="1"/>
  <c r="BG69" i="1"/>
  <c r="BJ69" i="1"/>
  <c r="CF67" i="1"/>
  <c r="CC68" i="1" s="1"/>
  <c r="CE68" i="1" s="1"/>
  <c r="CG67" i="1"/>
  <c r="CP66" i="1"/>
  <c r="CO66" i="1"/>
  <c r="CL67" i="1" s="1"/>
  <c r="CN67" i="1" s="1"/>
  <c r="BD70" i="1"/>
  <c r="BE70" i="1" s="1"/>
  <c r="BB71" i="1" s="1"/>
  <c r="BF70" i="1"/>
  <c r="DP63" i="1"/>
  <c r="DM64" i="1" s="1"/>
  <c r="DO64" i="1" s="1"/>
  <c r="DQ63" i="1"/>
  <c r="DY63" i="1"/>
  <c r="DV64" i="1" s="1"/>
  <c r="DX64" i="1" s="1"/>
  <c r="EA64" i="1" s="1"/>
  <c r="DZ63" i="1"/>
  <c r="EB63" i="1" s="1"/>
  <c r="DA64" i="1"/>
  <c r="CZ65" i="1"/>
  <c r="DC65" i="1"/>
  <c r="DH64" i="1"/>
  <c r="DG64" i="1"/>
  <c r="DD65" i="1" s="1"/>
  <c r="DF65" i="1" s="1"/>
  <c r="CQ66" i="1"/>
  <c r="CT66" i="1"/>
  <c r="A77" i="2"/>
  <c r="BS87" i="1"/>
  <c r="B88" i="1"/>
  <c r="CB87" i="1"/>
  <c r="BJ87" i="1"/>
  <c r="DU87" i="1"/>
  <c r="AR87" i="1"/>
  <c r="DC87" i="1"/>
  <c r="CK87" i="1"/>
  <c r="DL87" i="1"/>
  <c r="BA87" i="1"/>
  <c r="CT87" i="1"/>
  <c r="EB86" i="1"/>
  <c r="DY86" i="1"/>
  <c r="DV87" i="1" s="1"/>
  <c r="DX87" i="1" s="1"/>
  <c r="EA87" i="1" s="1"/>
  <c r="DZ86" i="1"/>
  <c r="BQ86" i="1"/>
  <c r="BN86" i="1"/>
  <c r="BK87" i="1" s="1"/>
  <c r="BM87" i="1" s="1"/>
  <c r="BP87" i="1" s="1"/>
  <c r="BO86" i="1"/>
  <c r="C74" i="2"/>
  <c r="I84" i="1"/>
  <c r="F74" i="2" s="1"/>
  <c r="DA86" i="1"/>
  <c r="CX86" i="1"/>
  <c r="CU87" i="1" s="1"/>
  <c r="CW87" i="1" s="1"/>
  <c r="CZ87" i="1" s="1"/>
  <c r="CY86" i="1"/>
  <c r="BZ86" i="1"/>
  <c r="BX86" i="1"/>
  <c r="BW86" i="1"/>
  <c r="BT87" i="1" s="1"/>
  <c r="BV87" i="1" s="1"/>
  <c r="BY87" i="1" s="1"/>
  <c r="J83" i="1"/>
  <c r="G73" i="2" s="1"/>
  <c r="CI86" i="1"/>
  <c r="CG86" i="1"/>
  <c r="CF86" i="1"/>
  <c r="CC87" i="1" s="1"/>
  <c r="CE87" i="1" s="1"/>
  <c r="CH87" i="1" s="1"/>
  <c r="AX85" i="1"/>
  <c r="H85" i="1" s="1"/>
  <c r="E75" i="2" s="1"/>
  <c r="F85" i="1"/>
  <c r="CR86" i="1"/>
  <c r="CO86" i="1"/>
  <c r="CL87" i="1" s="1"/>
  <c r="CN87" i="1" s="1"/>
  <c r="CQ87" i="1" s="1"/>
  <c r="CP86" i="1"/>
  <c r="DS86" i="1"/>
  <c r="DQ86" i="1"/>
  <c r="DP86" i="1"/>
  <c r="DM87" i="1" s="1"/>
  <c r="DO87" i="1" s="1"/>
  <c r="DR87" i="1" s="1"/>
  <c r="B76" i="2"/>
  <c r="C87" i="1"/>
  <c r="DJ86" i="1"/>
  <c r="DG86" i="1"/>
  <c r="DD87" i="1" s="1"/>
  <c r="DF87" i="1" s="1"/>
  <c r="DI87" i="1" s="1"/>
  <c r="DH86" i="1"/>
  <c r="G85" i="1"/>
  <c r="D75" i="2" s="1"/>
  <c r="AY86" i="1"/>
  <c r="AV86" i="1"/>
  <c r="AS87" i="1" s="1"/>
  <c r="AU86" i="1"/>
  <c r="AW86" i="1"/>
  <c r="BH86" i="1"/>
  <c r="BF86" i="1"/>
  <c r="BE86" i="1"/>
  <c r="BB87" i="1" s="1"/>
  <c r="BD87" i="1" s="1"/>
  <c r="BG87" i="1" s="1"/>
  <c r="DA65" i="1" l="1"/>
  <c r="BQ68" i="1"/>
  <c r="G63" i="1"/>
  <c r="D53" i="2" s="1"/>
  <c r="J62" i="1"/>
  <c r="G52" i="2" s="1"/>
  <c r="DJ64" i="1"/>
  <c r="CI67" i="1"/>
  <c r="DR64" i="1"/>
  <c r="H64" i="1" s="1"/>
  <c r="E54" i="2" s="1"/>
  <c r="DU64" i="1"/>
  <c r="BN69" i="1"/>
  <c r="BK70" i="1" s="1"/>
  <c r="BM70" i="1" s="1"/>
  <c r="BO69" i="1"/>
  <c r="CH68" i="1"/>
  <c r="CK68" i="1"/>
  <c r="DP64" i="1"/>
  <c r="DM65" i="1" s="1"/>
  <c r="DO65" i="1" s="1"/>
  <c r="DQ64" i="1"/>
  <c r="BX68" i="1"/>
  <c r="BW68" i="1"/>
  <c r="BT69" i="1" s="1"/>
  <c r="BV69" i="1" s="1"/>
  <c r="CP67" i="1"/>
  <c r="CO67" i="1"/>
  <c r="CL68" i="1" s="1"/>
  <c r="CN68" i="1" s="1"/>
  <c r="DI65" i="1"/>
  <c r="DL65" i="1"/>
  <c r="BD71" i="1"/>
  <c r="BE71" i="1" s="1"/>
  <c r="BB72" i="1" s="1"/>
  <c r="BD72" i="1" s="1"/>
  <c r="BF71" i="1"/>
  <c r="DG65" i="1"/>
  <c r="DD66" i="1" s="1"/>
  <c r="DF66" i="1" s="1"/>
  <c r="DH65" i="1"/>
  <c r="BG70" i="1"/>
  <c r="BJ70" i="1"/>
  <c r="BP69" i="1"/>
  <c r="BS69" i="1"/>
  <c r="CZ66" i="1"/>
  <c r="DC66" i="1"/>
  <c r="CQ67" i="1"/>
  <c r="CT67" i="1"/>
  <c r="F64" i="1"/>
  <c r="CR66" i="1"/>
  <c r="DS63" i="1"/>
  <c r="CX66" i="1"/>
  <c r="CU67" i="1" s="1"/>
  <c r="CW67" i="1" s="1"/>
  <c r="CY66" i="1"/>
  <c r="BH69" i="1"/>
  <c r="BY68" i="1"/>
  <c r="CB68" i="1"/>
  <c r="J84" i="1"/>
  <c r="G74" i="2" s="1"/>
  <c r="CR87" i="1"/>
  <c r="CO87" i="1"/>
  <c r="CL88" i="1" s="1"/>
  <c r="CN88" i="1" s="1"/>
  <c r="CQ88" i="1" s="1"/>
  <c r="CP87" i="1"/>
  <c r="DJ87" i="1"/>
  <c r="DG87" i="1"/>
  <c r="DD88" i="1" s="1"/>
  <c r="DF88" i="1" s="1"/>
  <c r="DI88" i="1" s="1"/>
  <c r="DH87" i="1"/>
  <c r="AX86" i="1"/>
  <c r="H86" i="1" s="1"/>
  <c r="E76" i="2" s="1"/>
  <c r="F86" i="1"/>
  <c r="AY87" i="1"/>
  <c r="AW87" i="1"/>
  <c r="AV87" i="1"/>
  <c r="AS88" i="1" s="1"/>
  <c r="AU87" i="1"/>
  <c r="EB87" i="1"/>
  <c r="DZ87" i="1"/>
  <c r="DY87" i="1"/>
  <c r="DV88" i="1" s="1"/>
  <c r="DX88" i="1" s="1"/>
  <c r="EA88" i="1" s="1"/>
  <c r="BQ87" i="1"/>
  <c r="BN87" i="1"/>
  <c r="BK88" i="1" s="1"/>
  <c r="BM88" i="1" s="1"/>
  <c r="BP88" i="1" s="1"/>
  <c r="BO87" i="1"/>
  <c r="DA87" i="1"/>
  <c r="CX87" i="1"/>
  <c r="CU88" i="1" s="1"/>
  <c r="CW88" i="1" s="1"/>
  <c r="CZ88" i="1" s="1"/>
  <c r="CY87" i="1"/>
  <c r="CI87" i="1"/>
  <c r="CF87" i="1"/>
  <c r="CC88" i="1" s="1"/>
  <c r="CE88" i="1" s="1"/>
  <c r="CH88" i="1" s="1"/>
  <c r="CG87" i="1"/>
  <c r="BH87" i="1"/>
  <c r="BF87" i="1"/>
  <c r="BE87" i="1"/>
  <c r="BB88" i="1" s="1"/>
  <c r="BD88" i="1" s="1"/>
  <c r="BG88" i="1" s="1"/>
  <c r="A78" i="2"/>
  <c r="BS88" i="1"/>
  <c r="CT88" i="1"/>
  <c r="CB88" i="1"/>
  <c r="B89" i="1"/>
  <c r="DC88" i="1"/>
  <c r="DU88" i="1"/>
  <c r="CK88" i="1"/>
  <c r="AR88" i="1"/>
  <c r="DL88" i="1"/>
  <c r="BJ88" i="1"/>
  <c r="BA88" i="1"/>
  <c r="G86" i="1"/>
  <c r="D76" i="2" s="1"/>
  <c r="B77" i="2"/>
  <c r="C88" i="1"/>
  <c r="C75" i="2"/>
  <c r="I85" i="1"/>
  <c r="F75" i="2" s="1"/>
  <c r="DS87" i="1"/>
  <c r="DP87" i="1"/>
  <c r="DM88" i="1" s="1"/>
  <c r="DO88" i="1" s="1"/>
  <c r="DR88" i="1" s="1"/>
  <c r="DQ87" i="1"/>
  <c r="BZ87" i="1"/>
  <c r="BX87" i="1"/>
  <c r="BW87" i="1"/>
  <c r="BT88" i="1" s="1"/>
  <c r="BV88" i="1" s="1"/>
  <c r="BY88" i="1" s="1"/>
  <c r="I63" i="1" l="1"/>
  <c r="F53" i="2" s="1"/>
  <c r="DS64" i="1"/>
  <c r="CR67" i="1"/>
  <c r="BQ69" i="1"/>
  <c r="CX67" i="1"/>
  <c r="CU68" i="1" s="1"/>
  <c r="CW68" i="1" s="1"/>
  <c r="CY67" i="1"/>
  <c r="DI66" i="1"/>
  <c r="DL66" i="1"/>
  <c r="BZ68" i="1"/>
  <c r="DY64" i="1"/>
  <c r="DV65" i="1" s="1"/>
  <c r="DX65" i="1" s="1"/>
  <c r="EA65" i="1" s="1"/>
  <c r="DZ64" i="1"/>
  <c r="EB64" i="1" s="1"/>
  <c r="CF68" i="1"/>
  <c r="CC69" i="1" s="1"/>
  <c r="CE69" i="1" s="1"/>
  <c r="CG68" i="1"/>
  <c r="DJ65" i="1"/>
  <c r="BG72" i="1"/>
  <c r="BJ71" i="1"/>
  <c r="BG71" i="1"/>
  <c r="BD9" i="1"/>
  <c r="BK9" i="1"/>
  <c r="DR65" i="1"/>
  <c r="DU65" i="1"/>
  <c r="C54" i="2"/>
  <c r="BX69" i="1"/>
  <c r="BW69" i="1"/>
  <c r="BT70" i="1" s="1"/>
  <c r="BV70" i="1" s="1"/>
  <c r="CZ67" i="1"/>
  <c r="DC67" i="1"/>
  <c r="DP65" i="1"/>
  <c r="DM66" i="1" s="1"/>
  <c r="DO66" i="1" s="1"/>
  <c r="DQ65" i="1"/>
  <c r="CP68" i="1"/>
  <c r="CO68" i="1"/>
  <c r="CL69" i="1" s="1"/>
  <c r="CN69" i="1" s="1"/>
  <c r="DA66" i="1"/>
  <c r="E65" i="1"/>
  <c r="BP70" i="1"/>
  <c r="BS70" i="1"/>
  <c r="DH66" i="1"/>
  <c r="DG66" i="1"/>
  <c r="DD67" i="1" s="1"/>
  <c r="DF67" i="1" s="1"/>
  <c r="CQ68" i="1"/>
  <c r="CT68" i="1"/>
  <c r="BF9" i="1"/>
  <c r="BO70" i="1"/>
  <c r="BN70" i="1"/>
  <c r="BK71" i="1" s="1"/>
  <c r="BM71" i="1" s="1"/>
  <c r="BY69" i="1"/>
  <c r="CB69" i="1"/>
  <c r="BH70" i="1"/>
  <c r="J85" i="1"/>
  <c r="G75" i="2" s="1"/>
  <c r="A79" i="2"/>
  <c r="BS89" i="1"/>
  <c r="CT89" i="1"/>
  <c r="DU89" i="1"/>
  <c r="CB89" i="1"/>
  <c r="B90" i="1"/>
  <c r="DC89" i="1"/>
  <c r="BA89" i="1"/>
  <c r="DL89" i="1"/>
  <c r="AR89" i="1"/>
  <c r="CK89" i="1"/>
  <c r="BJ89" i="1"/>
  <c r="CI88" i="1"/>
  <c r="CG88" i="1"/>
  <c r="CF88" i="1"/>
  <c r="CC89" i="1" s="1"/>
  <c r="CE89" i="1" s="1"/>
  <c r="CH89" i="1" s="1"/>
  <c r="DJ88" i="1"/>
  <c r="DG88" i="1"/>
  <c r="DD89" i="1" s="1"/>
  <c r="DF89" i="1" s="1"/>
  <c r="DI89" i="1" s="1"/>
  <c r="DH88" i="1"/>
  <c r="C76" i="2"/>
  <c r="I86" i="1"/>
  <c r="F76" i="2" s="1"/>
  <c r="BH88" i="1"/>
  <c r="BF88" i="1"/>
  <c r="BE88" i="1"/>
  <c r="BB89" i="1" s="1"/>
  <c r="BD89" i="1" s="1"/>
  <c r="BG89" i="1" s="1"/>
  <c r="BQ88" i="1"/>
  <c r="BN88" i="1"/>
  <c r="BK89" i="1" s="1"/>
  <c r="BM89" i="1" s="1"/>
  <c r="BP89" i="1" s="1"/>
  <c r="BO88" i="1"/>
  <c r="DA88" i="1"/>
  <c r="CY88" i="1"/>
  <c r="CX88" i="1"/>
  <c r="CU89" i="1" s="1"/>
  <c r="CW89" i="1" s="1"/>
  <c r="CZ89" i="1" s="1"/>
  <c r="DS88" i="1"/>
  <c r="DP88" i="1"/>
  <c r="DM89" i="1" s="1"/>
  <c r="DO89" i="1" s="1"/>
  <c r="DR89" i="1" s="1"/>
  <c r="DQ88" i="1"/>
  <c r="BZ88" i="1"/>
  <c r="BW88" i="1"/>
  <c r="BT89" i="1" s="1"/>
  <c r="BV89" i="1" s="1"/>
  <c r="BY89" i="1" s="1"/>
  <c r="BX88" i="1"/>
  <c r="AX87" i="1"/>
  <c r="H87" i="1" s="1"/>
  <c r="E77" i="2" s="1"/>
  <c r="F87" i="1"/>
  <c r="B78" i="2"/>
  <c r="C89" i="1"/>
  <c r="CR88" i="1"/>
  <c r="CP88" i="1"/>
  <c r="CO88" i="1"/>
  <c r="CL89" i="1" s="1"/>
  <c r="CN89" i="1" s="1"/>
  <c r="CQ89" i="1" s="1"/>
  <c r="AY88" i="1"/>
  <c r="AV88" i="1"/>
  <c r="AS89" i="1" s="1"/>
  <c r="AU88" i="1"/>
  <c r="AW88" i="1"/>
  <c r="EB88" i="1"/>
  <c r="DY88" i="1"/>
  <c r="DV89" i="1" s="1"/>
  <c r="DX89" i="1" s="1"/>
  <c r="EA89" i="1" s="1"/>
  <c r="DZ88" i="1"/>
  <c r="G87" i="1"/>
  <c r="D77" i="2" s="1"/>
  <c r="J63" i="1" l="1"/>
  <c r="G53" i="2" s="1"/>
  <c r="BZ69" i="1"/>
  <c r="G64" i="1"/>
  <c r="D54" i="2" s="1"/>
  <c r="H65" i="1"/>
  <c r="E55" i="2" s="1"/>
  <c r="DA67" i="1"/>
  <c r="F65" i="1"/>
  <c r="E66" i="1" s="1"/>
  <c r="BQ70" i="1"/>
  <c r="CR68" i="1"/>
  <c r="CQ69" i="1"/>
  <c r="CT69" i="1"/>
  <c r="CZ68" i="1"/>
  <c r="DC68" i="1"/>
  <c r="CX68" i="1"/>
  <c r="CU69" i="1" s="1"/>
  <c r="CW69" i="1" s="1"/>
  <c r="CY68" i="1"/>
  <c r="BG9" i="1"/>
  <c r="BH71" i="1"/>
  <c r="BO71" i="1"/>
  <c r="BN71" i="1"/>
  <c r="BK72" i="1" s="1"/>
  <c r="BM72" i="1" s="1"/>
  <c r="CH69" i="1"/>
  <c r="CK69" i="1"/>
  <c r="DJ66" i="1"/>
  <c r="DR66" i="1"/>
  <c r="DU66" i="1"/>
  <c r="DY65" i="1"/>
  <c r="DV66" i="1" s="1"/>
  <c r="DX66" i="1" s="1"/>
  <c r="DZ65" i="1"/>
  <c r="G65" i="1" s="1"/>
  <c r="CI68" i="1"/>
  <c r="CF69" i="1"/>
  <c r="CC70" i="1" s="1"/>
  <c r="CE70" i="1" s="1"/>
  <c r="CG69" i="1"/>
  <c r="DI67" i="1"/>
  <c r="DL67" i="1"/>
  <c r="DS65" i="1"/>
  <c r="BS71" i="1"/>
  <c r="BP71" i="1"/>
  <c r="BP9" i="1" s="1"/>
  <c r="BM9" i="1"/>
  <c r="BY70" i="1"/>
  <c r="CB70" i="1"/>
  <c r="BT9" i="1"/>
  <c r="DQ66" i="1"/>
  <c r="DP66" i="1"/>
  <c r="DM67" i="1" s="1"/>
  <c r="DO67" i="1" s="1"/>
  <c r="BW70" i="1"/>
  <c r="BT71" i="1" s="1"/>
  <c r="BV71" i="1" s="1"/>
  <c r="BX70" i="1"/>
  <c r="DH67" i="1"/>
  <c r="DG67" i="1"/>
  <c r="DD68" i="1" s="1"/>
  <c r="DF68" i="1" s="1"/>
  <c r="B79" i="2"/>
  <c r="C90" i="1"/>
  <c r="G88" i="1"/>
  <c r="D78" i="2" s="1"/>
  <c r="BH89" i="1"/>
  <c r="BE89" i="1"/>
  <c r="BB90" i="1" s="1"/>
  <c r="BD90" i="1" s="1"/>
  <c r="BG90" i="1" s="1"/>
  <c r="BF89" i="1"/>
  <c r="A80" i="2"/>
  <c r="B91" i="1"/>
  <c r="BS90" i="1"/>
  <c r="CT90" i="1"/>
  <c r="BA90" i="1"/>
  <c r="DU90" i="1"/>
  <c r="CB90" i="1"/>
  <c r="DC90" i="1"/>
  <c r="CK90" i="1"/>
  <c r="AR90" i="1"/>
  <c r="DL90" i="1"/>
  <c r="BJ90" i="1"/>
  <c r="C77" i="2"/>
  <c r="I87" i="1"/>
  <c r="F77" i="2" s="1"/>
  <c r="DJ89" i="1"/>
  <c r="DH89" i="1"/>
  <c r="DG89" i="1"/>
  <c r="DD90" i="1" s="1"/>
  <c r="DF90" i="1" s="1"/>
  <c r="DI90" i="1" s="1"/>
  <c r="CI89" i="1"/>
  <c r="CG89" i="1"/>
  <c r="CF89" i="1"/>
  <c r="CC90" i="1" s="1"/>
  <c r="CE90" i="1" s="1"/>
  <c r="CH90" i="1" s="1"/>
  <c r="F88" i="1"/>
  <c r="AX88" i="1"/>
  <c r="H88" i="1" s="1"/>
  <c r="E78" i="2" s="1"/>
  <c r="J86" i="1"/>
  <c r="G76" i="2" s="1"/>
  <c r="BQ89" i="1"/>
  <c r="BO89" i="1"/>
  <c r="BN89" i="1"/>
  <c r="BK90" i="1" s="1"/>
  <c r="BM90" i="1" s="1"/>
  <c r="BP90" i="1" s="1"/>
  <c r="EB89" i="1"/>
  <c r="DY89" i="1"/>
  <c r="DV90" i="1" s="1"/>
  <c r="DX90" i="1" s="1"/>
  <c r="EA90" i="1" s="1"/>
  <c r="DZ89" i="1"/>
  <c r="CR89" i="1"/>
  <c r="CO89" i="1"/>
  <c r="CL90" i="1" s="1"/>
  <c r="CN90" i="1" s="1"/>
  <c r="CQ90" i="1" s="1"/>
  <c r="CP89" i="1"/>
  <c r="DA89" i="1"/>
  <c r="CY89" i="1"/>
  <c r="CX89" i="1"/>
  <c r="CU90" i="1" s="1"/>
  <c r="CW90" i="1" s="1"/>
  <c r="CZ90" i="1" s="1"/>
  <c r="AY89" i="1"/>
  <c r="AU89" i="1"/>
  <c r="AV89" i="1"/>
  <c r="AS90" i="1" s="1"/>
  <c r="AW89" i="1"/>
  <c r="BZ89" i="1"/>
  <c r="BW89" i="1"/>
  <c r="BT90" i="1" s="1"/>
  <c r="BV90" i="1" s="1"/>
  <c r="BY90" i="1" s="1"/>
  <c r="BX89" i="1"/>
  <c r="DS89" i="1"/>
  <c r="DQ89" i="1"/>
  <c r="DP89" i="1"/>
  <c r="DM90" i="1" s="1"/>
  <c r="DO90" i="1" s="1"/>
  <c r="DR90" i="1" s="1"/>
  <c r="C55" i="2" l="1"/>
  <c r="I64" i="1"/>
  <c r="F54" i="2" s="1"/>
  <c r="BZ70" i="1"/>
  <c r="DA68" i="1"/>
  <c r="DS66" i="1"/>
  <c r="DJ67" i="1"/>
  <c r="EB65" i="1"/>
  <c r="D55" i="2"/>
  <c r="I65" i="1"/>
  <c r="F55" i="2" s="1"/>
  <c r="DR67" i="1"/>
  <c r="DU67" i="1"/>
  <c r="DQ67" i="1"/>
  <c r="DP67" i="1"/>
  <c r="DM68" i="1" s="1"/>
  <c r="DO68" i="1" s="1"/>
  <c r="DY66" i="1"/>
  <c r="DV67" i="1" s="1"/>
  <c r="DX67" i="1" s="1"/>
  <c r="EA67" i="1" s="1"/>
  <c r="DZ66" i="1"/>
  <c r="G66" i="1" s="1"/>
  <c r="D56" i="2" s="1"/>
  <c r="CH70" i="1"/>
  <c r="CK70" i="1"/>
  <c r="CB71" i="1"/>
  <c r="BY71" i="1"/>
  <c r="BY9" i="1" s="1"/>
  <c r="BV9" i="1"/>
  <c r="CC9" i="1"/>
  <c r="CI69" i="1"/>
  <c r="BP72" i="1"/>
  <c r="CZ69" i="1"/>
  <c r="DC69" i="1"/>
  <c r="BX71" i="1"/>
  <c r="BX9" i="1" s="1"/>
  <c r="BW71" i="1"/>
  <c r="BT72" i="1" s="1"/>
  <c r="BV72" i="1" s="1"/>
  <c r="BY72" i="1" s="1"/>
  <c r="BO9" i="1"/>
  <c r="DI68" i="1"/>
  <c r="DL68" i="1"/>
  <c r="CF70" i="1"/>
  <c r="CC71" i="1" s="1"/>
  <c r="CE71" i="1" s="1"/>
  <c r="CG70" i="1"/>
  <c r="BQ71" i="1"/>
  <c r="CP69" i="1"/>
  <c r="CO69" i="1"/>
  <c r="CL70" i="1" s="1"/>
  <c r="CN70" i="1" s="1"/>
  <c r="DG68" i="1"/>
  <c r="DD69" i="1" s="1"/>
  <c r="DF69" i="1" s="1"/>
  <c r="DH68" i="1"/>
  <c r="CY69" i="1"/>
  <c r="CX69" i="1"/>
  <c r="CU70" i="1" s="1"/>
  <c r="CW70" i="1" s="1"/>
  <c r="EA66" i="1"/>
  <c r="F66" i="1"/>
  <c r="G89" i="1"/>
  <c r="D79" i="2" s="1"/>
  <c r="J87" i="1"/>
  <c r="G77" i="2" s="1"/>
  <c r="CR90" i="1"/>
  <c r="CO90" i="1"/>
  <c r="CL91" i="1" s="1"/>
  <c r="CN91" i="1" s="1"/>
  <c r="CQ91" i="1" s="1"/>
  <c r="CP90" i="1"/>
  <c r="DJ90" i="1"/>
  <c r="DG90" i="1"/>
  <c r="DD91" i="1" s="1"/>
  <c r="DF91" i="1" s="1"/>
  <c r="DI91" i="1" s="1"/>
  <c r="DH90" i="1"/>
  <c r="CI90" i="1"/>
  <c r="CF90" i="1"/>
  <c r="CC91" i="1" s="1"/>
  <c r="CE91" i="1" s="1"/>
  <c r="CH91" i="1" s="1"/>
  <c r="CG90" i="1"/>
  <c r="C78" i="2"/>
  <c r="I88" i="1"/>
  <c r="F78" i="2" s="1"/>
  <c r="EB90" i="1"/>
  <c r="DY90" i="1"/>
  <c r="DV91" i="1" s="1"/>
  <c r="DX91" i="1" s="1"/>
  <c r="EA91" i="1" s="1"/>
  <c r="DZ90" i="1"/>
  <c r="F89" i="1"/>
  <c r="AX89" i="1"/>
  <c r="H89" i="1" s="1"/>
  <c r="E79" i="2" s="1"/>
  <c r="BH90" i="1"/>
  <c r="BF90" i="1"/>
  <c r="BE90" i="1"/>
  <c r="BB91" i="1" s="1"/>
  <c r="BD91" i="1" s="1"/>
  <c r="BG91" i="1" s="1"/>
  <c r="BQ90" i="1"/>
  <c r="BO90" i="1"/>
  <c r="BN90" i="1"/>
  <c r="BK91" i="1" s="1"/>
  <c r="BM91" i="1" s="1"/>
  <c r="BP91" i="1" s="1"/>
  <c r="DA90" i="1"/>
  <c r="CX90" i="1"/>
  <c r="CU91" i="1" s="1"/>
  <c r="CW91" i="1" s="1"/>
  <c r="CZ91" i="1" s="1"/>
  <c r="CY90" i="1"/>
  <c r="B80" i="2"/>
  <c r="C91" i="1"/>
  <c r="DS90" i="1"/>
  <c r="DQ90" i="1"/>
  <c r="DP90" i="1"/>
  <c r="DM91" i="1" s="1"/>
  <c r="DO91" i="1" s="1"/>
  <c r="DR91" i="1" s="1"/>
  <c r="BZ90" i="1"/>
  <c r="BW90" i="1"/>
  <c r="BT91" i="1" s="1"/>
  <c r="BV91" i="1" s="1"/>
  <c r="BY91" i="1" s="1"/>
  <c r="BX90" i="1"/>
  <c r="AY90" i="1"/>
  <c r="AV90" i="1"/>
  <c r="AS91" i="1" s="1"/>
  <c r="AU90" i="1"/>
  <c r="AW90" i="1"/>
  <c r="A81" i="2"/>
  <c r="B92" i="1"/>
  <c r="DU91" i="1"/>
  <c r="DL91" i="1"/>
  <c r="DC91" i="1"/>
  <c r="CT91" i="1"/>
  <c r="CK91" i="1"/>
  <c r="CB91" i="1"/>
  <c r="BS91" i="1"/>
  <c r="BJ91" i="1"/>
  <c r="BA91" i="1"/>
  <c r="AR91" i="1"/>
  <c r="CL9" i="1" l="1"/>
  <c r="J65" i="1"/>
  <c r="G55" i="2" s="1"/>
  <c r="J64" i="1"/>
  <c r="G54" i="2" s="1"/>
  <c r="DA69" i="1"/>
  <c r="DJ68" i="1"/>
  <c r="H67" i="1"/>
  <c r="E57" i="2" s="1"/>
  <c r="EB66" i="1"/>
  <c r="F67" i="1"/>
  <c r="C57" i="2" s="1"/>
  <c r="DI69" i="1"/>
  <c r="DL69" i="1"/>
  <c r="CR69" i="1"/>
  <c r="DS67" i="1"/>
  <c r="CG71" i="1"/>
  <c r="CG9" i="1" s="1"/>
  <c r="CF71" i="1"/>
  <c r="CC72" i="1" s="1"/>
  <c r="CE72" i="1" s="1"/>
  <c r="CH72" i="1" s="1"/>
  <c r="BZ71" i="1"/>
  <c r="DY67" i="1"/>
  <c r="DV68" i="1" s="1"/>
  <c r="DX68" i="1" s="1"/>
  <c r="EA68" i="1" s="1"/>
  <c r="DZ67" i="1"/>
  <c r="G67" i="1" s="1"/>
  <c r="CZ70" i="1"/>
  <c r="DC70" i="1"/>
  <c r="H66" i="1"/>
  <c r="E56" i="2" s="1"/>
  <c r="C56" i="2"/>
  <c r="DG69" i="1"/>
  <c r="DD70" i="1" s="1"/>
  <c r="DF70" i="1" s="1"/>
  <c r="DH69" i="1"/>
  <c r="CK71" i="1"/>
  <c r="CH71" i="1"/>
  <c r="CH9" i="1" s="1"/>
  <c r="CE9" i="1"/>
  <c r="DR68" i="1"/>
  <c r="DU68" i="1"/>
  <c r="CI70" i="1"/>
  <c r="CQ70" i="1"/>
  <c r="CT70" i="1"/>
  <c r="CP70" i="1"/>
  <c r="CO70" i="1"/>
  <c r="CL71" i="1" s="1"/>
  <c r="CN71" i="1" s="1"/>
  <c r="DP68" i="1"/>
  <c r="DM69" i="1" s="1"/>
  <c r="DO69" i="1" s="1"/>
  <c r="DQ68" i="1"/>
  <c r="E67" i="1"/>
  <c r="AY91" i="1"/>
  <c r="AU91" i="1"/>
  <c r="AW91" i="1"/>
  <c r="AV91" i="1"/>
  <c r="AS92" i="1" s="1"/>
  <c r="BH91" i="1"/>
  <c r="BE91" i="1"/>
  <c r="BB92" i="1" s="1"/>
  <c r="BD92" i="1" s="1"/>
  <c r="BG92" i="1" s="1"/>
  <c r="BF91" i="1"/>
  <c r="EB91" i="1"/>
  <c r="DY91" i="1"/>
  <c r="DV92" i="1" s="1"/>
  <c r="DX92" i="1" s="1"/>
  <c r="EA92" i="1" s="1"/>
  <c r="DZ91" i="1"/>
  <c r="BQ91" i="1"/>
  <c r="BN91" i="1"/>
  <c r="BK92" i="1" s="1"/>
  <c r="BM92" i="1" s="1"/>
  <c r="BP92" i="1" s="1"/>
  <c r="BO91" i="1"/>
  <c r="A82" i="2"/>
  <c r="B93" i="1"/>
  <c r="DU92" i="1"/>
  <c r="DL92" i="1"/>
  <c r="DC92" i="1"/>
  <c r="CT92" i="1"/>
  <c r="CK92" i="1"/>
  <c r="CB92" i="1"/>
  <c r="BS92" i="1"/>
  <c r="BJ92" i="1"/>
  <c r="BA92" i="1"/>
  <c r="AR92" i="1"/>
  <c r="C79" i="2"/>
  <c r="I89" i="1"/>
  <c r="F79" i="2" s="1"/>
  <c r="G90" i="1"/>
  <c r="D80" i="2" s="1"/>
  <c r="F90" i="1"/>
  <c r="AX90" i="1"/>
  <c r="H90" i="1" s="1"/>
  <c r="E80" i="2" s="1"/>
  <c r="B81" i="2"/>
  <c r="C92" i="1"/>
  <c r="DS91" i="1"/>
  <c r="DP91" i="1"/>
  <c r="DM92" i="1" s="1"/>
  <c r="DO92" i="1" s="1"/>
  <c r="DR92" i="1" s="1"/>
  <c r="DQ91" i="1"/>
  <c r="BZ91" i="1"/>
  <c r="BW91" i="1"/>
  <c r="BT92" i="1" s="1"/>
  <c r="BV92" i="1" s="1"/>
  <c r="BY92" i="1" s="1"/>
  <c r="BX91" i="1"/>
  <c r="CI91" i="1"/>
  <c r="CF91" i="1"/>
  <c r="CC92" i="1" s="1"/>
  <c r="CE92" i="1" s="1"/>
  <c r="CH92" i="1" s="1"/>
  <c r="CG91" i="1"/>
  <c r="CR91" i="1"/>
  <c r="CO91" i="1"/>
  <c r="CL92" i="1" s="1"/>
  <c r="CN92" i="1" s="1"/>
  <c r="CQ92" i="1" s="1"/>
  <c r="CP91" i="1"/>
  <c r="DA91" i="1"/>
  <c r="CX91" i="1"/>
  <c r="CU92" i="1" s="1"/>
  <c r="CW92" i="1" s="1"/>
  <c r="CZ92" i="1" s="1"/>
  <c r="CY91" i="1"/>
  <c r="DJ91" i="1"/>
  <c r="DG91" i="1"/>
  <c r="DD92" i="1" s="1"/>
  <c r="DF92" i="1" s="1"/>
  <c r="DI92" i="1" s="1"/>
  <c r="DH91" i="1"/>
  <c r="J88" i="1"/>
  <c r="G78" i="2" s="1"/>
  <c r="CU9" i="1" l="1"/>
  <c r="E68" i="1"/>
  <c r="CI71" i="1"/>
  <c r="DS68" i="1"/>
  <c r="H68" i="1"/>
  <c r="E58" i="2" s="1"/>
  <c r="D57" i="2"/>
  <c r="I67" i="1"/>
  <c r="F57" i="2" s="1"/>
  <c r="CR70" i="1"/>
  <c r="EB67" i="1"/>
  <c r="DP69" i="1"/>
  <c r="DM70" i="1" s="1"/>
  <c r="DO70" i="1" s="1"/>
  <c r="DQ69" i="1"/>
  <c r="DI70" i="1"/>
  <c r="DL70" i="1"/>
  <c r="CX70" i="1"/>
  <c r="CU71" i="1" s="1"/>
  <c r="CW71" i="1" s="1"/>
  <c r="CY70" i="1"/>
  <c r="DA70" i="1" s="1"/>
  <c r="DJ69" i="1"/>
  <c r="DZ68" i="1"/>
  <c r="G68" i="1" s="1"/>
  <c r="D58" i="2" s="1"/>
  <c r="DY68" i="1"/>
  <c r="DV69" i="1" s="1"/>
  <c r="DX69" i="1" s="1"/>
  <c r="I66" i="1"/>
  <c r="F56" i="2" s="1"/>
  <c r="CT71" i="1"/>
  <c r="CQ71" i="1"/>
  <c r="CQ9" i="1" s="1"/>
  <c r="CN9" i="1"/>
  <c r="DG70" i="1"/>
  <c r="DD71" i="1" s="1"/>
  <c r="DF71" i="1" s="1"/>
  <c r="DH70" i="1"/>
  <c r="CO71" i="1"/>
  <c r="CL72" i="1" s="1"/>
  <c r="CN72" i="1" s="1"/>
  <c r="CP71" i="1"/>
  <c r="DR69" i="1"/>
  <c r="DU69" i="1"/>
  <c r="F68" i="1"/>
  <c r="DJ92" i="1"/>
  <c r="DH92" i="1"/>
  <c r="DG92" i="1"/>
  <c r="DD93" i="1" s="1"/>
  <c r="DF93" i="1" s="1"/>
  <c r="DI93" i="1" s="1"/>
  <c r="AX91" i="1"/>
  <c r="H91" i="1" s="1"/>
  <c r="E81" i="2" s="1"/>
  <c r="F91" i="1"/>
  <c r="B82" i="2"/>
  <c r="C93" i="1"/>
  <c r="AY92" i="1"/>
  <c r="AV92" i="1"/>
  <c r="AS93" i="1" s="1"/>
  <c r="AU92" i="1"/>
  <c r="AW92" i="1"/>
  <c r="DS92" i="1"/>
  <c r="DQ92" i="1"/>
  <c r="DP92" i="1"/>
  <c r="DM93" i="1" s="1"/>
  <c r="DO93" i="1" s="1"/>
  <c r="DR93" i="1" s="1"/>
  <c r="BH92" i="1"/>
  <c r="BF92" i="1"/>
  <c r="BE92" i="1"/>
  <c r="BB93" i="1" s="1"/>
  <c r="BD93" i="1" s="1"/>
  <c r="BG93" i="1" s="1"/>
  <c r="EB92" i="1"/>
  <c r="DY92" i="1"/>
  <c r="DV93" i="1" s="1"/>
  <c r="DX93" i="1" s="1"/>
  <c r="EA93" i="1" s="1"/>
  <c r="DZ92" i="1"/>
  <c r="BQ92" i="1"/>
  <c r="BN92" i="1"/>
  <c r="BK93" i="1" s="1"/>
  <c r="BM93" i="1" s="1"/>
  <c r="BP93" i="1" s="1"/>
  <c r="BO92" i="1"/>
  <c r="A83" i="2"/>
  <c r="DU93" i="1"/>
  <c r="DL93" i="1"/>
  <c r="DC93" i="1"/>
  <c r="CT93" i="1"/>
  <c r="CK93" i="1"/>
  <c r="CB93" i="1"/>
  <c r="BS93" i="1"/>
  <c r="BJ93" i="1"/>
  <c r="BA93" i="1"/>
  <c r="AR93" i="1"/>
  <c r="B94" i="1"/>
  <c r="C80" i="2"/>
  <c r="I90" i="1"/>
  <c r="F80" i="2" s="1"/>
  <c r="CI92" i="1"/>
  <c r="CF92" i="1"/>
  <c r="CC93" i="1" s="1"/>
  <c r="CE93" i="1" s="1"/>
  <c r="CH93" i="1" s="1"/>
  <c r="CG92" i="1"/>
  <c r="CR92" i="1"/>
  <c r="CP92" i="1"/>
  <c r="CO92" i="1"/>
  <c r="CL93" i="1" s="1"/>
  <c r="CN93" i="1" s="1"/>
  <c r="CQ93" i="1" s="1"/>
  <c r="BZ92" i="1"/>
  <c r="BX92" i="1"/>
  <c r="BW92" i="1"/>
  <c r="BT93" i="1" s="1"/>
  <c r="BV93" i="1" s="1"/>
  <c r="BY93" i="1" s="1"/>
  <c r="J89" i="1"/>
  <c r="G79" i="2" s="1"/>
  <c r="DA92" i="1"/>
  <c r="CY92" i="1"/>
  <c r="CX92" i="1"/>
  <c r="CU93" i="1" s="1"/>
  <c r="CW93" i="1" s="1"/>
  <c r="CZ93" i="1" s="1"/>
  <c r="G91" i="1"/>
  <c r="D81" i="2" s="1"/>
  <c r="E69" i="1" l="1"/>
  <c r="DD9" i="1"/>
  <c r="DM9" i="1" s="1"/>
  <c r="DJ70" i="1"/>
  <c r="EB68" i="1"/>
  <c r="DS69" i="1"/>
  <c r="CQ72" i="1"/>
  <c r="DR70" i="1"/>
  <c r="DU70" i="1"/>
  <c r="C58" i="2"/>
  <c r="I68" i="1"/>
  <c r="F58" i="2" s="1"/>
  <c r="CY71" i="1"/>
  <c r="CY9" i="1" s="1"/>
  <c r="CX71" i="1"/>
  <c r="CU72" i="1" s="1"/>
  <c r="CW72" i="1" s="1"/>
  <c r="CZ72" i="1" s="1"/>
  <c r="DC71" i="1"/>
  <c r="CZ71" i="1"/>
  <c r="CZ9" i="1" s="1"/>
  <c r="CW9" i="1"/>
  <c r="J67" i="1"/>
  <c r="G57" i="2" s="1"/>
  <c r="CP9" i="1"/>
  <c r="DY69" i="1"/>
  <c r="DV70" i="1" s="1"/>
  <c r="DX70" i="1" s="1"/>
  <c r="EA70" i="1" s="1"/>
  <c r="DZ69" i="1"/>
  <c r="G69" i="1" s="1"/>
  <c r="D59" i="2" s="1"/>
  <c r="DP70" i="1"/>
  <c r="DM71" i="1" s="1"/>
  <c r="DO71" i="1" s="1"/>
  <c r="DQ70" i="1"/>
  <c r="EA69" i="1"/>
  <c r="H69" i="1" s="1"/>
  <c r="E59" i="2" s="1"/>
  <c r="F69" i="1"/>
  <c r="DL71" i="1"/>
  <c r="DI71" i="1"/>
  <c r="DI9" i="1" s="1"/>
  <c r="DF9" i="1"/>
  <c r="CR71" i="1"/>
  <c r="J66" i="1"/>
  <c r="G56" i="2" s="1"/>
  <c r="BH93" i="1"/>
  <c r="BF93" i="1"/>
  <c r="BE93" i="1"/>
  <c r="BB94" i="1" s="1"/>
  <c r="BD94" i="1" s="1"/>
  <c r="BG94" i="1" s="1"/>
  <c r="BQ93" i="1"/>
  <c r="BO93" i="1"/>
  <c r="BN93" i="1"/>
  <c r="BK94" i="1" s="1"/>
  <c r="BM94" i="1" s="1"/>
  <c r="BP94" i="1" s="1"/>
  <c r="BZ93" i="1"/>
  <c r="BW93" i="1"/>
  <c r="BT94" i="1" s="1"/>
  <c r="BV94" i="1" s="1"/>
  <c r="BY94" i="1" s="1"/>
  <c r="BX93" i="1"/>
  <c r="B83" i="2"/>
  <c r="C94" i="1"/>
  <c r="EB93" i="1"/>
  <c r="DY93" i="1"/>
  <c r="DV94" i="1" s="1"/>
  <c r="DX94" i="1" s="1"/>
  <c r="EA94" i="1" s="1"/>
  <c r="DZ93" i="1"/>
  <c r="CI93" i="1"/>
  <c r="CG93" i="1"/>
  <c r="CF93" i="1"/>
  <c r="CC94" i="1" s="1"/>
  <c r="CE94" i="1" s="1"/>
  <c r="CH94" i="1" s="1"/>
  <c r="J90" i="1"/>
  <c r="G80" i="2" s="1"/>
  <c r="C81" i="2"/>
  <c r="I91" i="1"/>
  <c r="F81" i="2" s="1"/>
  <c r="A84" i="2"/>
  <c r="DC94" i="1"/>
  <c r="BJ94" i="1"/>
  <c r="B95" i="1"/>
  <c r="CK94" i="1"/>
  <c r="DL94" i="1"/>
  <c r="AR94" i="1"/>
  <c r="BS94" i="1"/>
  <c r="CT94" i="1"/>
  <c r="DU94" i="1"/>
  <c r="BA94" i="1"/>
  <c r="CB94" i="1"/>
  <c r="G92" i="1"/>
  <c r="D82" i="2" s="1"/>
  <c r="CR93" i="1"/>
  <c r="CP93" i="1"/>
  <c r="CO93" i="1"/>
  <c r="CL94" i="1" s="1"/>
  <c r="CN94" i="1" s="1"/>
  <c r="CQ94" i="1" s="1"/>
  <c r="DA93" i="1"/>
  <c r="CX93" i="1"/>
  <c r="CU94" i="1" s="1"/>
  <c r="CW94" i="1" s="1"/>
  <c r="CZ94" i="1" s="1"/>
  <c r="CY93" i="1"/>
  <c r="DJ93" i="1"/>
  <c r="DH93" i="1"/>
  <c r="DG93" i="1"/>
  <c r="DD94" i="1" s="1"/>
  <c r="DF94" i="1" s="1"/>
  <c r="DI94" i="1" s="1"/>
  <c r="AY93" i="1"/>
  <c r="AU93" i="1"/>
  <c r="AW93" i="1"/>
  <c r="AV93" i="1"/>
  <c r="AS94" i="1" s="1"/>
  <c r="DS93" i="1"/>
  <c r="DP93" i="1"/>
  <c r="DM94" i="1" s="1"/>
  <c r="DO94" i="1" s="1"/>
  <c r="DR94" i="1" s="1"/>
  <c r="DQ93" i="1"/>
  <c r="F92" i="1"/>
  <c r="AX92" i="1"/>
  <c r="H92" i="1" s="1"/>
  <c r="E82" i="2" s="1"/>
  <c r="E70" i="1" l="1"/>
  <c r="DS70" i="1"/>
  <c r="DV9" i="1"/>
  <c r="H70" i="1"/>
  <c r="E60" i="2" s="1"/>
  <c r="DZ70" i="1"/>
  <c r="G70" i="1" s="1"/>
  <c r="D60" i="2" s="1"/>
  <c r="DY70" i="1"/>
  <c r="DV71" i="1" s="1"/>
  <c r="DX71" i="1" s="1"/>
  <c r="F71" i="1" s="1"/>
  <c r="DG71" i="1"/>
  <c r="DD72" i="1" s="1"/>
  <c r="DF72" i="1" s="1"/>
  <c r="DI72" i="1" s="1"/>
  <c r="DH71" i="1"/>
  <c r="DJ71" i="1" s="1"/>
  <c r="DA71" i="1"/>
  <c r="C59" i="2"/>
  <c r="I69" i="1"/>
  <c r="F59" i="2" s="1"/>
  <c r="DU71" i="1"/>
  <c r="DR71" i="1"/>
  <c r="DR9" i="1" s="1"/>
  <c r="DO9" i="1"/>
  <c r="DP71" i="1"/>
  <c r="DM72" i="1" s="1"/>
  <c r="DO72" i="1" s="1"/>
  <c r="DR72" i="1" s="1"/>
  <c r="DQ71" i="1"/>
  <c r="DQ9" i="1" s="1"/>
  <c r="F70" i="1"/>
  <c r="EB69" i="1"/>
  <c r="J68" i="1"/>
  <c r="G58" i="2" s="1"/>
  <c r="G93" i="1"/>
  <c r="D83" i="2" s="1"/>
  <c r="AX93" i="1"/>
  <c r="H93" i="1" s="1"/>
  <c r="E83" i="2" s="1"/>
  <c r="F93" i="1"/>
  <c r="EB94" i="1"/>
  <c r="DY94" i="1"/>
  <c r="DV95" i="1" s="1"/>
  <c r="DX95" i="1" s="1"/>
  <c r="EA95" i="1" s="1"/>
  <c r="DZ94" i="1"/>
  <c r="DJ94" i="1"/>
  <c r="DH94" i="1"/>
  <c r="DG94" i="1"/>
  <c r="DD95" i="1" s="1"/>
  <c r="DF95" i="1" s="1"/>
  <c r="DI95" i="1" s="1"/>
  <c r="AY94" i="1"/>
  <c r="AW94" i="1"/>
  <c r="AU94" i="1"/>
  <c r="AV94" i="1"/>
  <c r="AS95" i="1" s="1"/>
  <c r="J91" i="1"/>
  <c r="G81" i="2" s="1"/>
  <c r="DA94" i="1"/>
  <c r="CX94" i="1"/>
  <c r="CU95" i="1" s="1"/>
  <c r="CW95" i="1" s="1"/>
  <c r="CZ95" i="1" s="1"/>
  <c r="CY94" i="1"/>
  <c r="BZ94" i="1"/>
  <c r="BW94" i="1"/>
  <c r="BT95" i="1" s="1"/>
  <c r="BV95" i="1" s="1"/>
  <c r="BY95" i="1" s="1"/>
  <c r="BX94" i="1"/>
  <c r="C82" i="2"/>
  <c r="I92" i="1"/>
  <c r="F82" i="2" s="1"/>
  <c r="DS94" i="1"/>
  <c r="DQ94" i="1"/>
  <c r="DP94" i="1"/>
  <c r="DM95" i="1" s="1"/>
  <c r="DO95" i="1" s="1"/>
  <c r="DR95" i="1" s="1"/>
  <c r="CR94" i="1"/>
  <c r="CO94" i="1"/>
  <c r="CL95" i="1" s="1"/>
  <c r="CN95" i="1" s="1"/>
  <c r="CQ95" i="1" s="1"/>
  <c r="CP94" i="1"/>
  <c r="B84" i="2"/>
  <c r="C95" i="1"/>
  <c r="CI94" i="1"/>
  <c r="CF94" i="1"/>
  <c r="CC95" i="1" s="1"/>
  <c r="CE95" i="1" s="1"/>
  <c r="CH95" i="1" s="1"/>
  <c r="CG94" i="1"/>
  <c r="A85" i="2"/>
  <c r="B96" i="1"/>
  <c r="CK95" i="1"/>
  <c r="BJ95" i="1"/>
  <c r="DC95" i="1"/>
  <c r="CB95" i="1"/>
  <c r="DU95" i="1"/>
  <c r="BA95" i="1"/>
  <c r="BS95" i="1"/>
  <c r="DL95" i="1"/>
  <c r="CT95" i="1"/>
  <c r="AR95" i="1"/>
  <c r="BH94" i="1"/>
  <c r="BF94" i="1"/>
  <c r="BE94" i="1"/>
  <c r="BB95" i="1" s="1"/>
  <c r="BD95" i="1" s="1"/>
  <c r="BG95" i="1" s="1"/>
  <c r="BQ94" i="1"/>
  <c r="BN94" i="1"/>
  <c r="BK95" i="1" s="1"/>
  <c r="BM95" i="1" s="1"/>
  <c r="BP95" i="1" s="1"/>
  <c r="BO94" i="1"/>
  <c r="J69" i="1" l="1"/>
  <c r="G59" i="2" s="1"/>
  <c r="DS71" i="1"/>
  <c r="C60" i="2"/>
  <c r="I70" i="1"/>
  <c r="F60" i="2" s="1"/>
  <c r="DH9" i="1"/>
  <c r="E71" i="1"/>
  <c r="E72" i="1" s="1"/>
  <c r="EA71" i="1"/>
  <c r="DX9" i="1"/>
  <c r="C61" i="2"/>
  <c r="DY71" i="1"/>
  <c r="DV72" i="1" s="1"/>
  <c r="DX72" i="1" s="1"/>
  <c r="DZ71" i="1"/>
  <c r="DZ9" i="1" s="1"/>
  <c r="EB70" i="1"/>
  <c r="J92" i="1"/>
  <c r="G82" i="2" s="1"/>
  <c r="B85" i="2"/>
  <c r="C96" i="1"/>
  <c r="EB95" i="1"/>
  <c r="DY95" i="1"/>
  <c r="DV96" i="1" s="1"/>
  <c r="DX96" i="1" s="1"/>
  <c r="EA96" i="1" s="1"/>
  <c r="DZ95" i="1"/>
  <c r="CI95" i="1"/>
  <c r="CF95" i="1"/>
  <c r="CC96" i="1" s="1"/>
  <c r="CE96" i="1" s="1"/>
  <c r="CH96" i="1" s="1"/>
  <c r="CG95" i="1"/>
  <c r="DJ95" i="1"/>
  <c r="DG95" i="1"/>
  <c r="DD96" i="1" s="1"/>
  <c r="DF96" i="1" s="1"/>
  <c r="DI96" i="1" s="1"/>
  <c r="DH95" i="1"/>
  <c r="AY95" i="1"/>
  <c r="AU95" i="1"/>
  <c r="AW95" i="1"/>
  <c r="AV95" i="1"/>
  <c r="AS96" i="1" s="1"/>
  <c r="BQ95" i="1"/>
  <c r="BO95" i="1"/>
  <c r="BN95" i="1"/>
  <c r="BK96" i="1" s="1"/>
  <c r="BM96" i="1" s="1"/>
  <c r="BP96" i="1" s="1"/>
  <c r="BH95" i="1"/>
  <c r="BF95" i="1"/>
  <c r="BE95" i="1"/>
  <c r="BB96" i="1" s="1"/>
  <c r="BD96" i="1" s="1"/>
  <c r="BG96" i="1" s="1"/>
  <c r="DA95" i="1"/>
  <c r="CX95" i="1"/>
  <c r="CU96" i="1" s="1"/>
  <c r="CW96" i="1" s="1"/>
  <c r="CZ96" i="1" s="1"/>
  <c r="CY95" i="1"/>
  <c r="CR95" i="1"/>
  <c r="CO95" i="1"/>
  <c r="CL96" i="1" s="1"/>
  <c r="CN96" i="1" s="1"/>
  <c r="CQ96" i="1" s="1"/>
  <c r="CP95" i="1"/>
  <c r="DS95" i="1"/>
  <c r="DQ95" i="1"/>
  <c r="DP95" i="1"/>
  <c r="DM96" i="1" s="1"/>
  <c r="DO96" i="1" s="1"/>
  <c r="DR96" i="1" s="1"/>
  <c r="A86" i="2"/>
  <c r="DU96" i="1"/>
  <c r="DL96" i="1"/>
  <c r="DC96" i="1"/>
  <c r="CT96" i="1"/>
  <c r="CK96" i="1"/>
  <c r="CB96" i="1"/>
  <c r="BS96" i="1"/>
  <c r="BJ96" i="1"/>
  <c r="BA96" i="1"/>
  <c r="AR96" i="1"/>
  <c r="B97" i="1"/>
  <c r="BZ95" i="1"/>
  <c r="BW95" i="1"/>
  <c r="BT96" i="1" s="1"/>
  <c r="BV96" i="1" s="1"/>
  <c r="BY96" i="1" s="1"/>
  <c r="BX95" i="1"/>
  <c r="AX94" i="1"/>
  <c r="H94" i="1" s="1"/>
  <c r="E84" i="2" s="1"/>
  <c r="F94" i="1"/>
  <c r="G94" i="1"/>
  <c r="D84" i="2" s="1"/>
  <c r="C83" i="2"/>
  <c r="I93" i="1"/>
  <c r="F83" i="2" s="1"/>
  <c r="EB71" i="1" l="1"/>
  <c r="G71" i="1"/>
  <c r="D61" i="2" s="1"/>
  <c r="J70" i="1"/>
  <c r="G60" i="2" s="1"/>
  <c r="EA9" i="1"/>
  <c r="H71" i="1"/>
  <c r="EA72" i="1"/>
  <c r="H72" i="1" s="1"/>
  <c r="E62" i="2" s="1"/>
  <c r="F72" i="1"/>
  <c r="DS96" i="1"/>
  <c r="DP96" i="1"/>
  <c r="DM97" i="1" s="1"/>
  <c r="DO97" i="1" s="1"/>
  <c r="DR97" i="1" s="1"/>
  <c r="DQ96" i="1"/>
  <c r="B86" i="2"/>
  <c r="C97" i="1"/>
  <c r="BH96" i="1"/>
  <c r="BE96" i="1"/>
  <c r="BB97" i="1" s="1"/>
  <c r="BD97" i="1" s="1"/>
  <c r="BG97" i="1" s="1"/>
  <c r="BF96" i="1"/>
  <c r="BQ96" i="1"/>
  <c r="BO96" i="1"/>
  <c r="BN96" i="1"/>
  <c r="BK97" i="1" s="1"/>
  <c r="BM97" i="1" s="1"/>
  <c r="BP97" i="1" s="1"/>
  <c r="BZ96" i="1"/>
  <c r="BX96" i="1"/>
  <c r="BW96" i="1"/>
  <c r="BT97" i="1" s="1"/>
  <c r="BV97" i="1" s="1"/>
  <c r="BY97" i="1" s="1"/>
  <c r="EB96" i="1"/>
  <c r="DY96" i="1"/>
  <c r="DV97" i="1" s="1"/>
  <c r="DX97" i="1" s="1"/>
  <c r="EA97" i="1" s="1"/>
  <c r="DZ96" i="1"/>
  <c r="C84" i="2"/>
  <c r="I94" i="1"/>
  <c r="F84" i="2" s="1"/>
  <c r="CI96" i="1"/>
  <c r="CF96" i="1"/>
  <c r="CC97" i="1" s="1"/>
  <c r="CE97" i="1" s="1"/>
  <c r="CH97" i="1" s="1"/>
  <c r="CG96" i="1"/>
  <c r="G95" i="1"/>
  <c r="D85" i="2" s="1"/>
  <c r="AY96" i="1"/>
  <c r="AW96" i="1"/>
  <c r="AV96" i="1"/>
  <c r="AS97" i="1" s="1"/>
  <c r="AU96" i="1"/>
  <c r="CR96" i="1"/>
  <c r="CP96" i="1"/>
  <c r="CO96" i="1"/>
  <c r="CL97" i="1" s="1"/>
  <c r="CN97" i="1" s="1"/>
  <c r="CQ97" i="1" s="1"/>
  <c r="AX95" i="1"/>
  <c r="H95" i="1" s="1"/>
  <c r="E85" i="2" s="1"/>
  <c r="F95" i="1"/>
  <c r="DA96" i="1"/>
  <c r="CX96" i="1"/>
  <c r="CU97" i="1" s="1"/>
  <c r="CW97" i="1" s="1"/>
  <c r="CZ97" i="1" s="1"/>
  <c r="CY96" i="1"/>
  <c r="J93" i="1"/>
  <c r="G83" i="2" s="1"/>
  <c r="A87" i="2"/>
  <c r="B98" i="1"/>
  <c r="DU97" i="1"/>
  <c r="BA97" i="1"/>
  <c r="CT97" i="1"/>
  <c r="BS97" i="1"/>
  <c r="DL97" i="1"/>
  <c r="AR97" i="1"/>
  <c r="CK97" i="1"/>
  <c r="DC97" i="1"/>
  <c r="CB97" i="1"/>
  <c r="BJ97" i="1"/>
  <c r="DJ96" i="1"/>
  <c r="DG96" i="1"/>
  <c r="DD97" i="1" s="1"/>
  <c r="DF97" i="1" s="1"/>
  <c r="DI97" i="1" s="1"/>
  <c r="DH96" i="1"/>
  <c r="I72" i="1" l="1"/>
  <c r="F62" i="2" s="1"/>
  <c r="C62" i="2"/>
  <c r="E61" i="2"/>
  <c r="I71" i="1"/>
  <c r="F61" i="2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J94" i="1"/>
  <c r="G84" i="2" s="1"/>
  <c r="DJ97" i="1"/>
  <c r="DG97" i="1"/>
  <c r="DD98" i="1" s="1"/>
  <c r="DF98" i="1" s="1"/>
  <c r="DI98" i="1" s="1"/>
  <c r="DH97" i="1"/>
  <c r="CR97" i="1"/>
  <c r="CO97" i="1"/>
  <c r="CL98" i="1" s="1"/>
  <c r="CN98" i="1" s="1"/>
  <c r="CQ98" i="1" s="1"/>
  <c r="CP97" i="1"/>
  <c r="A88" i="2"/>
  <c r="B99" i="1"/>
  <c r="DU98" i="1"/>
  <c r="DL98" i="1"/>
  <c r="DC98" i="1"/>
  <c r="CT98" i="1"/>
  <c r="CK98" i="1"/>
  <c r="CB98" i="1"/>
  <c r="BS98" i="1"/>
  <c r="BJ98" i="1"/>
  <c r="BA98" i="1"/>
  <c r="AR98" i="1"/>
  <c r="AY97" i="1"/>
  <c r="AV97" i="1"/>
  <c r="AS98" i="1" s="1"/>
  <c r="AW97" i="1"/>
  <c r="AU97" i="1"/>
  <c r="DS97" i="1"/>
  <c r="DQ97" i="1"/>
  <c r="DP97" i="1"/>
  <c r="DM98" i="1" s="1"/>
  <c r="DO98" i="1" s="1"/>
  <c r="DR98" i="1" s="1"/>
  <c r="B87" i="2"/>
  <c r="C98" i="1"/>
  <c r="DA97" i="1"/>
  <c r="CX97" i="1"/>
  <c r="CU98" i="1" s="1"/>
  <c r="CW98" i="1" s="1"/>
  <c r="CZ98" i="1" s="1"/>
  <c r="CY97" i="1"/>
  <c r="BZ97" i="1"/>
  <c r="BX97" i="1"/>
  <c r="BW97" i="1"/>
  <c r="BT98" i="1" s="1"/>
  <c r="BV98" i="1" s="1"/>
  <c r="BY98" i="1" s="1"/>
  <c r="F96" i="1"/>
  <c r="AX96" i="1"/>
  <c r="H96" i="1" s="1"/>
  <c r="E86" i="2" s="1"/>
  <c r="BQ97" i="1"/>
  <c r="BO97" i="1"/>
  <c r="BN97" i="1"/>
  <c r="BK98" i="1" s="1"/>
  <c r="BM98" i="1" s="1"/>
  <c r="BP98" i="1" s="1"/>
  <c r="BH97" i="1"/>
  <c r="BE97" i="1"/>
  <c r="BB98" i="1" s="1"/>
  <c r="BD98" i="1" s="1"/>
  <c r="BG98" i="1" s="1"/>
  <c r="BF97" i="1"/>
  <c r="G96" i="1"/>
  <c r="D86" i="2" s="1"/>
  <c r="CI97" i="1"/>
  <c r="CG97" i="1"/>
  <c r="CF97" i="1"/>
  <c r="CC98" i="1" s="1"/>
  <c r="CE98" i="1" s="1"/>
  <c r="CH98" i="1" s="1"/>
  <c r="EB97" i="1"/>
  <c r="DZ97" i="1"/>
  <c r="DY97" i="1"/>
  <c r="DV98" i="1" s="1"/>
  <c r="DX98" i="1" s="1"/>
  <c r="EA98" i="1" s="1"/>
  <c r="C85" i="2"/>
  <c r="I95" i="1"/>
  <c r="F85" i="2" s="1"/>
  <c r="J72" i="1" l="1"/>
  <c r="G62" i="2" s="1"/>
  <c r="J71" i="1"/>
  <c r="G61" i="2" s="1"/>
  <c r="E97" i="1"/>
  <c r="BZ98" i="1"/>
  <c r="BX98" i="1"/>
  <c r="BW98" i="1"/>
  <c r="BT99" i="1" s="1"/>
  <c r="BV99" i="1" s="1"/>
  <c r="BY99" i="1" s="1"/>
  <c r="F97" i="1"/>
  <c r="AX97" i="1"/>
  <c r="H97" i="1" s="1"/>
  <c r="E87" i="2" s="1"/>
  <c r="CI98" i="1"/>
  <c r="CG98" i="1"/>
  <c r="CF98" i="1"/>
  <c r="CC99" i="1" s="1"/>
  <c r="CE99" i="1" s="1"/>
  <c r="CH99" i="1" s="1"/>
  <c r="A89" i="2"/>
  <c r="B100" i="1"/>
  <c r="DU99" i="1"/>
  <c r="DL99" i="1"/>
  <c r="DC99" i="1"/>
  <c r="CT99" i="1"/>
  <c r="CK99" i="1"/>
  <c r="CB99" i="1"/>
  <c r="BS99" i="1"/>
  <c r="BJ99" i="1"/>
  <c r="BA99" i="1"/>
  <c r="AR99" i="1"/>
  <c r="G97" i="1"/>
  <c r="D87" i="2" s="1"/>
  <c r="CR98" i="1"/>
  <c r="CP98" i="1"/>
  <c r="CO98" i="1"/>
  <c r="CL99" i="1" s="1"/>
  <c r="CN99" i="1" s="1"/>
  <c r="CQ99" i="1" s="1"/>
  <c r="BQ98" i="1"/>
  <c r="BN98" i="1"/>
  <c r="BK99" i="1" s="1"/>
  <c r="BM99" i="1" s="1"/>
  <c r="BP99" i="1" s="1"/>
  <c r="BO98" i="1"/>
  <c r="J95" i="1"/>
  <c r="G85" i="2" s="1"/>
  <c r="DA98" i="1"/>
  <c r="CY98" i="1"/>
  <c r="CX98" i="1"/>
  <c r="CU99" i="1" s="1"/>
  <c r="CW99" i="1" s="1"/>
  <c r="CZ99" i="1" s="1"/>
  <c r="C86" i="2"/>
  <c r="I96" i="1"/>
  <c r="F86" i="2" s="1"/>
  <c r="B88" i="2"/>
  <c r="C99" i="1"/>
  <c r="DJ98" i="1"/>
  <c r="DH98" i="1"/>
  <c r="DG98" i="1"/>
  <c r="DD99" i="1" s="1"/>
  <c r="DF99" i="1" s="1"/>
  <c r="DI99" i="1" s="1"/>
  <c r="AY98" i="1"/>
  <c r="AW98" i="1"/>
  <c r="AU98" i="1"/>
  <c r="AV98" i="1"/>
  <c r="AS99" i="1" s="1"/>
  <c r="DS98" i="1"/>
  <c r="DP98" i="1"/>
  <c r="DM99" i="1" s="1"/>
  <c r="DO99" i="1" s="1"/>
  <c r="DR99" i="1" s="1"/>
  <c r="DQ98" i="1"/>
  <c r="BH98" i="1"/>
  <c r="BF98" i="1"/>
  <c r="BE98" i="1"/>
  <c r="BB99" i="1" s="1"/>
  <c r="BD99" i="1" s="1"/>
  <c r="BG99" i="1" s="1"/>
  <c r="EB98" i="1"/>
  <c r="DY98" i="1"/>
  <c r="DV99" i="1" s="1"/>
  <c r="DX99" i="1" s="1"/>
  <c r="EA99" i="1" s="1"/>
  <c r="DZ98" i="1"/>
  <c r="E98" i="1" l="1"/>
  <c r="J96" i="1"/>
  <c r="G86" i="2" s="1"/>
  <c r="CR99" i="1"/>
  <c r="CO99" i="1"/>
  <c r="CL100" i="1" s="1"/>
  <c r="CN100" i="1" s="1"/>
  <c r="CQ100" i="1" s="1"/>
  <c r="CP99" i="1"/>
  <c r="DA99" i="1"/>
  <c r="CY99" i="1"/>
  <c r="CX99" i="1"/>
  <c r="CU100" i="1" s="1"/>
  <c r="CW100" i="1" s="1"/>
  <c r="CZ100" i="1" s="1"/>
  <c r="DJ99" i="1"/>
  <c r="DG99" i="1"/>
  <c r="DD100" i="1" s="1"/>
  <c r="DF100" i="1" s="1"/>
  <c r="DI100" i="1" s="1"/>
  <c r="DH99" i="1"/>
  <c r="CI99" i="1"/>
  <c r="CF99" i="1"/>
  <c r="CC100" i="1" s="1"/>
  <c r="CE100" i="1" s="1"/>
  <c r="CH100" i="1" s="1"/>
  <c r="CG99" i="1"/>
  <c r="AY99" i="1"/>
  <c r="AW99" i="1"/>
  <c r="AV99" i="1"/>
  <c r="AS100" i="1" s="1"/>
  <c r="AU99" i="1"/>
  <c r="DS99" i="1"/>
  <c r="DP99" i="1"/>
  <c r="DM100" i="1" s="1"/>
  <c r="DO100" i="1" s="1"/>
  <c r="DR100" i="1" s="1"/>
  <c r="DQ99" i="1"/>
  <c r="C87" i="2"/>
  <c r="I97" i="1"/>
  <c r="F87" i="2" s="1"/>
  <c r="EB99" i="1"/>
  <c r="DY99" i="1"/>
  <c r="DV100" i="1" s="1"/>
  <c r="DX100" i="1" s="1"/>
  <c r="EA100" i="1" s="1"/>
  <c r="DZ99" i="1"/>
  <c r="F98" i="1"/>
  <c r="AX98" i="1"/>
  <c r="H98" i="1" s="1"/>
  <c r="E88" i="2" s="1"/>
  <c r="BQ99" i="1"/>
  <c r="BO99" i="1"/>
  <c r="BN99" i="1"/>
  <c r="BK100" i="1" s="1"/>
  <c r="BM100" i="1" s="1"/>
  <c r="BP100" i="1" s="1"/>
  <c r="A90" i="2"/>
  <c r="B101" i="1"/>
  <c r="DU100" i="1"/>
  <c r="DL100" i="1"/>
  <c r="DC100" i="1"/>
  <c r="CT100" i="1"/>
  <c r="CK100" i="1"/>
  <c r="CB100" i="1"/>
  <c r="BS100" i="1"/>
  <c r="BJ100" i="1"/>
  <c r="BA100" i="1"/>
  <c r="AR100" i="1"/>
  <c r="B89" i="2"/>
  <c r="C100" i="1"/>
  <c r="BH99" i="1"/>
  <c r="BE99" i="1"/>
  <c r="BB100" i="1" s="1"/>
  <c r="BD100" i="1" s="1"/>
  <c r="BG100" i="1" s="1"/>
  <c r="BF99" i="1"/>
  <c r="G98" i="1"/>
  <c r="D88" i="2" s="1"/>
  <c r="BZ99" i="1"/>
  <c r="BX99" i="1"/>
  <c r="BW99" i="1"/>
  <c r="BT100" i="1" s="1"/>
  <c r="BV100" i="1" s="1"/>
  <c r="BY100" i="1" s="1"/>
  <c r="E99" i="1" l="1"/>
  <c r="F99" i="1"/>
  <c r="AX99" i="1"/>
  <c r="H99" i="1" s="1"/>
  <c r="E89" i="2" s="1"/>
  <c r="G99" i="1"/>
  <c r="D89" i="2" s="1"/>
  <c r="CR100" i="1"/>
  <c r="CO100" i="1"/>
  <c r="CL101" i="1" s="1"/>
  <c r="CN101" i="1" s="1"/>
  <c r="CQ101" i="1" s="1"/>
  <c r="CP100" i="1"/>
  <c r="J97" i="1"/>
  <c r="G87" i="2" s="1"/>
  <c r="BQ100" i="1"/>
  <c r="BN100" i="1"/>
  <c r="BK101" i="1" s="1"/>
  <c r="BM101" i="1" s="1"/>
  <c r="BP101" i="1" s="1"/>
  <c r="BO100" i="1"/>
  <c r="BZ100" i="1"/>
  <c r="BW100" i="1"/>
  <c r="BT101" i="1" s="1"/>
  <c r="BV101" i="1" s="1"/>
  <c r="BY101" i="1" s="1"/>
  <c r="BX100" i="1"/>
  <c r="B90" i="2"/>
  <c r="C101" i="1"/>
  <c r="DA100" i="1"/>
  <c r="CX100" i="1"/>
  <c r="CU101" i="1" s="1"/>
  <c r="CW101" i="1" s="1"/>
  <c r="CZ101" i="1" s="1"/>
  <c r="CY100" i="1"/>
  <c r="DJ100" i="1"/>
  <c r="DH100" i="1"/>
  <c r="DG100" i="1"/>
  <c r="DD101" i="1" s="1"/>
  <c r="DF101" i="1" s="1"/>
  <c r="DI101" i="1" s="1"/>
  <c r="AY100" i="1"/>
  <c r="AV100" i="1"/>
  <c r="AS101" i="1" s="1"/>
  <c r="AU100" i="1"/>
  <c r="AW100" i="1"/>
  <c r="DS100" i="1"/>
  <c r="DP100" i="1"/>
  <c r="DM101" i="1" s="1"/>
  <c r="DO101" i="1" s="1"/>
  <c r="DR101" i="1" s="1"/>
  <c r="DQ100" i="1"/>
  <c r="C88" i="2"/>
  <c r="I98" i="1"/>
  <c r="F88" i="2" s="1"/>
  <c r="A91" i="2"/>
  <c r="DU101" i="1"/>
  <c r="DL101" i="1"/>
  <c r="DC101" i="1"/>
  <c r="CT101" i="1"/>
  <c r="CK101" i="1"/>
  <c r="CB101" i="1"/>
  <c r="BS101" i="1"/>
  <c r="BJ101" i="1"/>
  <c r="BA101" i="1"/>
  <c r="AR101" i="1"/>
  <c r="B102" i="1"/>
  <c r="CI100" i="1"/>
  <c r="CG100" i="1"/>
  <c r="CF100" i="1"/>
  <c r="CC101" i="1" s="1"/>
  <c r="CE101" i="1" s="1"/>
  <c r="CH101" i="1" s="1"/>
  <c r="BH100" i="1"/>
  <c r="BF100" i="1"/>
  <c r="BE100" i="1"/>
  <c r="BB101" i="1" s="1"/>
  <c r="BD101" i="1" s="1"/>
  <c r="BG101" i="1" s="1"/>
  <c r="EB100" i="1"/>
  <c r="DY100" i="1"/>
  <c r="DV101" i="1" s="1"/>
  <c r="DX101" i="1" s="1"/>
  <c r="EA101" i="1" s="1"/>
  <c r="DZ100" i="1"/>
  <c r="G100" i="1" l="1"/>
  <c r="D90" i="2" s="1"/>
  <c r="J98" i="1"/>
  <c r="G88" i="2" s="1"/>
  <c r="BH101" i="1"/>
  <c r="BE101" i="1"/>
  <c r="BB102" i="1" s="1"/>
  <c r="BD102" i="1" s="1"/>
  <c r="BG102" i="1" s="1"/>
  <c r="BF101" i="1"/>
  <c r="CR101" i="1"/>
  <c r="CP101" i="1"/>
  <c r="CO101" i="1"/>
  <c r="CL102" i="1" s="1"/>
  <c r="CN102" i="1" s="1"/>
  <c r="CQ102" i="1" s="1"/>
  <c r="B91" i="2"/>
  <c r="C102" i="1"/>
  <c r="CI101" i="1"/>
  <c r="CF101" i="1"/>
  <c r="CC102" i="1" s="1"/>
  <c r="CE102" i="1" s="1"/>
  <c r="CH102" i="1" s="1"/>
  <c r="CG101" i="1"/>
  <c r="C89" i="2"/>
  <c r="I99" i="1"/>
  <c r="F89" i="2" s="1"/>
  <c r="AX100" i="1"/>
  <c r="H100" i="1" s="1"/>
  <c r="E90" i="2" s="1"/>
  <c r="F100" i="1"/>
  <c r="E100" i="1"/>
  <c r="BZ101" i="1"/>
  <c r="BW101" i="1"/>
  <c r="BT102" i="1" s="1"/>
  <c r="BV102" i="1" s="1"/>
  <c r="BY102" i="1" s="1"/>
  <c r="BX101" i="1"/>
  <c r="EB101" i="1"/>
  <c r="DZ101" i="1"/>
  <c r="DY101" i="1"/>
  <c r="DV102" i="1" s="1"/>
  <c r="DX102" i="1" s="1"/>
  <c r="EA102" i="1" s="1"/>
  <c r="BQ101" i="1"/>
  <c r="BO101" i="1"/>
  <c r="BN101" i="1"/>
  <c r="BK102" i="1" s="1"/>
  <c r="BM102" i="1" s="1"/>
  <c r="BP102" i="1" s="1"/>
  <c r="DA101" i="1"/>
  <c r="CX101" i="1"/>
  <c r="CU102" i="1" s="1"/>
  <c r="CW102" i="1" s="1"/>
  <c r="CZ102" i="1" s="1"/>
  <c r="CY101" i="1"/>
  <c r="A92" i="2"/>
  <c r="B103" i="1"/>
  <c r="DL102" i="1"/>
  <c r="CT102" i="1"/>
  <c r="CB102" i="1"/>
  <c r="BJ102" i="1"/>
  <c r="AR102" i="1"/>
  <c r="DU102" i="1"/>
  <c r="CK102" i="1"/>
  <c r="BA102" i="1"/>
  <c r="DC102" i="1"/>
  <c r="BS102" i="1"/>
  <c r="DJ101" i="1"/>
  <c r="DG101" i="1"/>
  <c r="DD102" i="1" s="1"/>
  <c r="DF102" i="1" s="1"/>
  <c r="DI102" i="1" s="1"/>
  <c r="DH101" i="1"/>
  <c r="AY101" i="1"/>
  <c r="AW101" i="1"/>
  <c r="AU101" i="1"/>
  <c r="AV101" i="1"/>
  <c r="AS102" i="1" s="1"/>
  <c r="DS101" i="1"/>
  <c r="DP101" i="1"/>
  <c r="DM102" i="1" s="1"/>
  <c r="DO102" i="1" s="1"/>
  <c r="DR102" i="1" s="1"/>
  <c r="DQ101" i="1"/>
  <c r="G101" i="1" l="1"/>
  <c r="D91" i="2" s="1"/>
  <c r="B92" i="2"/>
  <c r="C103" i="1"/>
  <c r="DS102" i="1"/>
  <c r="DP102" i="1"/>
  <c r="DM103" i="1" s="1"/>
  <c r="DO103" i="1" s="1"/>
  <c r="DR103" i="1" s="1"/>
  <c r="DQ102" i="1"/>
  <c r="AX101" i="1"/>
  <c r="H101" i="1" s="1"/>
  <c r="E91" i="2" s="1"/>
  <c r="F101" i="1"/>
  <c r="CR102" i="1"/>
  <c r="CP102" i="1"/>
  <c r="CO102" i="1"/>
  <c r="CL103" i="1" s="1"/>
  <c r="CN103" i="1" s="1"/>
  <c r="CQ103" i="1" s="1"/>
  <c r="EB102" i="1"/>
  <c r="DZ102" i="1"/>
  <c r="DY102" i="1"/>
  <c r="DV103" i="1" s="1"/>
  <c r="DX103" i="1" s="1"/>
  <c r="EA103" i="1" s="1"/>
  <c r="J99" i="1"/>
  <c r="G89" i="2" s="1"/>
  <c r="C90" i="2"/>
  <c r="I100" i="1"/>
  <c r="F90" i="2" s="1"/>
  <c r="BH102" i="1"/>
  <c r="BF102" i="1"/>
  <c r="BE102" i="1"/>
  <c r="BB103" i="1" s="1"/>
  <c r="BD103" i="1" s="1"/>
  <c r="BG103" i="1" s="1"/>
  <c r="DJ102" i="1"/>
  <c r="DG102" i="1"/>
  <c r="DD103" i="1" s="1"/>
  <c r="DF103" i="1" s="1"/>
  <c r="DI103" i="1" s="1"/>
  <c r="DH102" i="1"/>
  <c r="AY102" i="1"/>
  <c r="AW102" i="1"/>
  <c r="AV102" i="1"/>
  <c r="AS103" i="1" s="1"/>
  <c r="AU102" i="1"/>
  <c r="BQ102" i="1"/>
  <c r="BO102" i="1"/>
  <c r="BN102" i="1"/>
  <c r="BK103" i="1" s="1"/>
  <c r="BM103" i="1" s="1"/>
  <c r="BP103" i="1" s="1"/>
  <c r="A93" i="2"/>
  <c r="B104" i="1"/>
  <c r="DC103" i="1"/>
  <c r="CB103" i="1"/>
  <c r="DU103" i="1"/>
  <c r="BA103" i="1"/>
  <c r="CT103" i="1"/>
  <c r="BS103" i="1"/>
  <c r="DL103" i="1"/>
  <c r="BJ103" i="1"/>
  <c r="CK103" i="1"/>
  <c r="AR103" i="1"/>
  <c r="CI102" i="1"/>
  <c r="CG102" i="1"/>
  <c r="CF102" i="1"/>
  <c r="CC103" i="1" s="1"/>
  <c r="CE103" i="1" s="1"/>
  <c r="CH103" i="1" s="1"/>
  <c r="BZ102" i="1"/>
  <c r="BW102" i="1"/>
  <c r="BT103" i="1" s="1"/>
  <c r="BV103" i="1" s="1"/>
  <c r="BY103" i="1" s="1"/>
  <c r="BX102" i="1"/>
  <c r="DA102" i="1"/>
  <c r="CY102" i="1"/>
  <c r="CX102" i="1"/>
  <c r="CU103" i="1" s="1"/>
  <c r="CW103" i="1" s="1"/>
  <c r="CZ103" i="1" s="1"/>
  <c r="E101" i="1"/>
  <c r="E102" i="1" l="1"/>
  <c r="BQ103" i="1"/>
  <c r="BN103" i="1"/>
  <c r="BK104" i="1" s="1"/>
  <c r="BM104" i="1" s="1"/>
  <c r="BP104" i="1" s="1"/>
  <c r="BO103" i="1"/>
  <c r="A94" i="2"/>
  <c r="DU104" i="1"/>
  <c r="DL104" i="1"/>
  <c r="DC104" i="1"/>
  <c r="CT104" i="1"/>
  <c r="CK104" i="1"/>
  <c r="CB104" i="1"/>
  <c r="BS104" i="1"/>
  <c r="BJ104" i="1"/>
  <c r="BA104" i="1"/>
  <c r="AR104" i="1"/>
  <c r="B105" i="1"/>
  <c r="J100" i="1"/>
  <c r="G90" i="2" s="1"/>
  <c r="DS103" i="1"/>
  <c r="DP103" i="1"/>
  <c r="DM104" i="1" s="1"/>
  <c r="DO104" i="1" s="1"/>
  <c r="DR104" i="1" s="1"/>
  <c r="DQ103" i="1"/>
  <c r="C91" i="2"/>
  <c r="I101" i="1"/>
  <c r="F91" i="2" s="1"/>
  <c r="G102" i="1"/>
  <c r="D92" i="2" s="1"/>
  <c r="BZ103" i="1"/>
  <c r="BX103" i="1"/>
  <c r="BW103" i="1"/>
  <c r="BT104" i="1" s="1"/>
  <c r="BV104" i="1" s="1"/>
  <c r="BY104" i="1" s="1"/>
  <c r="DA103" i="1"/>
  <c r="CX103" i="1"/>
  <c r="CU104" i="1" s="1"/>
  <c r="CW104" i="1" s="1"/>
  <c r="CZ104" i="1" s="1"/>
  <c r="CY103" i="1"/>
  <c r="CR103" i="1"/>
  <c r="CO103" i="1"/>
  <c r="CL104" i="1" s="1"/>
  <c r="CN104" i="1" s="1"/>
  <c r="CQ104" i="1" s="1"/>
  <c r="CP103" i="1"/>
  <c r="BH103" i="1"/>
  <c r="BE103" i="1"/>
  <c r="BB104" i="1" s="1"/>
  <c r="BD104" i="1" s="1"/>
  <c r="BG104" i="1" s="1"/>
  <c r="BF103" i="1"/>
  <c r="EB103" i="1"/>
  <c r="DY103" i="1"/>
  <c r="DV104" i="1" s="1"/>
  <c r="DX104" i="1" s="1"/>
  <c r="EA104" i="1" s="1"/>
  <c r="DZ103" i="1"/>
  <c r="AX102" i="1"/>
  <c r="H102" i="1" s="1"/>
  <c r="E92" i="2" s="1"/>
  <c r="F102" i="1"/>
  <c r="AY103" i="1"/>
  <c r="AW103" i="1"/>
  <c r="AV103" i="1"/>
  <c r="AS104" i="1" s="1"/>
  <c r="AU103" i="1"/>
  <c r="CI103" i="1"/>
  <c r="CF103" i="1"/>
  <c r="CC104" i="1" s="1"/>
  <c r="CE104" i="1" s="1"/>
  <c r="CH104" i="1" s="1"/>
  <c r="CG103" i="1"/>
  <c r="B93" i="2"/>
  <c r="C104" i="1"/>
  <c r="DJ103" i="1"/>
  <c r="DH103" i="1"/>
  <c r="DG103" i="1"/>
  <c r="DD104" i="1" s="1"/>
  <c r="DF104" i="1" s="1"/>
  <c r="DI104" i="1" s="1"/>
  <c r="C92" i="2" l="1"/>
  <c r="I102" i="1"/>
  <c r="F92" i="2" s="1"/>
  <c r="E103" i="1"/>
  <c r="CR104" i="1"/>
  <c r="CP104" i="1"/>
  <c r="CO104" i="1"/>
  <c r="CL105" i="1" s="1"/>
  <c r="CN105" i="1" s="1"/>
  <c r="CQ105" i="1" s="1"/>
  <c r="DA104" i="1"/>
  <c r="CX104" i="1"/>
  <c r="CU105" i="1" s="1"/>
  <c r="CW105" i="1" s="1"/>
  <c r="CZ105" i="1" s="1"/>
  <c r="CY104" i="1"/>
  <c r="DJ104" i="1"/>
  <c r="DG104" i="1"/>
  <c r="DD105" i="1" s="1"/>
  <c r="DF105" i="1" s="1"/>
  <c r="DI105" i="1" s="1"/>
  <c r="DH104" i="1"/>
  <c r="AY104" i="1"/>
  <c r="AW104" i="1"/>
  <c r="AV104" i="1"/>
  <c r="AS105" i="1" s="1"/>
  <c r="AU104" i="1"/>
  <c r="DS104" i="1"/>
  <c r="DP104" i="1"/>
  <c r="DM105" i="1" s="1"/>
  <c r="DO105" i="1" s="1"/>
  <c r="DR105" i="1" s="1"/>
  <c r="DQ104" i="1"/>
  <c r="AX103" i="1"/>
  <c r="H103" i="1" s="1"/>
  <c r="E93" i="2" s="1"/>
  <c r="F103" i="1"/>
  <c r="J101" i="1"/>
  <c r="G91" i="2" s="1"/>
  <c r="BH104" i="1"/>
  <c r="BE104" i="1"/>
  <c r="BB105" i="1" s="1"/>
  <c r="BD105" i="1" s="1"/>
  <c r="BG105" i="1" s="1"/>
  <c r="BF104" i="1"/>
  <c r="EB104" i="1"/>
  <c r="DZ104" i="1"/>
  <c r="DY104" i="1"/>
  <c r="DV105" i="1" s="1"/>
  <c r="DX105" i="1" s="1"/>
  <c r="EA105" i="1" s="1"/>
  <c r="BQ104" i="1"/>
  <c r="BO104" i="1"/>
  <c r="BN104" i="1"/>
  <c r="BK105" i="1" s="1"/>
  <c r="BM105" i="1" s="1"/>
  <c r="BP105" i="1" s="1"/>
  <c r="G103" i="1"/>
  <c r="D93" i="2" s="1"/>
  <c r="BZ104" i="1"/>
  <c r="BW104" i="1"/>
  <c r="BT105" i="1" s="1"/>
  <c r="BV105" i="1" s="1"/>
  <c r="BY105" i="1" s="1"/>
  <c r="BX104" i="1"/>
  <c r="B94" i="2"/>
  <c r="C105" i="1"/>
  <c r="CI104" i="1"/>
  <c r="CF104" i="1"/>
  <c r="CC105" i="1" s="1"/>
  <c r="CE105" i="1" s="1"/>
  <c r="CH105" i="1" s="1"/>
  <c r="CG104" i="1"/>
  <c r="A95" i="2"/>
  <c r="B106" i="1"/>
  <c r="BS105" i="1"/>
  <c r="DL105" i="1"/>
  <c r="AR105" i="1"/>
  <c r="CK105" i="1"/>
  <c r="BJ105" i="1"/>
  <c r="DC105" i="1"/>
  <c r="CT105" i="1"/>
  <c r="CB105" i="1"/>
  <c r="DU105" i="1"/>
  <c r="BA105" i="1"/>
  <c r="E104" i="1" l="1"/>
  <c r="BQ105" i="1"/>
  <c r="BO105" i="1"/>
  <c r="BN105" i="1"/>
  <c r="BK106" i="1" s="1"/>
  <c r="BM106" i="1" s="1"/>
  <c r="BP106" i="1" s="1"/>
  <c r="F104" i="1"/>
  <c r="AX104" i="1"/>
  <c r="H104" i="1" s="1"/>
  <c r="E94" i="2" s="1"/>
  <c r="G104" i="1"/>
  <c r="D94" i="2" s="1"/>
  <c r="AY105" i="1"/>
  <c r="AV105" i="1"/>
  <c r="AS106" i="1" s="1"/>
  <c r="AW105" i="1"/>
  <c r="AU105" i="1"/>
  <c r="B95" i="2"/>
  <c r="C106" i="1"/>
  <c r="C93" i="2"/>
  <c r="I103" i="1"/>
  <c r="F93" i="2" s="1"/>
  <c r="CR105" i="1"/>
  <c r="CO105" i="1"/>
  <c r="CL106" i="1" s="1"/>
  <c r="CN106" i="1" s="1"/>
  <c r="CQ106" i="1" s="1"/>
  <c r="CP105" i="1"/>
  <c r="DS105" i="1"/>
  <c r="DQ105" i="1"/>
  <c r="DP105" i="1"/>
  <c r="DM106" i="1" s="1"/>
  <c r="DO106" i="1" s="1"/>
  <c r="DR106" i="1" s="1"/>
  <c r="BZ105" i="1"/>
  <c r="BW105" i="1"/>
  <c r="BT106" i="1" s="1"/>
  <c r="BV106" i="1" s="1"/>
  <c r="BY106" i="1" s="1"/>
  <c r="BX105" i="1"/>
  <c r="A96" i="2"/>
  <c r="B107" i="1"/>
  <c r="DU106" i="1"/>
  <c r="DL106" i="1"/>
  <c r="DC106" i="1"/>
  <c r="CT106" i="1"/>
  <c r="CK106" i="1"/>
  <c r="CB106" i="1"/>
  <c r="BS106" i="1"/>
  <c r="BJ106" i="1"/>
  <c r="BA106" i="1"/>
  <c r="AR106" i="1"/>
  <c r="DJ105" i="1"/>
  <c r="DH105" i="1"/>
  <c r="DG105" i="1"/>
  <c r="DD106" i="1" s="1"/>
  <c r="DF106" i="1" s="1"/>
  <c r="DI106" i="1" s="1"/>
  <c r="BH105" i="1"/>
  <c r="BF105" i="1"/>
  <c r="BE105" i="1"/>
  <c r="BB106" i="1" s="1"/>
  <c r="BD106" i="1" s="1"/>
  <c r="BG106" i="1" s="1"/>
  <c r="EB105" i="1"/>
  <c r="DY105" i="1"/>
  <c r="DV106" i="1" s="1"/>
  <c r="DX106" i="1" s="1"/>
  <c r="EA106" i="1" s="1"/>
  <c r="DZ105" i="1"/>
  <c r="CI105" i="1"/>
  <c r="CG105" i="1"/>
  <c r="CF105" i="1"/>
  <c r="CC106" i="1" s="1"/>
  <c r="CE106" i="1" s="1"/>
  <c r="CH106" i="1" s="1"/>
  <c r="DA105" i="1"/>
  <c r="CY105" i="1"/>
  <c r="CX105" i="1"/>
  <c r="CU106" i="1" s="1"/>
  <c r="CW106" i="1" s="1"/>
  <c r="CZ106" i="1" s="1"/>
  <c r="J102" i="1"/>
  <c r="G92" i="2" s="1"/>
  <c r="E105" i="1" l="1"/>
  <c r="J103" i="1"/>
  <c r="G93" i="2" s="1"/>
  <c r="CR106" i="1"/>
  <c r="CO106" i="1"/>
  <c r="CL107" i="1" s="1"/>
  <c r="CN107" i="1" s="1"/>
  <c r="CQ107" i="1" s="1"/>
  <c r="CP106" i="1"/>
  <c r="CI106" i="1"/>
  <c r="CG106" i="1"/>
  <c r="CF106" i="1"/>
  <c r="CC107" i="1" s="1"/>
  <c r="CE107" i="1" s="1"/>
  <c r="CH107" i="1" s="1"/>
  <c r="DS106" i="1"/>
  <c r="DP106" i="1"/>
  <c r="DM107" i="1" s="1"/>
  <c r="DO107" i="1" s="1"/>
  <c r="DR107" i="1" s="1"/>
  <c r="DQ106" i="1"/>
  <c r="B96" i="2"/>
  <c r="C107" i="1"/>
  <c r="C94" i="2"/>
  <c r="I104" i="1"/>
  <c r="F94" i="2" s="1"/>
  <c r="AY106" i="1"/>
  <c r="AW106" i="1"/>
  <c r="AV106" i="1"/>
  <c r="AS107" i="1" s="1"/>
  <c r="AU106" i="1"/>
  <c r="BH106" i="1"/>
  <c r="BE106" i="1"/>
  <c r="BB107" i="1" s="1"/>
  <c r="BD107" i="1" s="1"/>
  <c r="BG107" i="1" s="1"/>
  <c r="BF106" i="1"/>
  <c r="EB106" i="1"/>
  <c r="DY106" i="1"/>
  <c r="DV107" i="1" s="1"/>
  <c r="DX107" i="1" s="1"/>
  <c r="EA107" i="1" s="1"/>
  <c r="DZ106" i="1"/>
  <c r="BQ106" i="1"/>
  <c r="BN106" i="1"/>
  <c r="BK107" i="1" s="1"/>
  <c r="BM107" i="1" s="1"/>
  <c r="BP107" i="1" s="1"/>
  <c r="BO106" i="1"/>
  <c r="A97" i="2"/>
  <c r="B108" i="1"/>
  <c r="DU107" i="1"/>
  <c r="DL107" i="1"/>
  <c r="DC107" i="1"/>
  <c r="CT107" i="1"/>
  <c r="CK107" i="1"/>
  <c r="CB107" i="1"/>
  <c r="BS107" i="1"/>
  <c r="BJ107" i="1"/>
  <c r="BA107" i="1"/>
  <c r="AR107" i="1"/>
  <c r="F105" i="1"/>
  <c r="AX105" i="1"/>
  <c r="H105" i="1" s="1"/>
  <c r="E95" i="2" s="1"/>
  <c r="DA106" i="1"/>
  <c r="CX106" i="1"/>
  <c r="CU107" i="1" s="1"/>
  <c r="CW107" i="1" s="1"/>
  <c r="CZ107" i="1" s="1"/>
  <c r="CY106" i="1"/>
  <c r="DJ106" i="1"/>
  <c r="DG106" i="1"/>
  <c r="DD107" i="1" s="1"/>
  <c r="DF107" i="1" s="1"/>
  <c r="DI107" i="1" s="1"/>
  <c r="DH106" i="1"/>
  <c r="BZ106" i="1"/>
  <c r="BW106" i="1"/>
  <c r="BT107" i="1" s="1"/>
  <c r="BV107" i="1" s="1"/>
  <c r="BY107" i="1" s="1"/>
  <c r="BX106" i="1"/>
  <c r="G105" i="1"/>
  <c r="D95" i="2" s="1"/>
  <c r="E106" i="1" l="1"/>
  <c r="DA107" i="1"/>
  <c r="CX107" i="1"/>
  <c r="CU108" i="1" s="1"/>
  <c r="CW108" i="1" s="1"/>
  <c r="CZ108" i="1" s="1"/>
  <c r="CY107" i="1"/>
  <c r="C95" i="2"/>
  <c r="I105" i="1"/>
  <c r="F95" i="2" s="1"/>
  <c r="DJ107" i="1"/>
  <c r="DH107" i="1"/>
  <c r="DG107" i="1"/>
  <c r="DD108" i="1" s="1"/>
  <c r="DF108" i="1" s="1"/>
  <c r="DI108" i="1" s="1"/>
  <c r="G106" i="1"/>
  <c r="D96" i="2" s="1"/>
  <c r="AY107" i="1"/>
  <c r="AV107" i="1"/>
  <c r="AS108" i="1" s="1"/>
  <c r="AU107" i="1"/>
  <c r="AW107" i="1"/>
  <c r="DS107" i="1"/>
  <c r="DQ107" i="1"/>
  <c r="DP107" i="1"/>
  <c r="DM108" i="1" s="1"/>
  <c r="DO108" i="1" s="1"/>
  <c r="DR108" i="1" s="1"/>
  <c r="BH107" i="1"/>
  <c r="BE107" i="1"/>
  <c r="BB108" i="1" s="1"/>
  <c r="BD108" i="1" s="1"/>
  <c r="BG108" i="1" s="1"/>
  <c r="BF107" i="1"/>
  <c r="BZ107" i="1"/>
  <c r="BX107" i="1"/>
  <c r="BW107" i="1"/>
  <c r="BT108" i="1" s="1"/>
  <c r="BV108" i="1" s="1"/>
  <c r="BY108" i="1" s="1"/>
  <c r="BQ107" i="1"/>
  <c r="BO107" i="1"/>
  <c r="BN107" i="1"/>
  <c r="BK108" i="1" s="1"/>
  <c r="BM108" i="1" s="1"/>
  <c r="BP108" i="1" s="1"/>
  <c r="CI107" i="1"/>
  <c r="CF107" i="1"/>
  <c r="CC108" i="1" s="1"/>
  <c r="CE108" i="1" s="1"/>
  <c r="CH108" i="1" s="1"/>
  <c r="CG107" i="1"/>
  <c r="B97" i="2"/>
  <c r="C108" i="1"/>
  <c r="EB107" i="1"/>
  <c r="DZ107" i="1"/>
  <c r="DY107" i="1"/>
  <c r="DV108" i="1" s="1"/>
  <c r="DX108" i="1" s="1"/>
  <c r="EA108" i="1" s="1"/>
  <c r="A98" i="2"/>
  <c r="B109" i="1"/>
  <c r="DU108" i="1"/>
  <c r="DL108" i="1"/>
  <c r="DC108" i="1"/>
  <c r="CT108" i="1"/>
  <c r="CK108" i="1"/>
  <c r="CB108" i="1"/>
  <c r="BS108" i="1"/>
  <c r="BJ108" i="1"/>
  <c r="BA108" i="1"/>
  <c r="AR108" i="1"/>
  <c r="J104" i="1"/>
  <c r="G94" i="2" s="1"/>
  <c r="CR107" i="1"/>
  <c r="CP107" i="1"/>
  <c r="CO107" i="1"/>
  <c r="CL108" i="1" s="1"/>
  <c r="CN108" i="1" s="1"/>
  <c r="CQ108" i="1" s="1"/>
  <c r="F106" i="1"/>
  <c r="AX106" i="1"/>
  <c r="H106" i="1" s="1"/>
  <c r="E96" i="2" s="1"/>
  <c r="E107" i="1" l="1"/>
  <c r="DJ108" i="1"/>
  <c r="DG108" i="1"/>
  <c r="DD109" i="1" s="1"/>
  <c r="DF109" i="1" s="1"/>
  <c r="DI109" i="1" s="1"/>
  <c r="DH108" i="1"/>
  <c r="B98" i="2"/>
  <c r="C109" i="1"/>
  <c r="EB108" i="1"/>
  <c r="DY108" i="1"/>
  <c r="DV109" i="1" s="1"/>
  <c r="DX109" i="1" s="1"/>
  <c r="EA109" i="1" s="1"/>
  <c r="DZ108" i="1"/>
  <c r="CR108" i="1"/>
  <c r="CP108" i="1"/>
  <c r="CO108" i="1"/>
  <c r="CL109" i="1" s="1"/>
  <c r="CN109" i="1" s="1"/>
  <c r="CQ109" i="1" s="1"/>
  <c r="DA108" i="1"/>
  <c r="CY108" i="1"/>
  <c r="CX108" i="1"/>
  <c r="CU109" i="1" s="1"/>
  <c r="CW109" i="1" s="1"/>
  <c r="CZ109" i="1" s="1"/>
  <c r="AY108" i="1"/>
  <c r="AU108" i="1"/>
  <c r="AW108" i="1"/>
  <c r="AV108" i="1"/>
  <c r="AS109" i="1" s="1"/>
  <c r="DS108" i="1"/>
  <c r="DQ108" i="1"/>
  <c r="DP108" i="1"/>
  <c r="DM109" i="1" s="1"/>
  <c r="DO109" i="1" s="1"/>
  <c r="DR109" i="1" s="1"/>
  <c r="BH108" i="1"/>
  <c r="BE108" i="1"/>
  <c r="BB109" i="1" s="1"/>
  <c r="BD109" i="1" s="1"/>
  <c r="BG109" i="1" s="1"/>
  <c r="BF108" i="1"/>
  <c r="A99" i="2"/>
  <c r="DU109" i="1"/>
  <c r="DL109" i="1"/>
  <c r="DC109" i="1"/>
  <c r="CT109" i="1"/>
  <c r="CK109" i="1"/>
  <c r="CB109" i="1"/>
  <c r="BS109" i="1"/>
  <c r="BJ109" i="1"/>
  <c r="BA109" i="1"/>
  <c r="AR109" i="1"/>
  <c r="B110" i="1"/>
  <c r="F107" i="1"/>
  <c r="AX107" i="1"/>
  <c r="H107" i="1" s="1"/>
  <c r="E97" i="2" s="1"/>
  <c r="J105" i="1"/>
  <c r="G95" i="2" s="1"/>
  <c r="G107" i="1"/>
  <c r="D97" i="2" s="1"/>
  <c r="BQ108" i="1"/>
  <c r="BN108" i="1"/>
  <c r="BK109" i="1" s="1"/>
  <c r="BM109" i="1" s="1"/>
  <c r="BP109" i="1" s="1"/>
  <c r="BO108" i="1"/>
  <c r="C96" i="2"/>
  <c r="I106" i="1"/>
  <c r="F96" i="2" s="1"/>
  <c r="BZ108" i="1"/>
  <c r="BW108" i="1"/>
  <c r="BT109" i="1" s="1"/>
  <c r="BV109" i="1" s="1"/>
  <c r="BY109" i="1" s="1"/>
  <c r="BX108" i="1"/>
  <c r="CI108" i="1"/>
  <c r="CF108" i="1"/>
  <c r="CC109" i="1" s="1"/>
  <c r="CE109" i="1" s="1"/>
  <c r="CH109" i="1" s="1"/>
  <c r="CG108" i="1"/>
  <c r="C97" i="2" l="1"/>
  <c r="I107" i="1"/>
  <c r="F97" i="2" s="1"/>
  <c r="DA109" i="1"/>
  <c r="CY109" i="1"/>
  <c r="CX109" i="1"/>
  <c r="CU110" i="1" s="1"/>
  <c r="CW110" i="1" s="1"/>
  <c r="CZ110" i="1" s="1"/>
  <c r="AX108" i="1"/>
  <c r="H108" i="1" s="1"/>
  <c r="E98" i="2" s="1"/>
  <c r="F108" i="1"/>
  <c r="BQ109" i="1"/>
  <c r="BO109" i="1"/>
  <c r="BN109" i="1"/>
  <c r="BK110" i="1" s="1"/>
  <c r="BM110" i="1" s="1"/>
  <c r="BP110" i="1" s="1"/>
  <c r="BZ109" i="1"/>
  <c r="BX109" i="1"/>
  <c r="BW109" i="1"/>
  <c r="BT110" i="1" s="1"/>
  <c r="BV110" i="1" s="1"/>
  <c r="BY110" i="1" s="1"/>
  <c r="E108" i="1"/>
  <c r="CI109" i="1"/>
  <c r="CF109" i="1"/>
  <c r="CC110" i="1" s="1"/>
  <c r="CE110" i="1" s="1"/>
  <c r="CH110" i="1" s="1"/>
  <c r="CG109" i="1"/>
  <c r="J106" i="1"/>
  <c r="G96" i="2" s="1"/>
  <c r="CR109" i="1"/>
  <c r="CO109" i="1"/>
  <c r="CL110" i="1" s="1"/>
  <c r="CN110" i="1" s="1"/>
  <c r="CQ110" i="1" s="1"/>
  <c r="CP109" i="1"/>
  <c r="B99" i="2"/>
  <c r="C110" i="1"/>
  <c r="A100" i="2"/>
  <c r="DU110" i="1"/>
  <c r="DC110" i="1"/>
  <c r="CK110" i="1"/>
  <c r="BS110" i="1"/>
  <c r="BA110" i="1"/>
  <c r="DL110" i="1"/>
  <c r="CB110" i="1"/>
  <c r="AR110" i="1"/>
  <c r="B111" i="1"/>
  <c r="CT110" i="1"/>
  <c r="BJ110" i="1"/>
  <c r="DJ109" i="1"/>
  <c r="DG109" i="1"/>
  <c r="DD110" i="1" s="1"/>
  <c r="DF110" i="1" s="1"/>
  <c r="DI110" i="1" s="1"/>
  <c r="DH109" i="1"/>
  <c r="AY109" i="1"/>
  <c r="AW109" i="1"/>
  <c r="AU109" i="1"/>
  <c r="AV109" i="1"/>
  <c r="AS110" i="1" s="1"/>
  <c r="DS109" i="1"/>
  <c r="DQ109" i="1"/>
  <c r="DP109" i="1"/>
  <c r="DM110" i="1" s="1"/>
  <c r="DO110" i="1" s="1"/>
  <c r="DR110" i="1" s="1"/>
  <c r="BH109" i="1"/>
  <c r="BF109" i="1"/>
  <c r="BE109" i="1"/>
  <c r="BB110" i="1" s="1"/>
  <c r="BD110" i="1" s="1"/>
  <c r="BG110" i="1" s="1"/>
  <c r="EB109" i="1"/>
  <c r="DY109" i="1"/>
  <c r="DV110" i="1" s="1"/>
  <c r="DX110" i="1" s="1"/>
  <c r="EA110" i="1" s="1"/>
  <c r="DZ109" i="1"/>
  <c r="G108" i="1"/>
  <c r="D98" i="2" s="1"/>
  <c r="E109" i="1" l="1"/>
  <c r="J107" i="1"/>
  <c r="G97" i="2" s="1"/>
  <c r="AX109" i="1"/>
  <c r="H109" i="1" s="1"/>
  <c r="E99" i="2" s="1"/>
  <c r="F109" i="1"/>
  <c r="G109" i="1"/>
  <c r="D99" i="2" s="1"/>
  <c r="AY110" i="1"/>
  <c r="AW110" i="1"/>
  <c r="AU110" i="1"/>
  <c r="AV110" i="1"/>
  <c r="AS111" i="1" s="1"/>
  <c r="CI110" i="1"/>
  <c r="CG110" i="1"/>
  <c r="CF110" i="1"/>
  <c r="CC111" i="1" s="1"/>
  <c r="CE111" i="1" s="1"/>
  <c r="CH111" i="1" s="1"/>
  <c r="B100" i="2"/>
  <c r="C111" i="1"/>
  <c r="C98" i="2"/>
  <c r="I108" i="1"/>
  <c r="F98" i="2" s="1"/>
  <c r="DS110" i="1"/>
  <c r="DP110" i="1"/>
  <c r="DM111" i="1" s="1"/>
  <c r="DO111" i="1" s="1"/>
  <c r="DR111" i="1" s="1"/>
  <c r="DQ110" i="1"/>
  <c r="BQ110" i="1"/>
  <c r="BN110" i="1"/>
  <c r="BK111" i="1" s="1"/>
  <c r="BM111" i="1" s="1"/>
  <c r="BP111" i="1" s="1"/>
  <c r="BO110" i="1"/>
  <c r="CR110" i="1"/>
  <c r="CP110" i="1"/>
  <c r="CO110" i="1"/>
  <c r="CL111" i="1" s="1"/>
  <c r="CN111" i="1" s="1"/>
  <c r="CQ111" i="1" s="1"/>
  <c r="A101" i="2"/>
  <c r="B112" i="1"/>
  <c r="DU111" i="1"/>
  <c r="BA111" i="1"/>
  <c r="CT111" i="1"/>
  <c r="BS111" i="1"/>
  <c r="DL111" i="1"/>
  <c r="AR111" i="1"/>
  <c r="CK111" i="1"/>
  <c r="BJ111" i="1"/>
  <c r="DC111" i="1"/>
  <c r="CB111" i="1"/>
  <c r="BH110" i="1"/>
  <c r="BE110" i="1"/>
  <c r="BB111" i="1" s="1"/>
  <c r="BD111" i="1" s="1"/>
  <c r="BG111" i="1" s="1"/>
  <c r="BF110" i="1"/>
  <c r="BZ110" i="1"/>
  <c r="BX110" i="1"/>
  <c r="BW110" i="1"/>
  <c r="BT111" i="1" s="1"/>
  <c r="BV111" i="1" s="1"/>
  <c r="BY111" i="1" s="1"/>
  <c r="DA110" i="1"/>
  <c r="CX110" i="1"/>
  <c r="CU111" i="1" s="1"/>
  <c r="CW111" i="1" s="1"/>
  <c r="CZ111" i="1" s="1"/>
  <c r="CY110" i="1"/>
  <c r="DJ110" i="1"/>
  <c r="DH110" i="1"/>
  <c r="DG110" i="1"/>
  <c r="DD111" i="1" s="1"/>
  <c r="DF111" i="1" s="1"/>
  <c r="DI111" i="1" s="1"/>
  <c r="EB110" i="1"/>
  <c r="DY110" i="1"/>
  <c r="DV111" i="1" s="1"/>
  <c r="DX111" i="1" s="1"/>
  <c r="EA111" i="1" s="1"/>
  <c r="DZ110" i="1"/>
  <c r="E110" i="1" l="1"/>
  <c r="DS111" i="1"/>
  <c r="DQ111" i="1"/>
  <c r="DP111" i="1"/>
  <c r="DM112" i="1" s="1"/>
  <c r="DO112" i="1" s="1"/>
  <c r="DR112" i="1" s="1"/>
  <c r="A102" i="2"/>
  <c r="DU112" i="1"/>
  <c r="DL112" i="1"/>
  <c r="DC112" i="1"/>
  <c r="CT112" i="1"/>
  <c r="CK112" i="1"/>
  <c r="CB112" i="1"/>
  <c r="BS112" i="1"/>
  <c r="BJ112" i="1"/>
  <c r="BA112" i="1"/>
  <c r="AR112" i="1"/>
  <c r="B113" i="1"/>
  <c r="BZ111" i="1"/>
  <c r="BW111" i="1"/>
  <c r="BT112" i="1" s="1"/>
  <c r="BV112" i="1" s="1"/>
  <c r="BY112" i="1" s="1"/>
  <c r="BX111" i="1"/>
  <c r="DA111" i="1"/>
  <c r="CX111" i="1"/>
  <c r="CU112" i="1" s="1"/>
  <c r="CW112" i="1" s="1"/>
  <c r="CZ112" i="1" s="1"/>
  <c r="CY111" i="1"/>
  <c r="J108" i="1"/>
  <c r="G98" i="2" s="1"/>
  <c r="AX110" i="1"/>
  <c r="H110" i="1" s="1"/>
  <c r="E100" i="2" s="1"/>
  <c r="F110" i="1"/>
  <c r="BQ111" i="1"/>
  <c r="BO111" i="1"/>
  <c r="BN111" i="1"/>
  <c r="BK112" i="1" s="1"/>
  <c r="BM112" i="1" s="1"/>
  <c r="BP112" i="1" s="1"/>
  <c r="CI111" i="1"/>
  <c r="CG111" i="1"/>
  <c r="CF111" i="1"/>
  <c r="CC112" i="1" s="1"/>
  <c r="CE112" i="1" s="1"/>
  <c r="CH112" i="1" s="1"/>
  <c r="BH111" i="1"/>
  <c r="BF111" i="1"/>
  <c r="BE111" i="1"/>
  <c r="BB112" i="1" s="1"/>
  <c r="BD112" i="1" s="1"/>
  <c r="BG112" i="1" s="1"/>
  <c r="G110" i="1"/>
  <c r="D100" i="2" s="1"/>
  <c r="DJ111" i="1"/>
  <c r="DH111" i="1"/>
  <c r="DG111" i="1"/>
  <c r="DD112" i="1" s="1"/>
  <c r="DF112" i="1" s="1"/>
  <c r="DI112" i="1" s="1"/>
  <c r="EB111" i="1"/>
  <c r="DY111" i="1"/>
  <c r="DV112" i="1" s="1"/>
  <c r="DX112" i="1" s="1"/>
  <c r="EA112" i="1" s="1"/>
  <c r="DZ111" i="1"/>
  <c r="B101" i="2"/>
  <c r="C112" i="1"/>
  <c r="CR111" i="1"/>
  <c r="CO111" i="1"/>
  <c r="CL112" i="1" s="1"/>
  <c r="CN112" i="1" s="1"/>
  <c r="CQ112" i="1" s="1"/>
  <c r="CP111" i="1"/>
  <c r="C99" i="2"/>
  <c r="I109" i="1"/>
  <c r="F99" i="2" s="1"/>
  <c r="AY111" i="1"/>
  <c r="AW111" i="1"/>
  <c r="AV111" i="1"/>
  <c r="AS112" i="1" s="1"/>
  <c r="AU111" i="1"/>
  <c r="J109" i="1" l="1"/>
  <c r="G99" i="2" s="1"/>
  <c r="A103" i="2"/>
  <c r="B114" i="1"/>
  <c r="DU113" i="1"/>
  <c r="CK113" i="1"/>
  <c r="BJ113" i="1"/>
  <c r="DC113" i="1"/>
  <c r="CB113" i="1"/>
  <c r="BA113" i="1"/>
  <c r="DL113" i="1"/>
  <c r="CT113" i="1"/>
  <c r="AR113" i="1"/>
  <c r="BS113" i="1"/>
  <c r="DJ112" i="1"/>
  <c r="DH112" i="1"/>
  <c r="DG112" i="1"/>
  <c r="DD113" i="1" s="1"/>
  <c r="DF113" i="1" s="1"/>
  <c r="DI113" i="1" s="1"/>
  <c r="AY112" i="1"/>
  <c r="AV112" i="1"/>
  <c r="AS113" i="1" s="1"/>
  <c r="AU112" i="1"/>
  <c r="AW112" i="1"/>
  <c r="DS112" i="1"/>
  <c r="DP112" i="1"/>
  <c r="DM113" i="1" s="1"/>
  <c r="DO113" i="1" s="1"/>
  <c r="DR113" i="1" s="1"/>
  <c r="DQ112" i="1"/>
  <c r="BH112" i="1"/>
  <c r="BE112" i="1"/>
  <c r="BB113" i="1" s="1"/>
  <c r="BD113" i="1" s="1"/>
  <c r="BG113" i="1" s="1"/>
  <c r="BF112" i="1"/>
  <c r="EB112" i="1"/>
  <c r="DZ112" i="1"/>
  <c r="DY112" i="1"/>
  <c r="DV113" i="1" s="1"/>
  <c r="DX113" i="1" s="1"/>
  <c r="EA113" i="1" s="1"/>
  <c r="BQ112" i="1"/>
  <c r="BN112" i="1"/>
  <c r="BK113" i="1" s="1"/>
  <c r="BM113" i="1" s="1"/>
  <c r="BP113" i="1" s="1"/>
  <c r="BO112" i="1"/>
  <c r="AX111" i="1"/>
  <c r="H111" i="1" s="1"/>
  <c r="E101" i="2" s="1"/>
  <c r="F111" i="1"/>
  <c r="BZ112" i="1"/>
  <c r="BX112" i="1"/>
  <c r="BW112" i="1"/>
  <c r="BT113" i="1" s="1"/>
  <c r="BV113" i="1" s="1"/>
  <c r="BY113" i="1" s="1"/>
  <c r="B102" i="2"/>
  <c r="C113" i="1"/>
  <c r="CI112" i="1"/>
  <c r="CG112" i="1"/>
  <c r="CF112" i="1"/>
  <c r="CC113" i="1" s="1"/>
  <c r="CE113" i="1" s="1"/>
  <c r="CH113" i="1" s="1"/>
  <c r="G111" i="1"/>
  <c r="D101" i="2" s="1"/>
  <c r="CR112" i="1"/>
  <c r="CP112" i="1"/>
  <c r="CO112" i="1"/>
  <c r="CL113" i="1" s="1"/>
  <c r="CN113" i="1" s="1"/>
  <c r="CQ113" i="1" s="1"/>
  <c r="C100" i="2"/>
  <c r="I110" i="1"/>
  <c r="F100" i="2" s="1"/>
  <c r="DA112" i="1"/>
  <c r="CY112" i="1"/>
  <c r="CX112" i="1"/>
  <c r="CU113" i="1" s="1"/>
  <c r="CW113" i="1" s="1"/>
  <c r="CZ113" i="1" s="1"/>
  <c r="E111" i="1"/>
  <c r="E112" i="1" l="1"/>
  <c r="BH113" i="1"/>
  <c r="BE113" i="1"/>
  <c r="BB114" i="1" s="1"/>
  <c r="BD114" i="1" s="1"/>
  <c r="BG114" i="1" s="1"/>
  <c r="BF113" i="1"/>
  <c r="J110" i="1"/>
  <c r="G100" i="2" s="1"/>
  <c r="CI113" i="1"/>
  <c r="CF113" i="1"/>
  <c r="CC114" i="1" s="1"/>
  <c r="CE114" i="1" s="1"/>
  <c r="CH114" i="1" s="1"/>
  <c r="CG113" i="1"/>
  <c r="B103" i="2"/>
  <c r="C114" i="1"/>
  <c r="DJ113" i="1"/>
  <c r="DG113" i="1"/>
  <c r="DD114" i="1" s="1"/>
  <c r="DF114" i="1" s="1"/>
  <c r="DI114" i="1" s="1"/>
  <c r="DH113" i="1"/>
  <c r="BQ113" i="1"/>
  <c r="BO113" i="1"/>
  <c r="BN113" i="1"/>
  <c r="BK114" i="1" s="1"/>
  <c r="BM114" i="1" s="1"/>
  <c r="BP114" i="1" s="1"/>
  <c r="BZ113" i="1"/>
  <c r="BW113" i="1"/>
  <c r="BT114" i="1" s="1"/>
  <c r="BV114" i="1" s="1"/>
  <c r="BY114" i="1" s="1"/>
  <c r="BX113" i="1"/>
  <c r="CR113" i="1"/>
  <c r="CP113" i="1"/>
  <c r="CO113" i="1"/>
  <c r="CL114" i="1" s="1"/>
  <c r="CN114" i="1" s="1"/>
  <c r="CQ114" i="1" s="1"/>
  <c r="G112" i="1"/>
  <c r="D102" i="2" s="1"/>
  <c r="AY113" i="1"/>
  <c r="AV113" i="1"/>
  <c r="AS114" i="1" s="1"/>
  <c r="AW113" i="1"/>
  <c r="AU113" i="1"/>
  <c r="EB113" i="1"/>
  <c r="DY113" i="1"/>
  <c r="DV114" i="1" s="1"/>
  <c r="DX114" i="1" s="1"/>
  <c r="EA114" i="1" s="1"/>
  <c r="DZ113" i="1"/>
  <c r="F112" i="1"/>
  <c r="AX112" i="1"/>
  <c r="H112" i="1" s="1"/>
  <c r="E102" i="2" s="1"/>
  <c r="DA113" i="1"/>
  <c r="CX113" i="1"/>
  <c r="CU114" i="1" s="1"/>
  <c r="CW114" i="1" s="1"/>
  <c r="CZ114" i="1" s="1"/>
  <c r="CY113" i="1"/>
  <c r="A104" i="2"/>
  <c r="CT114" i="1"/>
  <c r="DU114" i="1"/>
  <c r="BA114" i="1"/>
  <c r="CB114" i="1"/>
  <c r="B115" i="1"/>
  <c r="DC114" i="1"/>
  <c r="CK114" i="1"/>
  <c r="BS114" i="1"/>
  <c r="BJ114" i="1"/>
  <c r="AR114" i="1"/>
  <c r="DL114" i="1"/>
  <c r="C101" i="2"/>
  <c r="I111" i="1"/>
  <c r="F101" i="2" s="1"/>
  <c r="DS113" i="1"/>
  <c r="DP113" i="1"/>
  <c r="DM114" i="1" s="1"/>
  <c r="DO114" i="1" s="1"/>
  <c r="DR114" i="1" s="1"/>
  <c r="DQ113" i="1"/>
  <c r="J111" i="1" l="1"/>
  <c r="G101" i="2" s="1"/>
  <c r="G113" i="1"/>
  <c r="D103" i="2" s="1"/>
  <c r="A105" i="2"/>
  <c r="B116" i="1"/>
  <c r="CT115" i="1"/>
  <c r="BA115" i="1"/>
  <c r="CB115" i="1"/>
  <c r="DU115" i="1"/>
  <c r="DC115" i="1"/>
  <c r="CK115" i="1"/>
  <c r="AR115" i="1"/>
  <c r="DL115" i="1"/>
  <c r="BS115" i="1"/>
  <c r="BJ115" i="1"/>
  <c r="B104" i="2"/>
  <c r="C115" i="1"/>
  <c r="CI114" i="1"/>
  <c r="CF114" i="1"/>
  <c r="CC115" i="1" s="1"/>
  <c r="CE115" i="1" s="1"/>
  <c r="CH115" i="1" s="1"/>
  <c r="CG114" i="1"/>
  <c r="DS114" i="1"/>
  <c r="DQ114" i="1"/>
  <c r="DP114" i="1"/>
  <c r="DM115" i="1" s="1"/>
  <c r="DO115" i="1" s="1"/>
  <c r="DR115" i="1" s="1"/>
  <c r="C102" i="2"/>
  <c r="I112" i="1"/>
  <c r="F102" i="2" s="1"/>
  <c r="AY114" i="1"/>
  <c r="AU114" i="1"/>
  <c r="AW114" i="1"/>
  <c r="AV114" i="1"/>
  <c r="AS115" i="1" s="1"/>
  <c r="EB114" i="1"/>
  <c r="DY114" i="1"/>
  <c r="DV115" i="1" s="1"/>
  <c r="DX115" i="1" s="1"/>
  <c r="EA115" i="1" s="1"/>
  <c r="DZ114" i="1"/>
  <c r="BQ114" i="1"/>
  <c r="BN114" i="1"/>
  <c r="BK115" i="1" s="1"/>
  <c r="BM115" i="1" s="1"/>
  <c r="BP115" i="1" s="1"/>
  <c r="BO114" i="1"/>
  <c r="DA114" i="1"/>
  <c r="CY114" i="1"/>
  <c r="CX114" i="1"/>
  <c r="CU115" i="1" s="1"/>
  <c r="CW115" i="1" s="1"/>
  <c r="CZ115" i="1" s="1"/>
  <c r="E113" i="1"/>
  <c r="BH114" i="1"/>
  <c r="BF114" i="1"/>
  <c r="BE114" i="1"/>
  <c r="BB115" i="1" s="1"/>
  <c r="BD115" i="1" s="1"/>
  <c r="BG115" i="1" s="1"/>
  <c r="BZ114" i="1"/>
  <c r="BW114" i="1"/>
  <c r="BT115" i="1" s="1"/>
  <c r="BV115" i="1" s="1"/>
  <c r="BY115" i="1" s="1"/>
  <c r="BX114" i="1"/>
  <c r="F113" i="1"/>
  <c r="AX113" i="1"/>
  <c r="H113" i="1" s="1"/>
  <c r="E103" i="2" s="1"/>
  <c r="CR114" i="1"/>
  <c r="CO114" i="1"/>
  <c r="CL115" i="1" s="1"/>
  <c r="CN115" i="1" s="1"/>
  <c r="CQ115" i="1" s="1"/>
  <c r="CP114" i="1"/>
  <c r="DJ114" i="1"/>
  <c r="DH114" i="1"/>
  <c r="DG114" i="1"/>
  <c r="DD115" i="1" s="1"/>
  <c r="DF115" i="1" s="1"/>
  <c r="DI115" i="1" s="1"/>
  <c r="E114" i="1" l="1"/>
  <c r="J112" i="1"/>
  <c r="G102" i="2" s="1"/>
  <c r="DJ115" i="1"/>
  <c r="DG115" i="1"/>
  <c r="DD116" i="1" s="1"/>
  <c r="DF116" i="1" s="1"/>
  <c r="DI116" i="1" s="1"/>
  <c r="DH115" i="1"/>
  <c r="EB115" i="1"/>
  <c r="DY115" i="1"/>
  <c r="DV116" i="1" s="1"/>
  <c r="DX116" i="1" s="1"/>
  <c r="EA116" i="1" s="1"/>
  <c r="DZ115" i="1"/>
  <c r="BQ115" i="1"/>
  <c r="BO115" i="1"/>
  <c r="BN115" i="1"/>
  <c r="BK116" i="1" s="1"/>
  <c r="BM116" i="1" s="1"/>
  <c r="BP116" i="1" s="1"/>
  <c r="BH115" i="1"/>
  <c r="BE115" i="1"/>
  <c r="BB116" i="1" s="1"/>
  <c r="BD116" i="1" s="1"/>
  <c r="BG116" i="1" s="1"/>
  <c r="BF115" i="1"/>
  <c r="B105" i="2"/>
  <c r="C116" i="1"/>
  <c r="CI115" i="1"/>
  <c r="CF115" i="1"/>
  <c r="CC116" i="1" s="1"/>
  <c r="CE116" i="1" s="1"/>
  <c r="CH116" i="1" s="1"/>
  <c r="CG115" i="1"/>
  <c r="C103" i="2"/>
  <c r="I113" i="1"/>
  <c r="F103" i="2" s="1"/>
  <c r="BZ115" i="1"/>
  <c r="BW115" i="1"/>
  <c r="BT116" i="1" s="1"/>
  <c r="BV116" i="1" s="1"/>
  <c r="BY116" i="1" s="1"/>
  <c r="BX115" i="1"/>
  <c r="DA115" i="1"/>
  <c r="CX115" i="1"/>
  <c r="CU116" i="1" s="1"/>
  <c r="CW116" i="1" s="1"/>
  <c r="CZ116" i="1" s="1"/>
  <c r="CY115" i="1"/>
  <c r="DS115" i="1"/>
  <c r="DQ115" i="1"/>
  <c r="DP115" i="1"/>
  <c r="DM116" i="1" s="1"/>
  <c r="DO116" i="1" s="1"/>
  <c r="DR116" i="1" s="1"/>
  <c r="A106" i="2"/>
  <c r="B117" i="1"/>
  <c r="DU116" i="1"/>
  <c r="DL116" i="1"/>
  <c r="DC116" i="1"/>
  <c r="CT116" i="1"/>
  <c r="CK116" i="1"/>
  <c r="CB116" i="1"/>
  <c r="BS116" i="1"/>
  <c r="BJ116" i="1"/>
  <c r="BA116" i="1"/>
  <c r="AR116" i="1"/>
  <c r="G114" i="1"/>
  <c r="D104" i="2" s="1"/>
  <c r="AX114" i="1"/>
  <c r="H114" i="1" s="1"/>
  <c r="E104" i="2" s="1"/>
  <c r="F114" i="1"/>
  <c r="AY115" i="1"/>
  <c r="AV115" i="1"/>
  <c r="AS116" i="1" s="1"/>
  <c r="AU115" i="1"/>
  <c r="AW115" i="1"/>
  <c r="CR115" i="1"/>
  <c r="CP115" i="1"/>
  <c r="CO115" i="1"/>
  <c r="CL116" i="1" s="1"/>
  <c r="CN116" i="1" s="1"/>
  <c r="CQ116" i="1" s="1"/>
  <c r="E115" i="1" l="1"/>
  <c r="G115" i="1"/>
  <c r="D105" i="2" s="1"/>
  <c r="EB116" i="1"/>
  <c r="DZ116" i="1"/>
  <c r="DY116" i="1"/>
  <c r="DV117" i="1" s="1"/>
  <c r="DX117" i="1" s="1"/>
  <c r="EA117" i="1" s="1"/>
  <c r="F115" i="1"/>
  <c r="AX115" i="1"/>
  <c r="H115" i="1" s="1"/>
  <c r="E105" i="2" s="1"/>
  <c r="BQ116" i="1"/>
  <c r="BO116" i="1"/>
  <c r="BN116" i="1"/>
  <c r="BK117" i="1" s="1"/>
  <c r="BM117" i="1" s="1"/>
  <c r="BP117" i="1" s="1"/>
  <c r="A107" i="2"/>
  <c r="DU117" i="1"/>
  <c r="DL117" i="1"/>
  <c r="DC117" i="1"/>
  <c r="CT117" i="1"/>
  <c r="CK117" i="1"/>
  <c r="CB117" i="1"/>
  <c r="BS117" i="1"/>
  <c r="BJ117" i="1"/>
  <c r="BA117" i="1"/>
  <c r="AR117" i="1"/>
  <c r="B118" i="1"/>
  <c r="B106" i="2"/>
  <c r="C117" i="1"/>
  <c r="BZ116" i="1"/>
  <c r="BW116" i="1"/>
  <c r="BT117" i="1" s="1"/>
  <c r="BV117" i="1" s="1"/>
  <c r="BY117" i="1" s="1"/>
  <c r="BX116" i="1"/>
  <c r="CI116" i="1"/>
  <c r="CG116" i="1"/>
  <c r="CF116" i="1"/>
  <c r="CC117" i="1" s="1"/>
  <c r="CE117" i="1" s="1"/>
  <c r="CH117" i="1" s="1"/>
  <c r="DS116" i="1"/>
  <c r="DQ116" i="1"/>
  <c r="DP116" i="1"/>
  <c r="DM117" i="1" s="1"/>
  <c r="DO117" i="1" s="1"/>
  <c r="DR117" i="1" s="1"/>
  <c r="AY116" i="1"/>
  <c r="AV116" i="1"/>
  <c r="AS117" i="1" s="1"/>
  <c r="AW116" i="1"/>
  <c r="AU116" i="1"/>
  <c r="C104" i="2"/>
  <c r="I114" i="1"/>
  <c r="F104" i="2" s="1"/>
  <c r="CR116" i="1"/>
  <c r="CO116" i="1"/>
  <c r="CL117" i="1" s="1"/>
  <c r="CN117" i="1" s="1"/>
  <c r="CQ117" i="1" s="1"/>
  <c r="CP116" i="1"/>
  <c r="DA116" i="1"/>
  <c r="CY116" i="1"/>
  <c r="CX116" i="1"/>
  <c r="CU117" i="1" s="1"/>
  <c r="CW117" i="1" s="1"/>
  <c r="CZ117" i="1" s="1"/>
  <c r="J113" i="1"/>
  <c r="G103" i="2" s="1"/>
  <c r="DJ116" i="1"/>
  <c r="DG116" i="1"/>
  <c r="DD117" i="1" s="1"/>
  <c r="DF117" i="1" s="1"/>
  <c r="DI117" i="1" s="1"/>
  <c r="DH116" i="1"/>
  <c r="BH116" i="1"/>
  <c r="BF116" i="1"/>
  <c r="BE116" i="1"/>
  <c r="BB117" i="1" s="1"/>
  <c r="BD117" i="1" s="1"/>
  <c r="BG117" i="1" s="1"/>
  <c r="J114" i="1" l="1"/>
  <c r="G104" i="2" s="1"/>
  <c r="DA117" i="1"/>
  <c r="CY117" i="1"/>
  <c r="CX117" i="1"/>
  <c r="CU118" i="1" s="1"/>
  <c r="CW118" i="1" s="1"/>
  <c r="CZ118" i="1" s="1"/>
  <c r="A108" i="2"/>
  <c r="B119" i="1"/>
  <c r="DU118" i="1"/>
  <c r="DC118" i="1"/>
  <c r="CK118" i="1"/>
  <c r="BS118" i="1"/>
  <c r="BA118" i="1"/>
  <c r="DL118" i="1"/>
  <c r="CT118" i="1"/>
  <c r="CB118" i="1"/>
  <c r="BJ118" i="1"/>
  <c r="AR118" i="1"/>
  <c r="DJ117" i="1"/>
  <c r="DG117" i="1"/>
  <c r="DD118" i="1" s="1"/>
  <c r="DF118" i="1" s="1"/>
  <c r="DI118" i="1" s="1"/>
  <c r="DH117" i="1"/>
  <c r="C105" i="2"/>
  <c r="I115" i="1"/>
  <c r="F105" i="2" s="1"/>
  <c r="F116" i="1"/>
  <c r="AX116" i="1"/>
  <c r="H116" i="1" s="1"/>
  <c r="E106" i="2" s="1"/>
  <c r="AY117" i="1"/>
  <c r="AU117" i="1"/>
  <c r="AW117" i="1"/>
  <c r="AV117" i="1"/>
  <c r="AS118" i="1" s="1"/>
  <c r="DS117" i="1"/>
  <c r="DP117" i="1"/>
  <c r="DM118" i="1" s="1"/>
  <c r="DO118" i="1" s="1"/>
  <c r="DR118" i="1" s="1"/>
  <c r="DQ117" i="1"/>
  <c r="B107" i="2"/>
  <c r="C118" i="1"/>
  <c r="CR117" i="1"/>
  <c r="CP117" i="1"/>
  <c r="CO117" i="1"/>
  <c r="CL118" i="1" s="1"/>
  <c r="CN118" i="1" s="1"/>
  <c r="CQ118" i="1" s="1"/>
  <c r="G116" i="1"/>
  <c r="D106" i="2" s="1"/>
  <c r="BH117" i="1"/>
  <c r="BF117" i="1"/>
  <c r="BE117" i="1"/>
  <c r="BB118" i="1" s="1"/>
  <c r="BD118" i="1" s="1"/>
  <c r="BG118" i="1" s="1"/>
  <c r="EB117" i="1"/>
  <c r="DZ117" i="1"/>
  <c r="DY117" i="1"/>
  <c r="DV118" i="1" s="1"/>
  <c r="DX118" i="1" s="1"/>
  <c r="EA118" i="1" s="1"/>
  <c r="BQ117" i="1"/>
  <c r="BN117" i="1"/>
  <c r="BK118" i="1" s="1"/>
  <c r="BM118" i="1" s="1"/>
  <c r="BP118" i="1" s="1"/>
  <c r="BO117" i="1"/>
  <c r="BZ117" i="1"/>
  <c r="BW117" i="1"/>
  <c r="BT118" i="1" s="1"/>
  <c r="BV118" i="1" s="1"/>
  <c r="BY118" i="1" s="1"/>
  <c r="BX117" i="1"/>
  <c r="CI117" i="1"/>
  <c r="CG117" i="1"/>
  <c r="CF117" i="1"/>
  <c r="CC118" i="1" s="1"/>
  <c r="CE118" i="1" s="1"/>
  <c r="CH118" i="1" s="1"/>
  <c r="E116" i="1"/>
  <c r="E117" i="1" l="1"/>
  <c r="AY118" i="1"/>
  <c r="AU118" i="1"/>
  <c r="AW118" i="1"/>
  <c r="AV118" i="1"/>
  <c r="AS119" i="1" s="1"/>
  <c r="DJ118" i="1"/>
  <c r="DH118" i="1"/>
  <c r="DG118" i="1"/>
  <c r="DD119" i="1" s="1"/>
  <c r="DF119" i="1" s="1"/>
  <c r="DI119" i="1" s="1"/>
  <c r="B108" i="2"/>
  <c r="C119" i="1"/>
  <c r="CR118" i="1"/>
  <c r="CO118" i="1"/>
  <c r="CL119" i="1" s="1"/>
  <c r="CN119" i="1" s="1"/>
  <c r="CQ119" i="1" s="1"/>
  <c r="CP118" i="1"/>
  <c r="C106" i="2"/>
  <c r="I116" i="1"/>
  <c r="F106" i="2" s="1"/>
  <c r="BQ118" i="1"/>
  <c r="BO118" i="1"/>
  <c r="BN118" i="1"/>
  <c r="BK119" i="1" s="1"/>
  <c r="BM119" i="1" s="1"/>
  <c r="BP119" i="1" s="1"/>
  <c r="EB118" i="1"/>
  <c r="DY118" i="1"/>
  <c r="DV119" i="1" s="1"/>
  <c r="DX119" i="1" s="1"/>
  <c r="EA119" i="1" s="1"/>
  <c r="DZ118" i="1"/>
  <c r="AX117" i="1"/>
  <c r="H117" i="1" s="1"/>
  <c r="E107" i="2" s="1"/>
  <c r="F117" i="1"/>
  <c r="BZ118" i="1"/>
  <c r="BW118" i="1"/>
  <c r="BT119" i="1" s="1"/>
  <c r="BV119" i="1" s="1"/>
  <c r="BY119" i="1" s="1"/>
  <c r="BX118" i="1"/>
  <c r="J115" i="1"/>
  <c r="G105" i="2" s="1"/>
  <c r="CI118" i="1"/>
  <c r="CF118" i="1"/>
  <c r="CC119" i="1" s="1"/>
  <c r="CE119" i="1" s="1"/>
  <c r="CH119" i="1" s="1"/>
  <c r="CG118" i="1"/>
  <c r="A109" i="2"/>
  <c r="B120" i="1"/>
  <c r="DU119" i="1"/>
  <c r="DL119" i="1"/>
  <c r="DC119" i="1"/>
  <c r="CT119" i="1"/>
  <c r="CK119" i="1"/>
  <c r="CB119" i="1"/>
  <c r="BS119" i="1"/>
  <c r="BJ119" i="1"/>
  <c r="BA119" i="1"/>
  <c r="AR119" i="1"/>
  <c r="DA118" i="1"/>
  <c r="CX118" i="1"/>
  <c r="CU119" i="1" s="1"/>
  <c r="CW119" i="1" s="1"/>
  <c r="CZ119" i="1" s="1"/>
  <c r="CY118" i="1"/>
  <c r="DS118" i="1"/>
  <c r="DP118" i="1"/>
  <c r="DM119" i="1" s="1"/>
  <c r="DO119" i="1" s="1"/>
  <c r="DR119" i="1" s="1"/>
  <c r="DQ118" i="1"/>
  <c r="G117" i="1"/>
  <c r="D107" i="2" s="1"/>
  <c r="BH118" i="1"/>
  <c r="BE118" i="1"/>
  <c r="BB119" i="1" s="1"/>
  <c r="BD119" i="1" s="1"/>
  <c r="BG119" i="1" s="1"/>
  <c r="BF118" i="1"/>
  <c r="E118" i="1" l="1"/>
  <c r="BH119" i="1"/>
  <c r="BF119" i="1"/>
  <c r="BE119" i="1"/>
  <c r="BB120" i="1" s="1"/>
  <c r="BD120" i="1" s="1"/>
  <c r="BG120" i="1" s="1"/>
  <c r="BQ119" i="1"/>
  <c r="BO119" i="1"/>
  <c r="BN119" i="1"/>
  <c r="BK120" i="1" s="1"/>
  <c r="BM120" i="1" s="1"/>
  <c r="BP120" i="1" s="1"/>
  <c r="BZ119" i="1"/>
  <c r="BX119" i="1"/>
  <c r="BW119" i="1"/>
  <c r="BT120" i="1" s="1"/>
  <c r="BV120" i="1" s="1"/>
  <c r="BY120" i="1" s="1"/>
  <c r="C107" i="2"/>
  <c r="I117" i="1"/>
  <c r="F107" i="2" s="1"/>
  <c r="B109" i="2"/>
  <c r="C120" i="1"/>
  <c r="A110" i="2"/>
  <c r="DU120" i="1"/>
  <c r="DL120" i="1"/>
  <c r="DC120" i="1"/>
  <c r="CT120" i="1"/>
  <c r="CK120" i="1"/>
  <c r="CB120" i="1"/>
  <c r="BS120" i="1"/>
  <c r="BJ120" i="1"/>
  <c r="BA120" i="1"/>
  <c r="AR120" i="1"/>
  <c r="B121" i="1"/>
  <c r="CI119" i="1"/>
  <c r="CG119" i="1"/>
  <c r="CF119" i="1"/>
  <c r="CC120" i="1" s="1"/>
  <c r="CE120" i="1" s="1"/>
  <c r="CH120" i="1" s="1"/>
  <c r="J116" i="1"/>
  <c r="G106" i="2" s="1"/>
  <c r="CR119" i="1"/>
  <c r="CO119" i="1"/>
  <c r="CL120" i="1" s="1"/>
  <c r="CN120" i="1" s="1"/>
  <c r="CQ120" i="1" s="1"/>
  <c r="CP119" i="1"/>
  <c r="EB119" i="1"/>
  <c r="DZ119" i="1"/>
  <c r="DY119" i="1"/>
  <c r="DV120" i="1" s="1"/>
  <c r="DX120" i="1" s="1"/>
  <c r="EA120" i="1" s="1"/>
  <c r="DJ119" i="1"/>
  <c r="DG119" i="1"/>
  <c r="DD120" i="1" s="1"/>
  <c r="DF120" i="1" s="1"/>
  <c r="DI120" i="1" s="1"/>
  <c r="DH119" i="1"/>
  <c r="G118" i="1"/>
  <c r="D108" i="2" s="1"/>
  <c r="DA119" i="1"/>
  <c r="CY119" i="1"/>
  <c r="CX119" i="1"/>
  <c r="CU120" i="1" s="1"/>
  <c r="CW120" i="1" s="1"/>
  <c r="CZ120" i="1" s="1"/>
  <c r="AY119" i="1"/>
  <c r="AU119" i="1"/>
  <c r="AW119" i="1"/>
  <c r="AV119" i="1"/>
  <c r="AS120" i="1" s="1"/>
  <c r="DS119" i="1"/>
  <c r="DP119" i="1"/>
  <c r="DM120" i="1" s="1"/>
  <c r="DO120" i="1" s="1"/>
  <c r="DR120" i="1" s="1"/>
  <c r="DQ119" i="1"/>
  <c r="AX118" i="1"/>
  <c r="H118" i="1" s="1"/>
  <c r="E108" i="2" s="1"/>
  <c r="F118" i="1"/>
  <c r="BH120" i="1" l="1"/>
  <c r="BE120" i="1"/>
  <c r="BB121" i="1" s="1"/>
  <c r="BD121" i="1" s="1"/>
  <c r="BG121" i="1" s="1"/>
  <c r="BF120" i="1"/>
  <c r="EB120" i="1"/>
  <c r="DZ120" i="1"/>
  <c r="DY120" i="1"/>
  <c r="DV121" i="1" s="1"/>
  <c r="DX121" i="1" s="1"/>
  <c r="EA121" i="1" s="1"/>
  <c r="G119" i="1"/>
  <c r="D109" i="2" s="1"/>
  <c r="BQ120" i="1"/>
  <c r="BO120" i="1"/>
  <c r="BN120" i="1"/>
  <c r="BK121" i="1" s="1"/>
  <c r="BM121" i="1" s="1"/>
  <c r="BP121" i="1" s="1"/>
  <c r="AX119" i="1"/>
  <c r="H119" i="1" s="1"/>
  <c r="E109" i="2" s="1"/>
  <c r="F119" i="1"/>
  <c r="BZ120" i="1"/>
  <c r="BW120" i="1"/>
  <c r="BT121" i="1" s="1"/>
  <c r="BV121" i="1" s="1"/>
  <c r="BY121" i="1" s="1"/>
  <c r="BX120" i="1"/>
  <c r="B110" i="2"/>
  <c r="C121" i="1"/>
  <c r="C108" i="2"/>
  <c r="I118" i="1"/>
  <c r="F108" i="2" s="1"/>
  <c r="E119" i="1"/>
  <c r="CI120" i="1"/>
  <c r="CG120" i="1"/>
  <c r="CF120" i="1"/>
  <c r="CC121" i="1" s="1"/>
  <c r="CE121" i="1" s="1"/>
  <c r="CH121" i="1" s="1"/>
  <c r="CR120" i="1"/>
  <c r="CO120" i="1"/>
  <c r="CL121" i="1" s="1"/>
  <c r="CN121" i="1" s="1"/>
  <c r="CQ121" i="1" s="1"/>
  <c r="CP120" i="1"/>
  <c r="DA120" i="1"/>
  <c r="CX120" i="1"/>
  <c r="CU121" i="1" s="1"/>
  <c r="CW121" i="1" s="1"/>
  <c r="CZ121" i="1" s="1"/>
  <c r="CY120" i="1"/>
  <c r="J117" i="1"/>
  <c r="G107" i="2" s="1"/>
  <c r="A111" i="2"/>
  <c r="DU121" i="1"/>
  <c r="DC121" i="1"/>
  <c r="CK121" i="1"/>
  <c r="BS121" i="1"/>
  <c r="BA121" i="1"/>
  <c r="DL121" i="1"/>
  <c r="CT121" i="1"/>
  <c r="CB121" i="1"/>
  <c r="BJ121" i="1"/>
  <c r="AR121" i="1"/>
  <c r="B122" i="1"/>
  <c r="DJ120" i="1"/>
  <c r="DG120" i="1"/>
  <c r="DD121" i="1" s="1"/>
  <c r="DF121" i="1" s="1"/>
  <c r="DI121" i="1" s="1"/>
  <c r="DH120" i="1"/>
  <c r="AY120" i="1"/>
  <c r="AW120" i="1"/>
  <c r="AV120" i="1"/>
  <c r="AS121" i="1" s="1"/>
  <c r="AU120" i="1"/>
  <c r="DS120" i="1"/>
  <c r="DQ120" i="1"/>
  <c r="DP120" i="1"/>
  <c r="DM121" i="1" s="1"/>
  <c r="DO121" i="1" s="1"/>
  <c r="DR121" i="1" s="1"/>
  <c r="AY121" i="1" l="1"/>
  <c r="AU121" i="1"/>
  <c r="AW121" i="1"/>
  <c r="AV121" i="1"/>
  <c r="AS122" i="1" s="1"/>
  <c r="BQ121" i="1"/>
  <c r="BN121" i="1"/>
  <c r="BK122" i="1" s="1"/>
  <c r="BM122" i="1" s="1"/>
  <c r="BP122" i="1" s="1"/>
  <c r="BO121" i="1"/>
  <c r="G120" i="1"/>
  <c r="D110" i="2" s="1"/>
  <c r="CI121" i="1"/>
  <c r="CF121" i="1"/>
  <c r="CC122" i="1" s="1"/>
  <c r="CE122" i="1" s="1"/>
  <c r="CH122" i="1" s="1"/>
  <c r="CG121" i="1"/>
  <c r="DA121" i="1"/>
  <c r="CY121" i="1"/>
  <c r="CX121" i="1"/>
  <c r="CU122" i="1" s="1"/>
  <c r="CW122" i="1" s="1"/>
  <c r="CZ122" i="1" s="1"/>
  <c r="F120" i="1"/>
  <c r="AX120" i="1"/>
  <c r="H120" i="1" s="1"/>
  <c r="E110" i="2" s="1"/>
  <c r="EB121" i="1"/>
  <c r="DZ121" i="1"/>
  <c r="DY121" i="1"/>
  <c r="DV122" i="1" s="1"/>
  <c r="DX122" i="1" s="1"/>
  <c r="EA122" i="1" s="1"/>
  <c r="BH121" i="1"/>
  <c r="BE121" i="1"/>
  <c r="BB122" i="1" s="1"/>
  <c r="BD122" i="1" s="1"/>
  <c r="BG122" i="1" s="1"/>
  <c r="BF121" i="1"/>
  <c r="E120" i="1"/>
  <c r="DJ121" i="1"/>
  <c r="DH121" i="1"/>
  <c r="DG121" i="1"/>
  <c r="DD122" i="1" s="1"/>
  <c r="DF122" i="1" s="1"/>
  <c r="DI122" i="1" s="1"/>
  <c r="DS121" i="1"/>
  <c r="DQ121" i="1"/>
  <c r="DP121" i="1"/>
  <c r="DM122" i="1" s="1"/>
  <c r="DO122" i="1" s="1"/>
  <c r="DR122" i="1" s="1"/>
  <c r="BZ121" i="1"/>
  <c r="BW121" i="1"/>
  <c r="BT122" i="1" s="1"/>
  <c r="BV122" i="1" s="1"/>
  <c r="BY122" i="1" s="1"/>
  <c r="BX121" i="1"/>
  <c r="C109" i="2"/>
  <c r="I119" i="1"/>
  <c r="F109" i="2" s="1"/>
  <c r="A112" i="2"/>
  <c r="B123" i="1"/>
  <c r="BS122" i="1"/>
  <c r="DL122" i="1"/>
  <c r="AR122" i="1"/>
  <c r="CK122" i="1"/>
  <c r="BJ122" i="1"/>
  <c r="CB122" i="1"/>
  <c r="DU122" i="1"/>
  <c r="BA122" i="1"/>
  <c r="DC122" i="1"/>
  <c r="CT122" i="1"/>
  <c r="CR121" i="1"/>
  <c r="CO121" i="1"/>
  <c r="CL122" i="1" s="1"/>
  <c r="CN122" i="1" s="1"/>
  <c r="CQ122" i="1" s="1"/>
  <c r="CP121" i="1"/>
  <c r="J118" i="1"/>
  <c r="G108" i="2" s="1"/>
  <c r="B111" i="2"/>
  <c r="C122" i="1"/>
  <c r="E121" i="1" l="1"/>
  <c r="J119" i="1"/>
  <c r="G109" i="2" s="1"/>
  <c r="CI122" i="1"/>
  <c r="CG122" i="1"/>
  <c r="CF122" i="1"/>
  <c r="CC123" i="1" s="1"/>
  <c r="CE123" i="1" s="1"/>
  <c r="CH123" i="1" s="1"/>
  <c r="F121" i="1"/>
  <c r="AX121" i="1"/>
  <c r="H121" i="1" s="1"/>
  <c r="E111" i="2" s="1"/>
  <c r="AY122" i="1"/>
  <c r="AV122" i="1"/>
  <c r="AS123" i="1" s="1"/>
  <c r="AU122" i="1"/>
  <c r="AW122" i="1"/>
  <c r="DA122" i="1"/>
  <c r="CX122" i="1"/>
  <c r="CU123" i="1" s="1"/>
  <c r="CW123" i="1" s="1"/>
  <c r="CZ123" i="1" s="1"/>
  <c r="CY122" i="1"/>
  <c r="DS122" i="1"/>
  <c r="DP122" i="1"/>
  <c r="DM123" i="1" s="1"/>
  <c r="DO123" i="1" s="1"/>
  <c r="DR123" i="1" s="1"/>
  <c r="DQ122" i="1"/>
  <c r="C110" i="2"/>
  <c r="I120" i="1"/>
  <c r="F110" i="2" s="1"/>
  <c r="DJ122" i="1"/>
  <c r="DH122" i="1"/>
  <c r="DG122" i="1"/>
  <c r="DD123" i="1" s="1"/>
  <c r="DF123" i="1" s="1"/>
  <c r="DI123" i="1" s="1"/>
  <c r="BZ122" i="1"/>
  <c r="BW122" i="1"/>
  <c r="BT123" i="1" s="1"/>
  <c r="BV123" i="1" s="1"/>
  <c r="BY123" i="1" s="1"/>
  <c r="BX122" i="1"/>
  <c r="B112" i="2"/>
  <c r="C123" i="1"/>
  <c r="BH122" i="1"/>
  <c r="BF122" i="1"/>
  <c r="BE122" i="1"/>
  <c r="BB123" i="1" s="1"/>
  <c r="BD123" i="1" s="1"/>
  <c r="BG123" i="1" s="1"/>
  <c r="A113" i="2"/>
  <c r="B124" i="1"/>
  <c r="DU123" i="1"/>
  <c r="DL123" i="1"/>
  <c r="DC123" i="1"/>
  <c r="CT123" i="1"/>
  <c r="CK123" i="1"/>
  <c r="CB123" i="1"/>
  <c r="BS123" i="1"/>
  <c r="BJ123" i="1"/>
  <c r="BA123" i="1"/>
  <c r="AR123" i="1"/>
  <c r="EB122" i="1"/>
  <c r="DZ122" i="1"/>
  <c r="DY122" i="1"/>
  <c r="DV123" i="1" s="1"/>
  <c r="DX123" i="1" s="1"/>
  <c r="EA123" i="1" s="1"/>
  <c r="G121" i="1"/>
  <c r="D111" i="2" s="1"/>
  <c r="BQ122" i="1"/>
  <c r="BO122" i="1"/>
  <c r="BN122" i="1"/>
  <c r="BK123" i="1" s="1"/>
  <c r="BM123" i="1" s="1"/>
  <c r="BP123" i="1" s="1"/>
  <c r="CR122" i="1"/>
  <c r="CP122" i="1"/>
  <c r="CO122" i="1"/>
  <c r="CL123" i="1" s="1"/>
  <c r="CN123" i="1" s="1"/>
  <c r="CQ123" i="1" s="1"/>
  <c r="E122" i="1" l="1"/>
  <c r="J120" i="1"/>
  <c r="G110" i="2" s="1"/>
  <c r="G122" i="1"/>
  <c r="D112" i="2" s="1"/>
  <c r="BQ123" i="1"/>
  <c r="BN123" i="1"/>
  <c r="BK124" i="1" s="1"/>
  <c r="BM124" i="1" s="1"/>
  <c r="BP124" i="1" s="1"/>
  <c r="BO123" i="1"/>
  <c r="A114" i="2"/>
  <c r="B125" i="1"/>
  <c r="DU124" i="1"/>
  <c r="DL124" i="1"/>
  <c r="DC124" i="1"/>
  <c r="CT124" i="1"/>
  <c r="CK124" i="1"/>
  <c r="CB124" i="1"/>
  <c r="BS124" i="1"/>
  <c r="BJ124" i="1"/>
  <c r="BA124" i="1"/>
  <c r="AR124" i="1"/>
  <c r="F122" i="1"/>
  <c r="AX122" i="1"/>
  <c r="H122" i="1" s="1"/>
  <c r="E112" i="2" s="1"/>
  <c r="BZ123" i="1"/>
  <c r="BX123" i="1"/>
  <c r="BW123" i="1"/>
  <c r="BT124" i="1" s="1"/>
  <c r="BV124" i="1" s="1"/>
  <c r="BY124" i="1" s="1"/>
  <c r="CR123" i="1"/>
  <c r="CO123" i="1"/>
  <c r="CL124" i="1" s="1"/>
  <c r="CN124" i="1" s="1"/>
  <c r="CQ124" i="1" s="1"/>
  <c r="CP123" i="1"/>
  <c r="BH123" i="1"/>
  <c r="BF123" i="1"/>
  <c r="BE123" i="1"/>
  <c r="BB124" i="1" s="1"/>
  <c r="BD124" i="1" s="1"/>
  <c r="BG124" i="1" s="1"/>
  <c r="C111" i="2"/>
  <c r="I121" i="1"/>
  <c r="F111" i="2" s="1"/>
  <c r="EB123" i="1"/>
  <c r="DZ123" i="1"/>
  <c r="DY123" i="1"/>
  <c r="DV124" i="1" s="1"/>
  <c r="DX124" i="1" s="1"/>
  <c r="EA124" i="1" s="1"/>
  <c r="CI123" i="1"/>
  <c r="CF123" i="1"/>
  <c r="CC124" i="1" s="1"/>
  <c r="CE124" i="1" s="1"/>
  <c r="CH124" i="1" s="1"/>
  <c r="CG123" i="1"/>
  <c r="DA123" i="1"/>
  <c r="CX123" i="1"/>
  <c r="CU124" i="1" s="1"/>
  <c r="CW124" i="1" s="1"/>
  <c r="CZ124" i="1" s="1"/>
  <c r="CY123" i="1"/>
  <c r="DJ123" i="1"/>
  <c r="DH123" i="1"/>
  <c r="DG123" i="1"/>
  <c r="DD124" i="1" s="1"/>
  <c r="DF124" i="1" s="1"/>
  <c r="DI124" i="1" s="1"/>
  <c r="B113" i="2"/>
  <c r="C124" i="1"/>
  <c r="AY123" i="1"/>
  <c r="AW123" i="1"/>
  <c r="AU123" i="1"/>
  <c r="AV123" i="1"/>
  <c r="AS124" i="1" s="1"/>
  <c r="DS123" i="1"/>
  <c r="DQ123" i="1"/>
  <c r="DP123" i="1"/>
  <c r="DM124" i="1" s="1"/>
  <c r="DO124" i="1" s="1"/>
  <c r="DR124" i="1" s="1"/>
  <c r="J121" i="1" l="1"/>
  <c r="G111" i="2" s="1"/>
  <c r="DJ124" i="1"/>
  <c r="DG124" i="1"/>
  <c r="DD125" i="1" s="1"/>
  <c r="DF125" i="1" s="1"/>
  <c r="DI125" i="1" s="1"/>
  <c r="DH124" i="1"/>
  <c r="F123" i="1"/>
  <c r="AX123" i="1"/>
  <c r="H123" i="1" s="1"/>
  <c r="E113" i="2" s="1"/>
  <c r="BH124" i="1"/>
  <c r="BF124" i="1"/>
  <c r="BE124" i="1"/>
  <c r="BB125" i="1" s="1"/>
  <c r="BD125" i="1" s="1"/>
  <c r="BG125" i="1" s="1"/>
  <c r="EB124" i="1"/>
  <c r="DY124" i="1"/>
  <c r="DV125" i="1" s="1"/>
  <c r="DX125" i="1" s="1"/>
  <c r="EA125" i="1" s="1"/>
  <c r="DZ124" i="1"/>
  <c r="G123" i="1"/>
  <c r="D113" i="2" s="1"/>
  <c r="BQ124" i="1"/>
  <c r="BN124" i="1"/>
  <c r="BK125" i="1" s="1"/>
  <c r="BM125" i="1" s="1"/>
  <c r="BP125" i="1" s="1"/>
  <c r="BO124" i="1"/>
  <c r="A115" i="2"/>
  <c r="DU125" i="1"/>
  <c r="DL125" i="1"/>
  <c r="DC125" i="1"/>
  <c r="CT125" i="1"/>
  <c r="CK125" i="1"/>
  <c r="CB125" i="1"/>
  <c r="BS125" i="1"/>
  <c r="BJ125" i="1"/>
  <c r="BA125" i="1"/>
  <c r="AR125" i="1"/>
  <c r="B126" i="1"/>
  <c r="C112" i="2"/>
  <c r="I122" i="1"/>
  <c r="F112" i="2" s="1"/>
  <c r="BZ124" i="1"/>
  <c r="BW124" i="1"/>
  <c r="BT125" i="1" s="1"/>
  <c r="BV125" i="1" s="1"/>
  <c r="BY125" i="1" s="1"/>
  <c r="BX124" i="1"/>
  <c r="B114" i="2"/>
  <c r="C125" i="1"/>
  <c r="CI124" i="1"/>
  <c r="CF124" i="1"/>
  <c r="CC125" i="1" s="1"/>
  <c r="CE125" i="1" s="1"/>
  <c r="CH125" i="1" s="1"/>
  <c r="CG124" i="1"/>
  <c r="CR124" i="1"/>
  <c r="CP124" i="1"/>
  <c r="CO124" i="1"/>
  <c r="CL125" i="1" s="1"/>
  <c r="CN125" i="1" s="1"/>
  <c r="CQ125" i="1" s="1"/>
  <c r="DA124" i="1"/>
  <c r="CY124" i="1"/>
  <c r="CX124" i="1"/>
  <c r="CU125" i="1" s="1"/>
  <c r="CW125" i="1" s="1"/>
  <c r="CZ125" i="1" s="1"/>
  <c r="AY124" i="1"/>
  <c r="AV124" i="1"/>
  <c r="AS125" i="1" s="1"/>
  <c r="AU124" i="1"/>
  <c r="AW124" i="1"/>
  <c r="DS124" i="1"/>
  <c r="DP124" i="1"/>
  <c r="DM125" i="1" s="1"/>
  <c r="DO125" i="1" s="1"/>
  <c r="DR125" i="1" s="1"/>
  <c r="DQ124" i="1"/>
  <c r="E123" i="1"/>
  <c r="E124" i="1" l="1"/>
  <c r="J122" i="1"/>
  <c r="G112" i="2" s="1"/>
  <c r="DS125" i="1"/>
  <c r="DP125" i="1"/>
  <c r="DM126" i="1" s="1"/>
  <c r="DO126" i="1" s="1"/>
  <c r="DR126" i="1" s="1"/>
  <c r="DQ125" i="1"/>
  <c r="G124" i="1"/>
  <c r="D114" i="2" s="1"/>
  <c r="BQ125" i="1"/>
  <c r="BN125" i="1"/>
  <c r="BK126" i="1" s="1"/>
  <c r="BM126" i="1" s="1"/>
  <c r="BP126" i="1" s="1"/>
  <c r="BO125" i="1"/>
  <c r="F124" i="1"/>
  <c r="AX124" i="1"/>
  <c r="H124" i="1" s="1"/>
  <c r="E114" i="2" s="1"/>
  <c r="BZ125" i="1"/>
  <c r="BW125" i="1"/>
  <c r="BT126" i="1" s="1"/>
  <c r="BV126" i="1" s="1"/>
  <c r="BY126" i="1" s="1"/>
  <c r="BX125" i="1"/>
  <c r="CI125" i="1"/>
  <c r="CG125" i="1"/>
  <c r="CF125" i="1"/>
  <c r="CC126" i="1" s="1"/>
  <c r="CE126" i="1" s="1"/>
  <c r="CH126" i="1" s="1"/>
  <c r="CR125" i="1"/>
  <c r="CP125" i="1"/>
  <c r="CO125" i="1"/>
  <c r="CL126" i="1" s="1"/>
  <c r="CN126" i="1" s="1"/>
  <c r="CQ126" i="1" s="1"/>
  <c r="DA125" i="1"/>
  <c r="CX125" i="1"/>
  <c r="CU126" i="1" s="1"/>
  <c r="CW126" i="1" s="1"/>
  <c r="CZ126" i="1" s="1"/>
  <c r="CY125" i="1"/>
  <c r="C113" i="2"/>
  <c r="I123" i="1"/>
  <c r="F113" i="2" s="1"/>
  <c r="B115" i="2"/>
  <c r="C126" i="1"/>
  <c r="A116" i="2"/>
  <c r="B127" i="1"/>
  <c r="DL126" i="1"/>
  <c r="CT126" i="1"/>
  <c r="CB126" i="1"/>
  <c r="BJ126" i="1"/>
  <c r="AR126" i="1"/>
  <c r="DU126" i="1"/>
  <c r="DC126" i="1"/>
  <c r="CK126" i="1"/>
  <c r="BS126" i="1"/>
  <c r="BA126" i="1"/>
  <c r="DJ125" i="1"/>
  <c r="DG125" i="1"/>
  <c r="DD126" i="1" s="1"/>
  <c r="DF126" i="1" s="1"/>
  <c r="DI126" i="1" s="1"/>
  <c r="DH125" i="1"/>
  <c r="AY125" i="1"/>
  <c r="AW125" i="1"/>
  <c r="AV125" i="1"/>
  <c r="AS126" i="1" s="1"/>
  <c r="AU125" i="1"/>
  <c r="BH125" i="1"/>
  <c r="BE125" i="1"/>
  <c r="BB126" i="1" s="1"/>
  <c r="BD126" i="1" s="1"/>
  <c r="BG126" i="1" s="1"/>
  <c r="BF125" i="1"/>
  <c r="EB125" i="1"/>
  <c r="DZ125" i="1"/>
  <c r="DY125" i="1"/>
  <c r="DV126" i="1" s="1"/>
  <c r="DX126" i="1" s="1"/>
  <c r="EA126" i="1" s="1"/>
  <c r="E125" i="1" l="1"/>
  <c r="CI126" i="1"/>
  <c r="CF126" i="1"/>
  <c r="CC127" i="1" s="1"/>
  <c r="CE127" i="1" s="1"/>
  <c r="CH127" i="1" s="1"/>
  <c r="CG126" i="1"/>
  <c r="J123" i="1"/>
  <c r="G113" i="2" s="1"/>
  <c r="C114" i="2"/>
  <c r="I124" i="1"/>
  <c r="F114" i="2" s="1"/>
  <c r="DS126" i="1"/>
  <c r="DP126" i="1"/>
  <c r="DM127" i="1" s="1"/>
  <c r="DO127" i="1" s="1"/>
  <c r="DR127" i="1" s="1"/>
  <c r="DQ126" i="1"/>
  <c r="A117" i="2"/>
  <c r="B128" i="1"/>
  <c r="DU127" i="1"/>
  <c r="DL127" i="1"/>
  <c r="DC127" i="1"/>
  <c r="CT127" i="1"/>
  <c r="CK127" i="1"/>
  <c r="CB127" i="1"/>
  <c r="BS127" i="1"/>
  <c r="BJ127" i="1"/>
  <c r="BA127" i="1"/>
  <c r="AR127" i="1"/>
  <c r="DA126" i="1"/>
  <c r="CY126" i="1"/>
  <c r="CX126" i="1"/>
  <c r="CU127" i="1" s="1"/>
  <c r="CW127" i="1" s="1"/>
  <c r="CZ127" i="1" s="1"/>
  <c r="AX125" i="1"/>
  <c r="H125" i="1" s="1"/>
  <c r="E115" i="2" s="1"/>
  <c r="F125" i="1"/>
  <c r="G125" i="1"/>
  <c r="D115" i="2" s="1"/>
  <c r="DJ126" i="1"/>
  <c r="DH126" i="1"/>
  <c r="DG126" i="1"/>
  <c r="DD127" i="1" s="1"/>
  <c r="DF127" i="1" s="1"/>
  <c r="DI127" i="1" s="1"/>
  <c r="EB126" i="1"/>
  <c r="DY126" i="1"/>
  <c r="DV127" i="1" s="1"/>
  <c r="DX127" i="1" s="1"/>
  <c r="EA127" i="1" s="1"/>
  <c r="DZ126" i="1"/>
  <c r="B116" i="2"/>
  <c r="C127" i="1"/>
  <c r="BH126" i="1"/>
  <c r="BF126" i="1"/>
  <c r="BE126" i="1"/>
  <c r="BB127" i="1" s="1"/>
  <c r="BD127" i="1" s="1"/>
  <c r="BG127" i="1" s="1"/>
  <c r="AY126" i="1"/>
  <c r="AU126" i="1"/>
  <c r="AW126" i="1"/>
  <c r="AV126" i="1"/>
  <c r="AS127" i="1" s="1"/>
  <c r="BZ126" i="1"/>
  <c r="BW126" i="1"/>
  <c r="BT127" i="1" s="1"/>
  <c r="BV127" i="1" s="1"/>
  <c r="BY127" i="1" s="1"/>
  <c r="BX126" i="1"/>
  <c r="CR126" i="1"/>
  <c r="CP126" i="1"/>
  <c r="CO126" i="1"/>
  <c r="CL127" i="1" s="1"/>
  <c r="CN127" i="1" s="1"/>
  <c r="CQ127" i="1" s="1"/>
  <c r="BQ126" i="1"/>
  <c r="BO126" i="1"/>
  <c r="BN126" i="1"/>
  <c r="BK127" i="1" s="1"/>
  <c r="BM127" i="1" s="1"/>
  <c r="BP127" i="1" s="1"/>
  <c r="J124" i="1" l="1"/>
  <c r="G114" i="2" s="1"/>
  <c r="G126" i="1"/>
  <c r="D116" i="2" s="1"/>
  <c r="C115" i="2"/>
  <c r="I125" i="1"/>
  <c r="F115" i="2" s="1"/>
  <c r="CR127" i="1"/>
  <c r="CO127" i="1"/>
  <c r="CL128" i="1" s="1"/>
  <c r="CN128" i="1" s="1"/>
  <c r="CQ128" i="1" s="1"/>
  <c r="CP127" i="1"/>
  <c r="DA127" i="1"/>
  <c r="CX127" i="1"/>
  <c r="CU128" i="1" s="1"/>
  <c r="CW128" i="1" s="1"/>
  <c r="CZ128" i="1" s="1"/>
  <c r="CY127" i="1"/>
  <c r="BQ127" i="1"/>
  <c r="BN127" i="1"/>
  <c r="BK128" i="1" s="1"/>
  <c r="BM128" i="1" s="1"/>
  <c r="BP128" i="1" s="1"/>
  <c r="BO127" i="1"/>
  <c r="DJ127" i="1"/>
  <c r="DG127" i="1"/>
  <c r="DD128" i="1" s="1"/>
  <c r="DF128" i="1" s="1"/>
  <c r="DI128" i="1" s="1"/>
  <c r="DH127" i="1"/>
  <c r="B117" i="2"/>
  <c r="C128" i="1"/>
  <c r="A118" i="2"/>
  <c r="DU128" i="1"/>
  <c r="DL128" i="1"/>
  <c r="DC128" i="1"/>
  <c r="CT128" i="1"/>
  <c r="CK128" i="1"/>
  <c r="CB128" i="1"/>
  <c r="BS128" i="1"/>
  <c r="BJ128" i="1"/>
  <c r="BA128" i="1"/>
  <c r="AR128" i="1"/>
  <c r="B129" i="1"/>
  <c r="AY127" i="1"/>
  <c r="AW127" i="1"/>
  <c r="AV127" i="1"/>
  <c r="AS128" i="1" s="1"/>
  <c r="AU127" i="1"/>
  <c r="DS127" i="1"/>
  <c r="DP127" i="1"/>
  <c r="DM128" i="1" s="1"/>
  <c r="DO128" i="1" s="1"/>
  <c r="DR128" i="1" s="1"/>
  <c r="DQ127" i="1"/>
  <c r="E126" i="1"/>
  <c r="BH127" i="1"/>
  <c r="BE127" i="1"/>
  <c r="BB128" i="1" s="1"/>
  <c r="BD128" i="1" s="1"/>
  <c r="BG128" i="1" s="1"/>
  <c r="BF127" i="1"/>
  <c r="EB127" i="1"/>
  <c r="DZ127" i="1"/>
  <c r="DY127" i="1"/>
  <c r="DV128" i="1" s="1"/>
  <c r="DX128" i="1" s="1"/>
  <c r="EA128" i="1" s="1"/>
  <c r="BZ127" i="1"/>
  <c r="BX127" i="1"/>
  <c r="BW127" i="1"/>
  <c r="BT128" i="1" s="1"/>
  <c r="BV128" i="1" s="1"/>
  <c r="BY128" i="1" s="1"/>
  <c r="CI127" i="1"/>
  <c r="CG127" i="1"/>
  <c r="CF127" i="1"/>
  <c r="CC128" i="1" s="1"/>
  <c r="CE128" i="1" s="1"/>
  <c r="CH128" i="1" s="1"/>
  <c r="AX126" i="1"/>
  <c r="H126" i="1" s="1"/>
  <c r="E116" i="2" s="1"/>
  <c r="F126" i="1"/>
  <c r="E127" i="1" l="1"/>
  <c r="J125" i="1"/>
  <c r="G115" i="2" s="1"/>
  <c r="CI128" i="1"/>
  <c r="CG128" i="1"/>
  <c r="CF128" i="1"/>
  <c r="CC129" i="1" s="1"/>
  <c r="CE129" i="1" s="1"/>
  <c r="CH129" i="1" s="1"/>
  <c r="G127" i="1"/>
  <c r="D117" i="2" s="1"/>
  <c r="CR128" i="1"/>
  <c r="CP128" i="1"/>
  <c r="CO128" i="1"/>
  <c r="CL129" i="1" s="1"/>
  <c r="CN129" i="1" s="1"/>
  <c r="CQ129" i="1" s="1"/>
  <c r="BQ128" i="1"/>
  <c r="BN128" i="1"/>
  <c r="BK129" i="1" s="1"/>
  <c r="BM129" i="1" s="1"/>
  <c r="BP129" i="1" s="1"/>
  <c r="BO128" i="1"/>
  <c r="AX127" i="1"/>
  <c r="H127" i="1" s="1"/>
  <c r="E117" i="2" s="1"/>
  <c r="F127" i="1"/>
  <c r="BZ128" i="1"/>
  <c r="BW128" i="1"/>
  <c r="BT129" i="1" s="1"/>
  <c r="BV129" i="1" s="1"/>
  <c r="BY129" i="1" s="1"/>
  <c r="BX128" i="1"/>
  <c r="DA128" i="1"/>
  <c r="CY128" i="1"/>
  <c r="CX128" i="1"/>
  <c r="CU129" i="1" s="1"/>
  <c r="CW129" i="1" s="1"/>
  <c r="CZ129" i="1" s="1"/>
  <c r="A119" i="2"/>
  <c r="B130" i="1"/>
  <c r="CT129" i="1"/>
  <c r="BJ129" i="1"/>
  <c r="DL129" i="1"/>
  <c r="CB129" i="1"/>
  <c r="AR129" i="1"/>
  <c r="DC129" i="1"/>
  <c r="BA129" i="1"/>
  <c r="DU129" i="1"/>
  <c r="CK129" i="1"/>
  <c r="BS129" i="1"/>
  <c r="DJ128" i="1"/>
  <c r="DH128" i="1"/>
  <c r="DG128" i="1"/>
  <c r="DD129" i="1" s="1"/>
  <c r="DF129" i="1" s="1"/>
  <c r="DI129" i="1" s="1"/>
  <c r="AY128" i="1"/>
  <c r="AU128" i="1"/>
  <c r="AV128" i="1"/>
  <c r="AS129" i="1" s="1"/>
  <c r="AW128" i="1"/>
  <c r="DS128" i="1"/>
  <c r="DP128" i="1"/>
  <c r="DM129" i="1" s="1"/>
  <c r="DO129" i="1" s="1"/>
  <c r="DR129" i="1" s="1"/>
  <c r="DQ128" i="1"/>
  <c r="B118" i="2"/>
  <c r="C129" i="1"/>
  <c r="C116" i="2"/>
  <c r="I126" i="1"/>
  <c r="F116" i="2" s="1"/>
  <c r="BH128" i="1"/>
  <c r="BE128" i="1"/>
  <c r="BB129" i="1" s="1"/>
  <c r="BD129" i="1" s="1"/>
  <c r="BG129" i="1" s="1"/>
  <c r="BF128" i="1"/>
  <c r="EB128" i="1"/>
  <c r="DZ128" i="1"/>
  <c r="DY128" i="1"/>
  <c r="DV129" i="1" s="1"/>
  <c r="DX129" i="1" s="1"/>
  <c r="EA129" i="1" s="1"/>
  <c r="J126" i="1" l="1"/>
  <c r="G116" i="2" s="1"/>
  <c r="DS129" i="1"/>
  <c r="DP129" i="1"/>
  <c r="DM130" i="1" s="1"/>
  <c r="DO130" i="1" s="1"/>
  <c r="DR130" i="1" s="1"/>
  <c r="DQ129" i="1"/>
  <c r="B119" i="2"/>
  <c r="C130" i="1"/>
  <c r="DJ129" i="1"/>
  <c r="DH129" i="1"/>
  <c r="DG129" i="1"/>
  <c r="DD130" i="1" s="1"/>
  <c r="DF130" i="1" s="1"/>
  <c r="DI130" i="1" s="1"/>
  <c r="CI129" i="1"/>
  <c r="CG129" i="1"/>
  <c r="CF129" i="1"/>
  <c r="CC130" i="1" s="1"/>
  <c r="CE130" i="1" s="1"/>
  <c r="CH130" i="1" s="1"/>
  <c r="BZ129" i="1"/>
  <c r="BW129" i="1"/>
  <c r="BT130" i="1" s="1"/>
  <c r="BV130" i="1" s="1"/>
  <c r="BY130" i="1" s="1"/>
  <c r="BX129" i="1"/>
  <c r="BQ129" i="1"/>
  <c r="BO129" i="1"/>
  <c r="BN129" i="1"/>
  <c r="BK130" i="1" s="1"/>
  <c r="BM130" i="1" s="1"/>
  <c r="BP130" i="1" s="1"/>
  <c r="G128" i="1"/>
  <c r="D118" i="2" s="1"/>
  <c r="CR129" i="1"/>
  <c r="CP129" i="1"/>
  <c r="CO129" i="1"/>
  <c r="CL130" i="1" s="1"/>
  <c r="CN130" i="1" s="1"/>
  <c r="CQ130" i="1" s="1"/>
  <c r="DA129" i="1"/>
  <c r="CY129" i="1"/>
  <c r="CX129" i="1"/>
  <c r="CU130" i="1" s="1"/>
  <c r="CW130" i="1" s="1"/>
  <c r="CZ130" i="1" s="1"/>
  <c r="EB129" i="1"/>
  <c r="DY129" i="1"/>
  <c r="DV130" i="1" s="1"/>
  <c r="DX130" i="1" s="1"/>
  <c r="EA130" i="1" s="1"/>
  <c r="DZ129" i="1"/>
  <c r="A120" i="2"/>
  <c r="DC130" i="1"/>
  <c r="BS130" i="1"/>
  <c r="DL130" i="1"/>
  <c r="CB130" i="1"/>
  <c r="AR130" i="1"/>
  <c r="B131" i="1"/>
  <c r="CT130" i="1"/>
  <c r="BJ130" i="1"/>
  <c r="DU130" i="1"/>
  <c r="CK130" i="1"/>
  <c r="BA130" i="1"/>
  <c r="C117" i="2"/>
  <c r="I127" i="1"/>
  <c r="F117" i="2" s="1"/>
  <c r="E128" i="1"/>
  <c r="F128" i="1"/>
  <c r="AX128" i="1"/>
  <c r="H128" i="1" s="1"/>
  <c r="E118" i="2" s="1"/>
  <c r="BH129" i="1"/>
  <c r="BF129" i="1"/>
  <c r="BE129" i="1"/>
  <c r="BB130" i="1" s="1"/>
  <c r="BD130" i="1" s="1"/>
  <c r="BG130" i="1" s="1"/>
  <c r="AY129" i="1"/>
  <c r="AW129" i="1"/>
  <c r="AV129" i="1"/>
  <c r="AS130" i="1" s="1"/>
  <c r="AU129" i="1"/>
  <c r="E129" i="1" l="1"/>
  <c r="G129" i="1"/>
  <c r="D119" i="2" s="1"/>
  <c r="J127" i="1"/>
  <c r="G117" i="2" s="1"/>
  <c r="AY130" i="1"/>
  <c r="AW130" i="1"/>
  <c r="AV130" i="1"/>
  <c r="AS131" i="1" s="1"/>
  <c r="AU130" i="1"/>
  <c r="CI130" i="1"/>
  <c r="CG130" i="1"/>
  <c r="CF130" i="1"/>
  <c r="CC131" i="1" s="1"/>
  <c r="CE131" i="1" s="1"/>
  <c r="CH131" i="1" s="1"/>
  <c r="A121" i="2"/>
  <c r="B132" i="1"/>
  <c r="DU131" i="1"/>
  <c r="CK131" i="1"/>
  <c r="BA131" i="1"/>
  <c r="DC131" i="1"/>
  <c r="BS131" i="1"/>
  <c r="DL131" i="1"/>
  <c r="CB131" i="1"/>
  <c r="AR131" i="1"/>
  <c r="CT131" i="1"/>
  <c r="BJ131" i="1"/>
  <c r="BH130" i="1"/>
  <c r="BF130" i="1"/>
  <c r="BE130" i="1"/>
  <c r="BB131" i="1" s="1"/>
  <c r="BD131" i="1" s="1"/>
  <c r="BG131" i="1" s="1"/>
  <c r="DS130" i="1"/>
  <c r="DQ130" i="1"/>
  <c r="DP130" i="1"/>
  <c r="DM131" i="1" s="1"/>
  <c r="DO131" i="1" s="1"/>
  <c r="DR131" i="1" s="1"/>
  <c r="DJ130" i="1"/>
  <c r="DG130" i="1"/>
  <c r="DD131" i="1" s="1"/>
  <c r="DF131" i="1" s="1"/>
  <c r="DI131" i="1" s="1"/>
  <c r="DH130" i="1"/>
  <c r="B120" i="2"/>
  <c r="C131" i="1"/>
  <c r="CR130" i="1"/>
  <c r="CO130" i="1"/>
  <c r="CL131" i="1" s="1"/>
  <c r="CN131" i="1" s="1"/>
  <c r="CQ131" i="1" s="1"/>
  <c r="CP130" i="1"/>
  <c r="BZ130" i="1"/>
  <c r="BX130" i="1"/>
  <c r="BW130" i="1"/>
  <c r="BT131" i="1" s="1"/>
  <c r="BV131" i="1" s="1"/>
  <c r="BY131" i="1" s="1"/>
  <c r="EB130" i="1"/>
  <c r="DY130" i="1"/>
  <c r="DV131" i="1" s="1"/>
  <c r="DX131" i="1" s="1"/>
  <c r="EA131" i="1" s="1"/>
  <c r="DZ130" i="1"/>
  <c r="F129" i="1"/>
  <c r="AX129" i="1"/>
  <c r="H129" i="1" s="1"/>
  <c r="E119" i="2" s="1"/>
  <c r="C118" i="2"/>
  <c r="I128" i="1"/>
  <c r="F118" i="2" s="1"/>
  <c r="BQ130" i="1"/>
  <c r="BN130" i="1"/>
  <c r="BK131" i="1" s="1"/>
  <c r="BM131" i="1" s="1"/>
  <c r="BP131" i="1" s="1"/>
  <c r="BO130" i="1"/>
  <c r="DA130" i="1"/>
  <c r="CY130" i="1"/>
  <c r="CX130" i="1"/>
  <c r="CU131" i="1" s="1"/>
  <c r="CW131" i="1" s="1"/>
  <c r="CZ131" i="1" s="1"/>
  <c r="G130" i="1" l="1"/>
  <c r="D120" i="2" s="1"/>
  <c r="C119" i="2"/>
  <c r="I129" i="1"/>
  <c r="F119" i="2" s="1"/>
  <c r="DS131" i="1"/>
  <c r="DQ131" i="1"/>
  <c r="DP131" i="1"/>
  <c r="DM132" i="1" s="1"/>
  <c r="DO132" i="1" s="1"/>
  <c r="DR132" i="1" s="1"/>
  <c r="E130" i="1"/>
  <c r="B121" i="2"/>
  <c r="C132" i="1"/>
  <c r="BZ131" i="1"/>
  <c r="BX131" i="1"/>
  <c r="BW131" i="1"/>
  <c r="BT132" i="1" s="1"/>
  <c r="BV132" i="1" s="1"/>
  <c r="BY132" i="1" s="1"/>
  <c r="DJ131" i="1"/>
  <c r="DH131" i="1"/>
  <c r="DG131" i="1"/>
  <c r="DD132" i="1" s="1"/>
  <c r="DF132" i="1" s="1"/>
  <c r="DI132" i="1" s="1"/>
  <c r="A122" i="2"/>
  <c r="DU132" i="1"/>
  <c r="DL132" i="1"/>
  <c r="DC132" i="1"/>
  <c r="CT132" i="1"/>
  <c r="CK132" i="1"/>
  <c r="CB132" i="1"/>
  <c r="BS132" i="1"/>
  <c r="BJ132" i="1"/>
  <c r="BA132" i="1"/>
  <c r="AR132" i="1"/>
  <c r="B133" i="1"/>
  <c r="J128" i="1"/>
  <c r="G118" i="2" s="1"/>
  <c r="BQ131" i="1"/>
  <c r="BO131" i="1"/>
  <c r="BN131" i="1"/>
  <c r="BK132" i="1" s="1"/>
  <c r="BM132" i="1" s="1"/>
  <c r="BP132" i="1" s="1"/>
  <c r="CR131" i="1"/>
  <c r="CP131" i="1"/>
  <c r="CO131" i="1"/>
  <c r="CL132" i="1" s="1"/>
  <c r="CN132" i="1" s="1"/>
  <c r="CQ132" i="1" s="1"/>
  <c r="AX130" i="1"/>
  <c r="H130" i="1" s="1"/>
  <c r="E120" i="2" s="1"/>
  <c r="F130" i="1"/>
  <c r="BH131" i="1"/>
  <c r="BF131" i="1"/>
  <c r="BE131" i="1"/>
  <c r="BB132" i="1" s="1"/>
  <c r="BD132" i="1" s="1"/>
  <c r="BG132" i="1" s="1"/>
  <c r="DA131" i="1"/>
  <c r="CX131" i="1"/>
  <c r="CU132" i="1" s="1"/>
  <c r="CW132" i="1" s="1"/>
  <c r="CZ132" i="1" s="1"/>
  <c r="CY131" i="1"/>
  <c r="EB131" i="1"/>
  <c r="DZ131" i="1"/>
  <c r="DY131" i="1"/>
  <c r="DV132" i="1" s="1"/>
  <c r="DX132" i="1" s="1"/>
  <c r="EA132" i="1" s="1"/>
  <c r="AY131" i="1"/>
  <c r="AV131" i="1"/>
  <c r="AS132" i="1" s="1"/>
  <c r="AU131" i="1"/>
  <c r="AW131" i="1"/>
  <c r="CI131" i="1"/>
  <c r="CG131" i="1"/>
  <c r="CF131" i="1"/>
  <c r="CC132" i="1" s="1"/>
  <c r="CE132" i="1" s="1"/>
  <c r="CH132" i="1" s="1"/>
  <c r="EB132" i="1" l="1"/>
  <c r="DZ132" i="1"/>
  <c r="DY132" i="1"/>
  <c r="DV133" i="1" s="1"/>
  <c r="DX133" i="1" s="1"/>
  <c r="EA133" i="1" s="1"/>
  <c r="BZ132" i="1"/>
  <c r="BX132" i="1"/>
  <c r="BW132" i="1"/>
  <c r="BT133" i="1" s="1"/>
  <c r="BV133" i="1" s="1"/>
  <c r="BY133" i="1" s="1"/>
  <c r="E131" i="1"/>
  <c r="G131" i="1"/>
  <c r="D121" i="2" s="1"/>
  <c r="CI132" i="1"/>
  <c r="CF132" i="1"/>
  <c r="CC133" i="1" s="1"/>
  <c r="CE133" i="1" s="1"/>
  <c r="CH133" i="1" s="1"/>
  <c r="CG132" i="1"/>
  <c r="BH132" i="1"/>
  <c r="BE132" i="1"/>
  <c r="BB133" i="1" s="1"/>
  <c r="BD133" i="1" s="1"/>
  <c r="BG133" i="1" s="1"/>
  <c r="BF132" i="1"/>
  <c r="CR132" i="1"/>
  <c r="CO132" i="1"/>
  <c r="CL133" i="1" s="1"/>
  <c r="CN133" i="1" s="1"/>
  <c r="CQ133" i="1" s="1"/>
  <c r="CP132" i="1"/>
  <c r="C120" i="2"/>
  <c r="I130" i="1"/>
  <c r="F120" i="2" s="1"/>
  <c r="DA132" i="1"/>
  <c r="CY132" i="1"/>
  <c r="CX132" i="1"/>
  <c r="CU133" i="1" s="1"/>
  <c r="CW133" i="1" s="1"/>
  <c r="CZ133" i="1" s="1"/>
  <c r="A123" i="2"/>
  <c r="B134" i="1"/>
  <c r="DC133" i="1"/>
  <c r="CB133" i="1"/>
  <c r="AR133" i="1"/>
  <c r="CT133" i="1"/>
  <c r="BJ133" i="1"/>
  <c r="DU133" i="1"/>
  <c r="BS133" i="1"/>
  <c r="DL133" i="1"/>
  <c r="CK133" i="1"/>
  <c r="BA133" i="1"/>
  <c r="DJ132" i="1"/>
  <c r="DH132" i="1"/>
  <c r="DG132" i="1"/>
  <c r="DD133" i="1" s="1"/>
  <c r="DF133" i="1" s="1"/>
  <c r="DI133" i="1" s="1"/>
  <c r="AY132" i="1"/>
  <c r="AW132" i="1"/>
  <c r="AU132" i="1"/>
  <c r="AV132" i="1"/>
  <c r="AS133" i="1" s="1"/>
  <c r="DS132" i="1"/>
  <c r="DQ132" i="1"/>
  <c r="DP132" i="1"/>
  <c r="DM133" i="1" s="1"/>
  <c r="DO133" i="1" s="1"/>
  <c r="DR133" i="1" s="1"/>
  <c r="J129" i="1"/>
  <c r="G119" i="2" s="1"/>
  <c r="B122" i="2"/>
  <c r="C133" i="1"/>
  <c r="AX131" i="1"/>
  <c r="H131" i="1" s="1"/>
  <c r="E121" i="2" s="1"/>
  <c r="F131" i="1"/>
  <c r="BQ132" i="1"/>
  <c r="BN132" i="1"/>
  <c r="BK133" i="1" s="1"/>
  <c r="BM133" i="1" s="1"/>
  <c r="BP133" i="1" s="1"/>
  <c r="BO132" i="1"/>
  <c r="J130" i="1" l="1"/>
  <c r="G120" i="2" s="1"/>
  <c r="DS133" i="1"/>
  <c r="DP133" i="1"/>
  <c r="DM134" i="1" s="1"/>
  <c r="DO134" i="1" s="1"/>
  <c r="DR134" i="1" s="1"/>
  <c r="DQ133" i="1"/>
  <c r="G132" i="1"/>
  <c r="D122" i="2" s="1"/>
  <c r="BZ133" i="1"/>
  <c r="BX133" i="1"/>
  <c r="BW133" i="1"/>
  <c r="BT134" i="1" s="1"/>
  <c r="BV134" i="1" s="1"/>
  <c r="BY134" i="1" s="1"/>
  <c r="B123" i="2"/>
  <c r="C134" i="1"/>
  <c r="EB133" i="1"/>
  <c r="DZ133" i="1"/>
  <c r="DY133" i="1"/>
  <c r="DV134" i="1" s="1"/>
  <c r="DX134" i="1" s="1"/>
  <c r="EA134" i="1" s="1"/>
  <c r="E132" i="1"/>
  <c r="BQ133" i="1"/>
  <c r="BO133" i="1"/>
  <c r="BN133" i="1"/>
  <c r="BK134" i="1" s="1"/>
  <c r="BM134" i="1" s="1"/>
  <c r="BP134" i="1" s="1"/>
  <c r="CR133" i="1"/>
  <c r="CP133" i="1"/>
  <c r="CO133" i="1"/>
  <c r="CL134" i="1" s="1"/>
  <c r="CN134" i="1" s="1"/>
  <c r="CQ134" i="1" s="1"/>
  <c r="A124" i="2"/>
  <c r="B135" i="1"/>
  <c r="DU134" i="1"/>
  <c r="DC134" i="1"/>
  <c r="CK134" i="1"/>
  <c r="BS134" i="1"/>
  <c r="BA134" i="1"/>
  <c r="BJ134" i="1"/>
  <c r="CT134" i="1"/>
  <c r="AR134" i="1"/>
  <c r="CB134" i="1"/>
  <c r="DL134" i="1"/>
  <c r="DA133" i="1"/>
  <c r="CX133" i="1"/>
  <c r="CU134" i="1" s="1"/>
  <c r="CW134" i="1" s="1"/>
  <c r="CZ134" i="1" s="1"/>
  <c r="CY133" i="1"/>
  <c r="C121" i="2"/>
  <c r="I131" i="1"/>
  <c r="F121" i="2" s="1"/>
  <c r="DJ133" i="1"/>
  <c r="DG133" i="1"/>
  <c r="DD134" i="1" s="1"/>
  <c r="DF134" i="1" s="1"/>
  <c r="DI134" i="1" s="1"/>
  <c r="DH133" i="1"/>
  <c r="AY133" i="1"/>
  <c r="AV133" i="1"/>
  <c r="AS134" i="1" s="1"/>
  <c r="AW133" i="1"/>
  <c r="AU133" i="1"/>
  <c r="BH133" i="1"/>
  <c r="BE133" i="1"/>
  <c r="BB134" i="1" s="1"/>
  <c r="BD134" i="1" s="1"/>
  <c r="BG134" i="1" s="1"/>
  <c r="BF133" i="1"/>
  <c r="CI133" i="1"/>
  <c r="CG133" i="1"/>
  <c r="CF133" i="1"/>
  <c r="CC134" i="1" s="1"/>
  <c r="CE134" i="1" s="1"/>
  <c r="CH134" i="1" s="1"/>
  <c r="AX132" i="1"/>
  <c r="H132" i="1" s="1"/>
  <c r="E122" i="2" s="1"/>
  <c r="F132" i="1"/>
  <c r="J131" i="1" l="1"/>
  <c r="G121" i="2" s="1"/>
  <c r="BZ134" i="1"/>
  <c r="BX134" i="1"/>
  <c r="BW134" i="1"/>
  <c r="BT135" i="1" s="1"/>
  <c r="BV135" i="1" s="1"/>
  <c r="BY135" i="1" s="1"/>
  <c r="B124" i="2"/>
  <c r="C135" i="1"/>
  <c r="CR134" i="1"/>
  <c r="CP134" i="1"/>
  <c r="CO134" i="1"/>
  <c r="CL135" i="1" s="1"/>
  <c r="CN135" i="1" s="1"/>
  <c r="CQ135" i="1" s="1"/>
  <c r="F133" i="1"/>
  <c r="AX133" i="1"/>
  <c r="H133" i="1" s="1"/>
  <c r="E123" i="2" s="1"/>
  <c r="BH134" i="1"/>
  <c r="BE134" i="1"/>
  <c r="BB135" i="1" s="1"/>
  <c r="BD135" i="1" s="1"/>
  <c r="BG135" i="1" s="1"/>
  <c r="BF134" i="1"/>
  <c r="DS134" i="1"/>
  <c r="DQ134" i="1"/>
  <c r="DP134" i="1"/>
  <c r="DM135" i="1" s="1"/>
  <c r="DO135" i="1" s="1"/>
  <c r="DR135" i="1" s="1"/>
  <c r="DJ134" i="1"/>
  <c r="DH134" i="1"/>
  <c r="DG134" i="1"/>
  <c r="DD135" i="1" s="1"/>
  <c r="DF135" i="1" s="1"/>
  <c r="DI135" i="1" s="1"/>
  <c r="CI134" i="1"/>
  <c r="CG134" i="1"/>
  <c r="CF134" i="1"/>
  <c r="CC135" i="1" s="1"/>
  <c r="CE135" i="1" s="1"/>
  <c r="CH135" i="1" s="1"/>
  <c r="EB134" i="1"/>
  <c r="DY134" i="1"/>
  <c r="DV135" i="1" s="1"/>
  <c r="DX135" i="1" s="1"/>
  <c r="EA135" i="1" s="1"/>
  <c r="DZ134" i="1"/>
  <c r="AY134" i="1"/>
  <c r="AW134" i="1"/>
  <c r="AV134" i="1"/>
  <c r="AS135" i="1" s="1"/>
  <c r="AU134" i="1"/>
  <c r="A125" i="2"/>
  <c r="B136" i="1"/>
  <c r="DU135" i="1"/>
  <c r="DL135" i="1"/>
  <c r="DC135" i="1"/>
  <c r="CT135" i="1"/>
  <c r="CK135" i="1"/>
  <c r="CB135" i="1"/>
  <c r="BS135" i="1"/>
  <c r="BJ135" i="1"/>
  <c r="BA135" i="1"/>
  <c r="AR135" i="1"/>
  <c r="E133" i="1"/>
  <c r="C122" i="2"/>
  <c r="I132" i="1"/>
  <c r="F122" i="2" s="1"/>
  <c r="DA134" i="1"/>
  <c r="CY134" i="1"/>
  <c r="CX134" i="1"/>
  <c r="CU135" i="1" s="1"/>
  <c r="CW135" i="1" s="1"/>
  <c r="CZ135" i="1" s="1"/>
  <c r="G133" i="1"/>
  <c r="D123" i="2" s="1"/>
  <c r="BQ134" i="1"/>
  <c r="BO134" i="1"/>
  <c r="BN134" i="1"/>
  <c r="BK135" i="1" s="1"/>
  <c r="BM135" i="1" s="1"/>
  <c r="BP135" i="1" s="1"/>
  <c r="J132" i="1" l="1"/>
  <c r="G122" i="2" s="1"/>
  <c r="E134" i="1"/>
  <c r="DJ135" i="1"/>
  <c r="DH135" i="1"/>
  <c r="DG135" i="1"/>
  <c r="DD136" i="1" s="1"/>
  <c r="DF136" i="1" s="1"/>
  <c r="DI136" i="1" s="1"/>
  <c r="AY135" i="1"/>
  <c r="AV135" i="1"/>
  <c r="AS136" i="1" s="1"/>
  <c r="AW135" i="1"/>
  <c r="AU135" i="1"/>
  <c r="DS135" i="1"/>
  <c r="DQ135" i="1"/>
  <c r="DP135" i="1"/>
  <c r="DM136" i="1" s="1"/>
  <c r="DO136" i="1" s="1"/>
  <c r="DR136" i="1" s="1"/>
  <c r="C123" i="2"/>
  <c r="I133" i="1"/>
  <c r="F123" i="2" s="1"/>
  <c r="BH135" i="1"/>
  <c r="BE135" i="1"/>
  <c r="BB136" i="1" s="1"/>
  <c r="BD136" i="1" s="1"/>
  <c r="BG136" i="1" s="1"/>
  <c r="BF135" i="1"/>
  <c r="EB135" i="1"/>
  <c r="DY135" i="1"/>
  <c r="DV136" i="1" s="1"/>
  <c r="DX136" i="1" s="1"/>
  <c r="EA136" i="1" s="1"/>
  <c r="DZ135" i="1"/>
  <c r="A126" i="2"/>
  <c r="B137" i="1"/>
  <c r="DU136" i="1"/>
  <c r="DL136" i="1"/>
  <c r="DC136" i="1"/>
  <c r="CT136" i="1"/>
  <c r="CK136" i="1"/>
  <c r="CB136" i="1"/>
  <c r="BS136" i="1"/>
  <c r="BJ136" i="1"/>
  <c r="BA136" i="1"/>
  <c r="AR136" i="1"/>
  <c r="BZ135" i="1"/>
  <c r="BX135" i="1"/>
  <c r="BW135" i="1"/>
  <c r="BT136" i="1" s="1"/>
  <c r="BV136" i="1" s="1"/>
  <c r="BY136" i="1" s="1"/>
  <c r="CI135" i="1"/>
  <c r="CG135" i="1"/>
  <c r="CF135" i="1"/>
  <c r="CC136" i="1" s="1"/>
  <c r="CE136" i="1" s="1"/>
  <c r="CH136" i="1" s="1"/>
  <c r="F134" i="1"/>
  <c r="AX134" i="1"/>
  <c r="H134" i="1" s="1"/>
  <c r="E124" i="2" s="1"/>
  <c r="B125" i="2"/>
  <c r="C136" i="1"/>
  <c r="BQ135" i="1"/>
  <c r="BO135" i="1"/>
  <c r="BN135" i="1"/>
  <c r="BK136" i="1" s="1"/>
  <c r="BM136" i="1" s="1"/>
  <c r="BP136" i="1" s="1"/>
  <c r="CR135" i="1"/>
  <c r="CP135" i="1"/>
  <c r="CO135" i="1"/>
  <c r="CL136" i="1" s="1"/>
  <c r="CN136" i="1" s="1"/>
  <c r="CQ136" i="1" s="1"/>
  <c r="DA135" i="1"/>
  <c r="CX135" i="1"/>
  <c r="CU136" i="1" s="1"/>
  <c r="CW136" i="1" s="1"/>
  <c r="CZ136" i="1" s="1"/>
  <c r="CY135" i="1"/>
  <c r="G134" i="1"/>
  <c r="D124" i="2" s="1"/>
  <c r="E135" i="1" l="1"/>
  <c r="B126" i="2"/>
  <c r="C137" i="1"/>
  <c r="DA136" i="1"/>
  <c r="CY136" i="1"/>
  <c r="CX136" i="1"/>
  <c r="CU137" i="1" s="1"/>
  <c r="CW137" i="1" s="1"/>
  <c r="CZ137" i="1" s="1"/>
  <c r="DJ136" i="1"/>
  <c r="DG136" i="1"/>
  <c r="DD137" i="1" s="1"/>
  <c r="DF137" i="1" s="1"/>
  <c r="DI137" i="1" s="1"/>
  <c r="DH136" i="1"/>
  <c r="BH136" i="1"/>
  <c r="BE136" i="1"/>
  <c r="BB137" i="1" s="1"/>
  <c r="BD137" i="1" s="1"/>
  <c r="BG137" i="1" s="1"/>
  <c r="BF136" i="1"/>
  <c r="AY136" i="1"/>
  <c r="AV136" i="1"/>
  <c r="AS137" i="1" s="1"/>
  <c r="AW136" i="1"/>
  <c r="AU136" i="1"/>
  <c r="DS136" i="1"/>
  <c r="DP136" i="1"/>
  <c r="DM137" i="1" s="1"/>
  <c r="DO137" i="1" s="1"/>
  <c r="DR137" i="1" s="1"/>
  <c r="DQ136" i="1"/>
  <c r="AX135" i="1"/>
  <c r="H135" i="1" s="1"/>
  <c r="E125" i="2" s="1"/>
  <c r="F135" i="1"/>
  <c r="C124" i="2"/>
  <c r="I134" i="1"/>
  <c r="F124" i="2" s="1"/>
  <c r="EB136" i="1"/>
  <c r="DZ136" i="1"/>
  <c r="DY136" i="1"/>
  <c r="DV137" i="1" s="1"/>
  <c r="DX137" i="1" s="1"/>
  <c r="EA137" i="1" s="1"/>
  <c r="G135" i="1"/>
  <c r="D125" i="2" s="1"/>
  <c r="BQ136" i="1"/>
  <c r="BN136" i="1"/>
  <c r="BK137" i="1" s="1"/>
  <c r="BM137" i="1" s="1"/>
  <c r="BP137" i="1" s="1"/>
  <c r="BO136" i="1"/>
  <c r="BZ136" i="1"/>
  <c r="BX136" i="1"/>
  <c r="BW136" i="1"/>
  <c r="BT137" i="1" s="1"/>
  <c r="BV137" i="1" s="1"/>
  <c r="BY137" i="1" s="1"/>
  <c r="J133" i="1"/>
  <c r="G123" i="2" s="1"/>
  <c r="A127" i="2"/>
  <c r="DU137" i="1"/>
  <c r="DL137" i="1"/>
  <c r="DC137" i="1"/>
  <c r="CT137" i="1"/>
  <c r="CK137" i="1"/>
  <c r="CB137" i="1"/>
  <c r="BS137" i="1"/>
  <c r="BJ137" i="1"/>
  <c r="BA137" i="1"/>
  <c r="AR137" i="1"/>
  <c r="B138" i="1"/>
  <c r="CI136" i="1"/>
  <c r="CG136" i="1"/>
  <c r="CF136" i="1"/>
  <c r="CC137" i="1" s="1"/>
  <c r="CE137" i="1" s="1"/>
  <c r="CH137" i="1" s="1"/>
  <c r="CR136" i="1"/>
  <c r="CO136" i="1"/>
  <c r="CL137" i="1" s="1"/>
  <c r="CN137" i="1" s="1"/>
  <c r="CQ137" i="1" s="1"/>
  <c r="CP136" i="1"/>
  <c r="E136" i="1" l="1"/>
  <c r="CI137" i="1"/>
  <c r="CG137" i="1"/>
  <c r="CF137" i="1"/>
  <c r="CC138" i="1" s="1"/>
  <c r="CE138" i="1" s="1"/>
  <c r="CH138" i="1" s="1"/>
  <c r="CR137" i="1"/>
  <c r="CO137" i="1"/>
  <c r="CL138" i="1" s="1"/>
  <c r="CN138" i="1" s="1"/>
  <c r="CQ138" i="1" s="1"/>
  <c r="CP137" i="1"/>
  <c r="DA137" i="1"/>
  <c r="CY137" i="1"/>
  <c r="CX137" i="1"/>
  <c r="CU138" i="1" s="1"/>
  <c r="CW138" i="1" s="1"/>
  <c r="CZ138" i="1" s="1"/>
  <c r="J134" i="1"/>
  <c r="G124" i="2" s="1"/>
  <c r="F136" i="1"/>
  <c r="AX136" i="1"/>
  <c r="H136" i="1" s="1"/>
  <c r="E126" i="2" s="1"/>
  <c r="G136" i="1"/>
  <c r="D126" i="2" s="1"/>
  <c r="BH137" i="1"/>
  <c r="BE137" i="1"/>
  <c r="BB138" i="1" s="1"/>
  <c r="BD138" i="1" s="1"/>
  <c r="BG138" i="1" s="1"/>
  <c r="BF137" i="1"/>
  <c r="EB137" i="1"/>
  <c r="DY137" i="1"/>
  <c r="DV138" i="1" s="1"/>
  <c r="DX138" i="1" s="1"/>
  <c r="EA138" i="1" s="1"/>
  <c r="DZ137" i="1"/>
  <c r="C125" i="2"/>
  <c r="I135" i="1"/>
  <c r="F125" i="2" s="1"/>
  <c r="BQ137" i="1"/>
  <c r="BO137" i="1"/>
  <c r="BN137" i="1"/>
  <c r="BK138" i="1" s="1"/>
  <c r="BM138" i="1" s="1"/>
  <c r="BP138" i="1" s="1"/>
  <c r="A128" i="2"/>
  <c r="DL138" i="1"/>
  <c r="CT138" i="1"/>
  <c r="CB138" i="1"/>
  <c r="BJ138" i="1"/>
  <c r="AR138" i="1"/>
  <c r="DU138" i="1"/>
  <c r="BS138" i="1"/>
  <c r="BA138" i="1"/>
  <c r="CK138" i="1"/>
  <c r="B139" i="1"/>
  <c r="DC138" i="1"/>
  <c r="DJ137" i="1"/>
  <c r="DH137" i="1"/>
  <c r="DG137" i="1"/>
  <c r="DD138" i="1" s="1"/>
  <c r="DF138" i="1" s="1"/>
  <c r="DI138" i="1" s="1"/>
  <c r="AY137" i="1"/>
  <c r="AU137" i="1"/>
  <c r="AV137" i="1"/>
  <c r="AS138" i="1" s="1"/>
  <c r="AW137" i="1"/>
  <c r="DS137" i="1"/>
  <c r="DQ137" i="1"/>
  <c r="DP137" i="1"/>
  <c r="DM138" i="1" s="1"/>
  <c r="DO138" i="1" s="1"/>
  <c r="DR138" i="1" s="1"/>
  <c r="BZ137" i="1"/>
  <c r="BW137" i="1"/>
  <c r="BT138" i="1" s="1"/>
  <c r="BV138" i="1" s="1"/>
  <c r="BY138" i="1" s="1"/>
  <c r="BX137" i="1"/>
  <c r="B127" i="2"/>
  <c r="C138" i="1"/>
  <c r="B128" i="2" l="1"/>
  <c r="C139" i="1"/>
  <c r="AY138" i="1"/>
  <c r="AW138" i="1"/>
  <c r="AV138" i="1"/>
  <c r="AS139" i="1" s="1"/>
  <c r="AU138" i="1"/>
  <c r="BQ138" i="1"/>
  <c r="BO138" i="1"/>
  <c r="BN138" i="1"/>
  <c r="BK139" i="1" s="1"/>
  <c r="BM139" i="1" s="1"/>
  <c r="BP139" i="1" s="1"/>
  <c r="DJ138" i="1"/>
  <c r="DH138" i="1"/>
  <c r="DG138" i="1"/>
  <c r="DD139" i="1" s="1"/>
  <c r="DF139" i="1" s="1"/>
  <c r="DI139" i="1" s="1"/>
  <c r="CI138" i="1"/>
  <c r="CG138" i="1"/>
  <c r="CF138" i="1"/>
  <c r="CC139" i="1" s="1"/>
  <c r="CE139" i="1" s="1"/>
  <c r="CH139" i="1" s="1"/>
  <c r="J135" i="1"/>
  <c r="G125" i="2" s="1"/>
  <c r="A129" i="2"/>
  <c r="B140" i="1"/>
  <c r="DL139" i="1"/>
  <c r="CK139" i="1"/>
  <c r="CB139" i="1"/>
  <c r="BA139" i="1"/>
  <c r="DC139" i="1"/>
  <c r="CT139" i="1"/>
  <c r="BS139" i="1"/>
  <c r="BJ139" i="1"/>
  <c r="AR139" i="1"/>
  <c r="DU139" i="1"/>
  <c r="CR138" i="1"/>
  <c r="CP138" i="1"/>
  <c r="CO138" i="1"/>
  <c r="CL139" i="1" s="1"/>
  <c r="CN139" i="1" s="1"/>
  <c r="CQ139" i="1" s="1"/>
  <c r="DS138" i="1"/>
  <c r="DP138" i="1"/>
  <c r="DM139" i="1" s="1"/>
  <c r="DO139" i="1" s="1"/>
  <c r="DR139" i="1" s="1"/>
  <c r="DQ138" i="1"/>
  <c r="C126" i="2"/>
  <c r="I136" i="1"/>
  <c r="F126" i="2" s="1"/>
  <c r="G137" i="1"/>
  <c r="D127" i="2" s="1"/>
  <c r="DA138" i="1"/>
  <c r="CY138" i="1"/>
  <c r="CX138" i="1"/>
  <c r="CU139" i="1" s="1"/>
  <c r="CW139" i="1" s="1"/>
  <c r="CZ139" i="1" s="1"/>
  <c r="BZ138" i="1"/>
  <c r="BX138" i="1"/>
  <c r="BW138" i="1"/>
  <c r="BT139" i="1" s="1"/>
  <c r="BV139" i="1" s="1"/>
  <c r="BY139" i="1" s="1"/>
  <c r="AX137" i="1"/>
  <c r="H137" i="1" s="1"/>
  <c r="E127" i="2" s="1"/>
  <c r="F137" i="1"/>
  <c r="BH138" i="1"/>
  <c r="BE138" i="1"/>
  <c r="BB139" i="1" s="1"/>
  <c r="BD139" i="1" s="1"/>
  <c r="BG139" i="1" s="1"/>
  <c r="BF138" i="1"/>
  <c r="EB138" i="1"/>
  <c r="DY138" i="1"/>
  <c r="DV139" i="1" s="1"/>
  <c r="DX139" i="1" s="1"/>
  <c r="EA139" i="1" s="1"/>
  <c r="DZ138" i="1"/>
  <c r="E137" i="1"/>
  <c r="E138" i="1" l="1"/>
  <c r="J136" i="1"/>
  <c r="G126" i="2" s="1"/>
  <c r="DJ139" i="1"/>
  <c r="DG139" i="1"/>
  <c r="DD140" i="1" s="1"/>
  <c r="DF140" i="1" s="1"/>
  <c r="DI140" i="1" s="1"/>
  <c r="DH139" i="1"/>
  <c r="DA139" i="1"/>
  <c r="CX139" i="1"/>
  <c r="CU140" i="1" s="1"/>
  <c r="CW140" i="1" s="1"/>
  <c r="CZ140" i="1" s="1"/>
  <c r="CY139" i="1"/>
  <c r="C127" i="2"/>
  <c r="I137" i="1"/>
  <c r="F127" i="2" s="1"/>
  <c r="BH139" i="1"/>
  <c r="BE139" i="1"/>
  <c r="BB140" i="1" s="1"/>
  <c r="BD140" i="1" s="1"/>
  <c r="BG140" i="1" s="1"/>
  <c r="BF139" i="1"/>
  <c r="AX138" i="1"/>
  <c r="H138" i="1" s="1"/>
  <c r="E128" i="2" s="1"/>
  <c r="F138" i="1"/>
  <c r="BQ139" i="1"/>
  <c r="BO139" i="1"/>
  <c r="BN139" i="1"/>
  <c r="BK140" i="1" s="1"/>
  <c r="BM140" i="1" s="1"/>
  <c r="BP140" i="1" s="1"/>
  <c r="CI139" i="1"/>
  <c r="CF139" i="1"/>
  <c r="CC140" i="1" s="1"/>
  <c r="CE140" i="1" s="1"/>
  <c r="CH140" i="1" s="1"/>
  <c r="CG139" i="1"/>
  <c r="EB139" i="1"/>
  <c r="DZ139" i="1"/>
  <c r="DY139" i="1"/>
  <c r="DV140" i="1" s="1"/>
  <c r="DX140" i="1" s="1"/>
  <c r="EA140" i="1" s="1"/>
  <c r="CR139" i="1"/>
  <c r="CO139" i="1"/>
  <c r="CL140" i="1" s="1"/>
  <c r="CN140" i="1" s="1"/>
  <c r="CQ140" i="1" s="1"/>
  <c r="CP139" i="1"/>
  <c r="G138" i="1"/>
  <c r="D128" i="2" s="1"/>
  <c r="AY139" i="1"/>
  <c r="AW139" i="1"/>
  <c r="AU139" i="1"/>
  <c r="AV139" i="1"/>
  <c r="AS140" i="1" s="1"/>
  <c r="DS139" i="1"/>
  <c r="DP139" i="1"/>
  <c r="DM140" i="1" s="1"/>
  <c r="DO140" i="1" s="1"/>
  <c r="DR140" i="1" s="1"/>
  <c r="DQ139" i="1"/>
  <c r="A130" i="2"/>
  <c r="DU140" i="1"/>
  <c r="DL140" i="1"/>
  <c r="DC140" i="1"/>
  <c r="CT140" i="1"/>
  <c r="CK140" i="1"/>
  <c r="CB140" i="1"/>
  <c r="BS140" i="1"/>
  <c r="BJ140" i="1"/>
  <c r="BA140" i="1"/>
  <c r="AR140" i="1"/>
  <c r="B141" i="1"/>
  <c r="B129" i="2"/>
  <c r="C140" i="1"/>
  <c r="BZ139" i="1"/>
  <c r="BX139" i="1"/>
  <c r="BW139" i="1"/>
  <c r="BT140" i="1" s="1"/>
  <c r="BV140" i="1" s="1"/>
  <c r="BY140" i="1" s="1"/>
  <c r="J137" i="1" l="1"/>
  <c r="G127" i="2" s="1"/>
  <c r="E139" i="1"/>
  <c r="DA140" i="1"/>
  <c r="CX140" i="1"/>
  <c r="CU141" i="1" s="1"/>
  <c r="CW141" i="1" s="1"/>
  <c r="CZ141" i="1" s="1"/>
  <c r="CY140" i="1"/>
  <c r="A131" i="2"/>
  <c r="CK141" i="1"/>
  <c r="B142" i="1"/>
  <c r="AR141" i="1"/>
  <c r="DL141" i="1"/>
  <c r="BS141" i="1"/>
  <c r="CB141" i="1"/>
  <c r="DU141" i="1"/>
  <c r="DC141" i="1"/>
  <c r="CT141" i="1"/>
  <c r="BJ141" i="1"/>
  <c r="BA141" i="1"/>
  <c r="AX139" i="1"/>
  <c r="H139" i="1" s="1"/>
  <c r="E129" i="2" s="1"/>
  <c r="F139" i="1"/>
  <c r="DJ140" i="1"/>
  <c r="DG140" i="1"/>
  <c r="DD141" i="1" s="1"/>
  <c r="DF141" i="1" s="1"/>
  <c r="DI141" i="1" s="1"/>
  <c r="DH140" i="1"/>
  <c r="AY140" i="1"/>
  <c r="AV140" i="1"/>
  <c r="AS141" i="1" s="1"/>
  <c r="AW140" i="1"/>
  <c r="AU140" i="1"/>
  <c r="DS140" i="1"/>
  <c r="DP140" i="1"/>
  <c r="DM141" i="1" s="1"/>
  <c r="DO141" i="1" s="1"/>
  <c r="DR141" i="1" s="1"/>
  <c r="DQ140" i="1"/>
  <c r="G139" i="1"/>
  <c r="D129" i="2" s="1"/>
  <c r="C128" i="2"/>
  <c r="I138" i="1"/>
  <c r="F128" i="2" s="1"/>
  <c r="BH140" i="1"/>
  <c r="BE140" i="1"/>
  <c r="BB141" i="1" s="1"/>
  <c r="BD141" i="1" s="1"/>
  <c r="BG141" i="1" s="1"/>
  <c r="BF140" i="1"/>
  <c r="BZ140" i="1"/>
  <c r="BX140" i="1"/>
  <c r="BW140" i="1"/>
  <c r="BT141" i="1" s="1"/>
  <c r="BV141" i="1" s="1"/>
  <c r="BY141" i="1" s="1"/>
  <c r="CI140" i="1"/>
  <c r="CG140" i="1"/>
  <c r="CF140" i="1"/>
  <c r="CC141" i="1" s="1"/>
  <c r="CE141" i="1" s="1"/>
  <c r="CH141" i="1" s="1"/>
  <c r="EB140" i="1"/>
  <c r="DZ140" i="1"/>
  <c r="DY140" i="1"/>
  <c r="DV141" i="1" s="1"/>
  <c r="DX141" i="1" s="1"/>
  <c r="EA141" i="1" s="1"/>
  <c r="BQ140" i="1"/>
  <c r="BO140" i="1"/>
  <c r="BN140" i="1"/>
  <c r="BK141" i="1" s="1"/>
  <c r="BM141" i="1" s="1"/>
  <c r="BP141" i="1" s="1"/>
  <c r="B130" i="2"/>
  <c r="C141" i="1"/>
  <c r="CR140" i="1"/>
  <c r="CP140" i="1"/>
  <c r="CO140" i="1"/>
  <c r="CL141" i="1" s="1"/>
  <c r="CN141" i="1" s="1"/>
  <c r="CQ141" i="1" s="1"/>
  <c r="E140" i="1" l="1"/>
  <c r="J138" i="1"/>
  <c r="G128" i="2" s="1"/>
  <c r="F140" i="1"/>
  <c r="AX140" i="1"/>
  <c r="H140" i="1" s="1"/>
  <c r="E130" i="2" s="1"/>
  <c r="DS141" i="1"/>
  <c r="DP141" i="1"/>
  <c r="DM142" i="1" s="1"/>
  <c r="DO142" i="1" s="1"/>
  <c r="DR142" i="1" s="1"/>
  <c r="DQ141" i="1"/>
  <c r="G140" i="1"/>
  <c r="D130" i="2" s="1"/>
  <c r="BH141" i="1"/>
  <c r="BE141" i="1"/>
  <c r="BB142" i="1" s="1"/>
  <c r="BD142" i="1" s="1"/>
  <c r="BG142" i="1" s="1"/>
  <c r="BF141" i="1"/>
  <c r="AY141" i="1"/>
  <c r="AU141" i="1"/>
  <c r="AV141" i="1"/>
  <c r="AS142" i="1" s="1"/>
  <c r="AW141" i="1"/>
  <c r="BQ141" i="1"/>
  <c r="BN141" i="1"/>
  <c r="BK142" i="1" s="1"/>
  <c r="BM142" i="1" s="1"/>
  <c r="BP142" i="1" s="1"/>
  <c r="BO141" i="1"/>
  <c r="A132" i="2"/>
  <c r="B143" i="1"/>
  <c r="DU142" i="1"/>
  <c r="DC142" i="1"/>
  <c r="CK142" i="1"/>
  <c r="BS142" i="1"/>
  <c r="BA142" i="1"/>
  <c r="DL142" i="1"/>
  <c r="CT142" i="1"/>
  <c r="CB142" i="1"/>
  <c r="BJ142" i="1"/>
  <c r="AR142" i="1"/>
  <c r="DA141" i="1"/>
  <c r="CY141" i="1"/>
  <c r="CX141" i="1"/>
  <c r="CU142" i="1" s="1"/>
  <c r="CW142" i="1" s="1"/>
  <c r="CZ142" i="1" s="1"/>
  <c r="CR141" i="1"/>
  <c r="CO141" i="1"/>
  <c r="CL142" i="1" s="1"/>
  <c r="CN142" i="1" s="1"/>
  <c r="CQ142" i="1" s="1"/>
  <c r="CP141" i="1"/>
  <c r="DJ141" i="1"/>
  <c r="DH141" i="1"/>
  <c r="DG141" i="1"/>
  <c r="DD142" i="1" s="1"/>
  <c r="DF142" i="1" s="1"/>
  <c r="DI142" i="1" s="1"/>
  <c r="EB141" i="1"/>
  <c r="DY141" i="1"/>
  <c r="DV142" i="1" s="1"/>
  <c r="DX142" i="1" s="1"/>
  <c r="EA142" i="1" s="1"/>
  <c r="DZ141" i="1"/>
  <c r="CI141" i="1"/>
  <c r="CF141" i="1"/>
  <c r="CC142" i="1" s="1"/>
  <c r="CE142" i="1" s="1"/>
  <c r="CH142" i="1" s="1"/>
  <c r="CG141" i="1"/>
  <c r="B131" i="2"/>
  <c r="C142" i="1"/>
  <c r="C129" i="2"/>
  <c r="I139" i="1"/>
  <c r="F129" i="2" s="1"/>
  <c r="BZ141" i="1"/>
  <c r="BX141" i="1"/>
  <c r="BW141" i="1"/>
  <c r="BT142" i="1" s="1"/>
  <c r="BV142" i="1" s="1"/>
  <c r="BY142" i="1" s="1"/>
  <c r="E141" i="1" l="1"/>
  <c r="BH142" i="1"/>
  <c r="BF142" i="1"/>
  <c r="BE142" i="1"/>
  <c r="BB143" i="1" s="1"/>
  <c r="BD143" i="1" s="1"/>
  <c r="BG143" i="1" s="1"/>
  <c r="BZ142" i="1"/>
  <c r="BX142" i="1"/>
  <c r="BW142" i="1"/>
  <c r="BT143" i="1" s="1"/>
  <c r="BV143" i="1" s="1"/>
  <c r="BY143" i="1" s="1"/>
  <c r="B132" i="2"/>
  <c r="C143" i="1"/>
  <c r="CR142" i="1"/>
  <c r="CO142" i="1"/>
  <c r="CL143" i="1" s="1"/>
  <c r="CN143" i="1" s="1"/>
  <c r="CQ143" i="1" s="1"/>
  <c r="CP142" i="1"/>
  <c r="G141" i="1"/>
  <c r="D131" i="2" s="1"/>
  <c r="AY142" i="1"/>
  <c r="AU142" i="1"/>
  <c r="AW142" i="1"/>
  <c r="AV142" i="1"/>
  <c r="AS143" i="1" s="1"/>
  <c r="DJ142" i="1"/>
  <c r="DH142" i="1"/>
  <c r="DG142" i="1"/>
  <c r="DD143" i="1" s="1"/>
  <c r="DF143" i="1" s="1"/>
  <c r="DI143" i="1" s="1"/>
  <c r="EB142" i="1"/>
  <c r="DZ142" i="1"/>
  <c r="DY142" i="1"/>
  <c r="DV143" i="1" s="1"/>
  <c r="DX143" i="1" s="1"/>
  <c r="EA143" i="1" s="1"/>
  <c r="F141" i="1"/>
  <c r="AX141" i="1"/>
  <c r="H141" i="1" s="1"/>
  <c r="E131" i="2" s="1"/>
  <c r="CI142" i="1"/>
  <c r="CF142" i="1"/>
  <c r="CC143" i="1" s="1"/>
  <c r="CE143" i="1" s="1"/>
  <c r="CH143" i="1" s="1"/>
  <c r="CG142" i="1"/>
  <c r="A133" i="2"/>
  <c r="DL143" i="1"/>
  <c r="B144" i="1"/>
  <c r="DU143" i="1"/>
  <c r="BJ143" i="1"/>
  <c r="BA143" i="1"/>
  <c r="AR143" i="1"/>
  <c r="CK143" i="1"/>
  <c r="DC143" i="1"/>
  <c r="CB143" i="1"/>
  <c r="BS143" i="1"/>
  <c r="CT143" i="1"/>
  <c r="BQ142" i="1"/>
  <c r="BO142" i="1"/>
  <c r="BN142" i="1"/>
  <c r="BK143" i="1" s="1"/>
  <c r="BM143" i="1" s="1"/>
  <c r="BP143" i="1" s="1"/>
  <c r="DA142" i="1"/>
  <c r="CY142" i="1"/>
  <c r="CX142" i="1"/>
  <c r="CU143" i="1" s="1"/>
  <c r="CW143" i="1" s="1"/>
  <c r="CZ143" i="1" s="1"/>
  <c r="J139" i="1"/>
  <c r="G129" i="2" s="1"/>
  <c r="DS142" i="1"/>
  <c r="DQ142" i="1"/>
  <c r="DP142" i="1"/>
  <c r="DM143" i="1" s="1"/>
  <c r="DO143" i="1" s="1"/>
  <c r="DR143" i="1" s="1"/>
  <c r="C130" i="2"/>
  <c r="I140" i="1"/>
  <c r="F130" i="2" s="1"/>
  <c r="BQ143" i="1" l="1"/>
  <c r="BO143" i="1"/>
  <c r="BN143" i="1"/>
  <c r="BK144" i="1" s="1"/>
  <c r="BM144" i="1" s="1"/>
  <c r="BP144" i="1" s="1"/>
  <c r="B133" i="2"/>
  <c r="C144" i="1"/>
  <c r="F142" i="1"/>
  <c r="AX142" i="1"/>
  <c r="H142" i="1" s="1"/>
  <c r="E132" i="2" s="1"/>
  <c r="AY143" i="1"/>
  <c r="AU143" i="1"/>
  <c r="AV143" i="1"/>
  <c r="AS144" i="1" s="1"/>
  <c r="AW143" i="1"/>
  <c r="BH143" i="1"/>
  <c r="BE143" i="1"/>
  <c r="BB144" i="1" s="1"/>
  <c r="BD144" i="1" s="1"/>
  <c r="BG144" i="1" s="1"/>
  <c r="BF143" i="1"/>
  <c r="G142" i="1"/>
  <c r="D132" i="2" s="1"/>
  <c r="BZ143" i="1"/>
  <c r="BW143" i="1"/>
  <c r="BT144" i="1" s="1"/>
  <c r="BV144" i="1" s="1"/>
  <c r="BY144" i="1" s="1"/>
  <c r="BX143" i="1"/>
  <c r="CI143" i="1"/>
  <c r="CG143" i="1"/>
  <c r="CF143" i="1"/>
  <c r="CC144" i="1" s="1"/>
  <c r="CE144" i="1" s="1"/>
  <c r="CH144" i="1" s="1"/>
  <c r="DS143" i="1"/>
  <c r="DQ143" i="1"/>
  <c r="DP143" i="1"/>
  <c r="DM144" i="1" s="1"/>
  <c r="DO144" i="1" s="1"/>
  <c r="DR144" i="1" s="1"/>
  <c r="CR143" i="1"/>
  <c r="CO143" i="1"/>
  <c r="CL144" i="1" s="1"/>
  <c r="CN144" i="1" s="1"/>
  <c r="CQ144" i="1" s="1"/>
  <c r="CP143" i="1"/>
  <c r="DA143" i="1"/>
  <c r="CY143" i="1"/>
  <c r="CX143" i="1"/>
  <c r="CU144" i="1" s="1"/>
  <c r="CW144" i="1" s="1"/>
  <c r="CZ144" i="1" s="1"/>
  <c r="EB143" i="1"/>
  <c r="DY143" i="1"/>
  <c r="DV144" i="1" s="1"/>
  <c r="DX144" i="1" s="1"/>
  <c r="EA144" i="1" s="1"/>
  <c r="DZ143" i="1"/>
  <c r="C131" i="2"/>
  <c r="I141" i="1"/>
  <c r="F131" i="2" s="1"/>
  <c r="A134" i="2"/>
  <c r="B145" i="1"/>
  <c r="CT144" i="1"/>
  <c r="AR144" i="1"/>
  <c r="DL144" i="1"/>
  <c r="BS144" i="1"/>
  <c r="BJ144" i="1"/>
  <c r="CB144" i="1"/>
  <c r="DU144" i="1"/>
  <c r="CK144" i="1"/>
  <c r="DC144" i="1"/>
  <c r="BA144" i="1"/>
  <c r="J140" i="1"/>
  <c r="G130" i="2" s="1"/>
  <c r="DJ143" i="1"/>
  <c r="DH143" i="1"/>
  <c r="DG143" i="1"/>
  <c r="DD144" i="1" s="1"/>
  <c r="DF144" i="1" s="1"/>
  <c r="DI144" i="1" s="1"/>
  <c r="E142" i="1"/>
  <c r="E143" i="1" l="1"/>
  <c r="BZ144" i="1"/>
  <c r="BW144" i="1"/>
  <c r="BT145" i="1" s="1"/>
  <c r="BV145" i="1" s="1"/>
  <c r="BY145" i="1" s="1"/>
  <c r="BX144" i="1"/>
  <c r="BH144" i="1"/>
  <c r="BF144" i="1"/>
  <c r="BE144" i="1"/>
  <c r="BB145" i="1" s="1"/>
  <c r="BD145" i="1" s="1"/>
  <c r="BG145" i="1" s="1"/>
  <c r="AY144" i="1"/>
  <c r="AW144" i="1"/>
  <c r="AU144" i="1"/>
  <c r="AV144" i="1"/>
  <c r="AS145" i="1" s="1"/>
  <c r="DJ144" i="1"/>
  <c r="DG144" i="1"/>
  <c r="DD145" i="1" s="1"/>
  <c r="DF145" i="1" s="1"/>
  <c r="DI145" i="1" s="1"/>
  <c r="DH144" i="1"/>
  <c r="DA144" i="1"/>
  <c r="CY144" i="1"/>
  <c r="CX144" i="1"/>
  <c r="CU145" i="1" s="1"/>
  <c r="CW145" i="1" s="1"/>
  <c r="CZ145" i="1" s="1"/>
  <c r="CR144" i="1"/>
  <c r="CO144" i="1"/>
  <c r="CL145" i="1" s="1"/>
  <c r="CN145" i="1" s="1"/>
  <c r="CQ145" i="1" s="1"/>
  <c r="CP144" i="1"/>
  <c r="A135" i="2"/>
  <c r="DC145" i="1"/>
  <c r="BS145" i="1"/>
  <c r="DL145" i="1"/>
  <c r="CB145" i="1"/>
  <c r="AR145" i="1"/>
  <c r="B146" i="1"/>
  <c r="CT145" i="1"/>
  <c r="DU145" i="1"/>
  <c r="BJ145" i="1"/>
  <c r="BA145" i="1"/>
  <c r="CK145" i="1"/>
  <c r="C132" i="2"/>
  <c r="I142" i="1"/>
  <c r="F132" i="2" s="1"/>
  <c r="B134" i="2"/>
  <c r="C145" i="1"/>
  <c r="BQ144" i="1"/>
  <c r="BN144" i="1"/>
  <c r="BK145" i="1" s="1"/>
  <c r="BM145" i="1" s="1"/>
  <c r="BP145" i="1" s="1"/>
  <c r="BO144" i="1"/>
  <c r="J141" i="1"/>
  <c r="G131" i="2" s="1"/>
  <c r="G143" i="1"/>
  <c r="D133" i="2" s="1"/>
  <c r="EB144" i="1"/>
  <c r="DZ144" i="1"/>
  <c r="DY144" i="1"/>
  <c r="DV145" i="1" s="1"/>
  <c r="DX145" i="1" s="1"/>
  <c r="EA145" i="1" s="1"/>
  <c r="CI144" i="1"/>
  <c r="CF144" i="1"/>
  <c r="CC145" i="1" s="1"/>
  <c r="CE145" i="1" s="1"/>
  <c r="CH145" i="1" s="1"/>
  <c r="CG144" i="1"/>
  <c r="DS144" i="1"/>
  <c r="DQ144" i="1"/>
  <c r="DP144" i="1"/>
  <c r="DM145" i="1" s="1"/>
  <c r="DO145" i="1" s="1"/>
  <c r="DR145" i="1" s="1"/>
  <c r="AX143" i="1"/>
  <c r="H143" i="1" s="1"/>
  <c r="E133" i="2" s="1"/>
  <c r="F143" i="1"/>
  <c r="J142" i="1" l="1"/>
  <c r="G132" i="2" s="1"/>
  <c r="CR145" i="1"/>
  <c r="CP145" i="1"/>
  <c r="CO145" i="1"/>
  <c r="CL146" i="1" s="1"/>
  <c r="CN146" i="1" s="1"/>
  <c r="CQ146" i="1" s="1"/>
  <c r="DS145" i="1"/>
  <c r="DP145" i="1"/>
  <c r="DM146" i="1" s="1"/>
  <c r="DO146" i="1" s="1"/>
  <c r="DR146" i="1" s="1"/>
  <c r="DQ145" i="1"/>
  <c r="G144" i="1"/>
  <c r="D134" i="2" s="1"/>
  <c r="BH145" i="1"/>
  <c r="BF145" i="1"/>
  <c r="BE145" i="1"/>
  <c r="BB146" i="1" s="1"/>
  <c r="BD146" i="1" s="1"/>
  <c r="BG146" i="1" s="1"/>
  <c r="BZ145" i="1"/>
  <c r="BW145" i="1"/>
  <c r="BT146" i="1" s="1"/>
  <c r="BV146" i="1" s="1"/>
  <c r="BY146" i="1" s="1"/>
  <c r="BX145" i="1"/>
  <c r="BQ145" i="1"/>
  <c r="BO145" i="1"/>
  <c r="BN145" i="1"/>
  <c r="BK146" i="1" s="1"/>
  <c r="BM146" i="1" s="1"/>
  <c r="BP146" i="1" s="1"/>
  <c r="DJ145" i="1"/>
  <c r="DH145" i="1"/>
  <c r="DG145" i="1"/>
  <c r="DD146" i="1" s="1"/>
  <c r="DF146" i="1" s="1"/>
  <c r="DI146" i="1" s="1"/>
  <c r="B135" i="2"/>
  <c r="C146" i="1"/>
  <c r="EB145" i="1"/>
  <c r="DY145" i="1"/>
  <c r="DV146" i="1" s="1"/>
  <c r="DX146" i="1" s="1"/>
  <c r="EA146" i="1" s="1"/>
  <c r="DZ145" i="1"/>
  <c r="A136" i="2"/>
  <c r="B147" i="1"/>
  <c r="DU146" i="1"/>
  <c r="CK146" i="1"/>
  <c r="BA146" i="1"/>
  <c r="DC146" i="1"/>
  <c r="BS146" i="1"/>
  <c r="DL146" i="1"/>
  <c r="AR146" i="1"/>
  <c r="BJ146" i="1"/>
  <c r="CB146" i="1"/>
  <c r="CT146" i="1"/>
  <c r="DA145" i="1"/>
  <c r="CY145" i="1"/>
  <c r="CX145" i="1"/>
  <c r="CU146" i="1" s="1"/>
  <c r="CW146" i="1" s="1"/>
  <c r="CZ146" i="1" s="1"/>
  <c r="C133" i="2"/>
  <c r="I143" i="1"/>
  <c r="F133" i="2" s="1"/>
  <c r="AY145" i="1"/>
  <c r="AV145" i="1"/>
  <c r="AS146" i="1" s="1"/>
  <c r="AU145" i="1"/>
  <c r="AW145" i="1"/>
  <c r="CI145" i="1"/>
  <c r="CF145" i="1"/>
  <c r="CC146" i="1" s="1"/>
  <c r="CE146" i="1" s="1"/>
  <c r="CH146" i="1" s="1"/>
  <c r="CG145" i="1"/>
  <c r="E144" i="1"/>
  <c r="F144" i="1"/>
  <c r="AX144" i="1"/>
  <c r="H144" i="1" s="1"/>
  <c r="E134" i="2" s="1"/>
  <c r="E145" i="1" l="1"/>
  <c r="J143" i="1"/>
  <c r="G133" i="2" s="1"/>
  <c r="DS146" i="1"/>
  <c r="DP146" i="1"/>
  <c r="DM147" i="1" s="1"/>
  <c r="DO147" i="1" s="1"/>
  <c r="DR147" i="1" s="1"/>
  <c r="DQ146" i="1"/>
  <c r="G145" i="1"/>
  <c r="D135" i="2" s="1"/>
  <c r="DJ146" i="1"/>
  <c r="DG146" i="1"/>
  <c r="DD147" i="1" s="1"/>
  <c r="DF147" i="1" s="1"/>
  <c r="DI147" i="1" s="1"/>
  <c r="DH146" i="1"/>
  <c r="B136" i="2"/>
  <c r="C147" i="1"/>
  <c r="AX145" i="1"/>
  <c r="H145" i="1" s="1"/>
  <c r="E135" i="2" s="1"/>
  <c r="F145" i="1"/>
  <c r="BH146" i="1"/>
  <c r="BF146" i="1"/>
  <c r="BE146" i="1"/>
  <c r="BB147" i="1" s="1"/>
  <c r="BD147" i="1" s="1"/>
  <c r="BG147" i="1" s="1"/>
  <c r="DA146" i="1"/>
  <c r="CX146" i="1"/>
  <c r="CU147" i="1" s="1"/>
  <c r="CW147" i="1" s="1"/>
  <c r="CZ147" i="1" s="1"/>
  <c r="CY146" i="1"/>
  <c r="CR146" i="1"/>
  <c r="CP146" i="1"/>
  <c r="CO146" i="1"/>
  <c r="CL147" i="1" s="1"/>
  <c r="CN147" i="1" s="1"/>
  <c r="CQ147" i="1" s="1"/>
  <c r="C134" i="2"/>
  <c r="I144" i="1"/>
  <c r="F134" i="2" s="1"/>
  <c r="CI146" i="1"/>
  <c r="CG146" i="1"/>
  <c r="CF146" i="1"/>
  <c r="CC147" i="1" s="1"/>
  <c r="CE147" i="1" s="1"/>
  <c r="CH147" i="1" s="1"/>
  <c r="EB146" i="1"/>
  <c r="DY146" i="1"/>
  <c r="DV147" i="1" s="1"/>
  <c r="DX147" i="1" s="1"/>
  <c r="EA147" i="1" s="1"/>
  <c r="DZ146" i="1"/>
  <c r="BZ146" i="1"/>
  <c r="BX146" i="1"/>
  <c r="BW146" i="1"/>
  <c r="BT147" i="1" s="1"/>
  <c r="BV147" i="1" s="1"/>
  <c r="BY147" i="1" s="1"/>
  <c r="BQ146" i="1"/>
  <c r="BO146" i="1"/>
  <c r="BN146" i="1"/>
  <c r="BK147" i="1" s="1"/>
  <c r="BM147" i="1" s="1"/>
  <c r="BP147" i="1" s="1"/>
  <c r="A137" i="2"/>
  <c r="B148" i="1"/>
  <c r="DU147" i="1"/>
  <c r="DL147" i="1"/>
  <c r="DC147" i="1"/>
  <c r="CT147" i="1"/>
  <c r="CK147" i="1"/>
  <c r="CB147" i="1"/>
  <c r="BS147" i="1"/>
  <c r="BJ147" i="1"/>
  <c r="BA147" i="1"/>
  <c r="AR147" i="1"/>
  <c r="AY146" i="1"/>
  <c r="AU146" i="1"/>
  <c r="AW146" i="1"/>
  <c r="AV146" i="1"/>
  <c r="AS147" i="1" s="1"/>
  <c r="E146" i="1" l="1"/>
  <c r="B137" i="2"/>
  <c r="C148" i="1"/>
  <c r="AY147" i="1"/>
  <c r="AV147" i="1"/>
  <c r="AS148" i="1" s="1"/>
  <c r="AW147" i="1"/>
  <c r="AU147" i="1"/>
  <c r="DS147" i="1"/>
  <c r="DQ147" i="1"/>
  <c r="DP147" i="1"/>
  <c r="DM148" i="1" s="1"/>
  <c r="DO148" i="1" s="1"/>
  <c r="DR148" i="1" s="1"/>
  <c r="BQ147" i="1"/>
  <c r="BO147" i="1"/>
  <c r="BN147" i="1"/>
  <c r="BK148" i="1" s="1"/>
  <c r="BM148" i="1" s="1"/>
  <c r="BP148" i="1" s="1"/>
  <c r="A138" i="2"/>
  <c r="B149" i="1"/>
  <c r="DU148" i="1"/>
  <c r="DL148" i="1"/>
  <c r="DC148" i="1"/>
  <c r="CT148" i="1"/>
  <c r="CK148" i="1"/>
  <c r="CB148" i="1"/>
  <c r="BS148" i="1"/>
  <c r="BJ148" i="1"/>
  <c r="BA148" i="1"/>
  <c r="AR148" i="1"/>
  <c r="J144" i="1"/>
  <c r="G134" i="2" s="1"/>
  <c r="DJ147" i="1"/>
  <c r="DH147" i="1"/>
  <c r="DG147" i="1"/>
  <c r="DD148" i="1" s="1"/>
  <c r="DF148" i="1" s="1"/>
  <c r="DI148" i="1" s="1"/>
  <c r="EB147" i="1"/>
  <c r="DY147" i="1"/>
  <c r="DV148" i="1" s="1"/>
  <c r="DX148" i="1" s="1"/>
  <c r="EA148" i="1" s="1"/>
  <c r="DZ147" i="1"/>
  <c r="CI147" i="1"/>
  <c r="CF147" i="1"/>
  <c r="CC148" i="1" s="1"/>
  <c r="CE148" i="1" s="1"/>
  <c r="CH148" i="1" s="1"/>
  <c r="CG147" i="1"/>
  <c r="CR147" i="1"/>
  <c r="CP147" i="1"/>
  <c r="CO147" i="1"/>
  <c r="CL148" i="1" s="1"/>
  <c r="CN148" i="1" s="1"/>
  <c r="CQ148" i="1" s="1"/>
  <c r="C135" i="2"/>
  <c r="I145" i="1"/>
  <c r="F135" i="2" s="1"/>
  <c r="BH147" i="1"/>
  <c r="BE147" i="1"/>
  <c r="BB148" i="1" s="1"/>
  <c r="BD148" i="1" s="1"/>
  <c r="BG148" i="1" s="1"/>
  <c r="BF147" i="1"/>
  <c r="BZ147" i="1"/>
  <c r="BX147" i="1"/>
  <c r="BW147" i="1"/>
  <c r="BT148" i="1" s="1"/>
  <c r="BV148" i="1" s="1"/>
  <c r="BY148" i="1" s="1"/>
  <c r="G146" i="1"/>
  <c r="D136" i="2" s="1"/>
  <c r="F146" i="1"/>
  <c r="AX146" i="1"/>
  <c r="H146" i="1" s="1"/>
  <c r="E136" i="2" s="1"/>
  <c r="DA147" i="1"/>
  <c r="CY147" i="1"/>
  <c r="CX147" i="1"/>
  <c r="CU148" i="1" s="1"/>
  <c r="CW148" i="1" s="1"/>
  <c r="CZ148" i="1" s="1"/>
  <c r="J145" i="1" l="1"/>
  <c r="G135" i="2" s="1"/>
  <c r="DJ148" i="1"/>
  <c r="DG148" i="1"/>
  <c r="DD149" i="1" s="1"/>
  <c r="DF149" i="1" s="1"/>
  <c r="DI149" i="1" s="1"/>
  <c r="DH148" i="1"/>
  <c r="AY148" i="1"/>
  <c r="AV148" i="1"/>
  <c r="AS149" i="1" s="1"/>
  <c r="AW148" i="1"/>
  <c r="AU148" i="1"/>
  <c r="DS148" i="1"/>
  <c r="DP148" i="1"/>
  <c r="DM149" i="1" s="1"/>
  <c r="DO149" i="1" s="1"/>
  <c r="DR149" i="1" s="1"/>
  <c r="DQ148" i="1"/>
  <c r="BH148" i="1"/>
  <c r="BF148" i="1"/>
  <c r="BE148" i="1"/>
  <c r="BB149" i="1" s="1"/>
  <c r="BD149" i="1" s="1"/>
  <c r="BG149" i="1" s="1"/>
  <c r="EB148" i="1"/>
  <c r="DY148" i="1"/>
  <c r="DV149" i="1" s="1"/>
  <c r="DX149" i="1" s="1"/>
  <c r="EA149" i="1" s="1"/>
  <c r="DZ148" i="1"/>
  <c r="C136" i="2"/>
  <c r="I146" i="1"/>
  <c r="F136" i="2" s="1"/>
  <c r="BQ148" i="1"/>
  <c r="BO148" i="1"/>
  <c r="BN148" i="1"/>
  <c r="BK149" i="1" s="1"/>
  <c r="BM149" i="1" s="1"/>
  <c r="BP149" i="1" s="1"/>
  <c r="A139" i="2"/>
  <c r="B150" i="1"/>
  <c r="DU149" i="1"/>
  <c r="DL149" i="1"/>
  <c r="DC149" i="1"/>
  <c r="CT149" i="1"/>
  <c r="CK149" i="1"/>
  <c r="CB149" i="1"/>
  <c r="BS149" i="1"/>
  <c r="BJ149" i="1"/>
  <c r="BA149" i="1"/>
  <c r="AR149" i="1"/>
  <c r="AX147" i="1"/>
  <c r="H147" i="1" s="1"/>
  <c r="E137" i="2" s="1"/>
  <c r="F147" i="1"/>
  <c r="E147" i="1"/>
  <c r="BZ148" i="1"/>
  <c r="BW148" i="1"/>
  <c r="BT149" i="1" s="1"/>
  <c r="BV149" i="1" s="1"/>
  <c r="BY149" i="1" s="1"/>
  <c r="BX148" i="1"/>
  <c r="G147" i="1"/>
  <c r="D137" i="2" s="1"/>
  <c r="CI148" i="1"/>
  <c r="CG148" i="1"/>
  <c r="CF148" i="1"/>
  <c r="CC149" i="1" s="1"/>
  <c r="CE149" i="1" s="1"/>
  <c r="CH149" i="1" s="1"/>
  <c r="CR148" i="1"/>
  <c r="CO148" i="1"/>
  <c r="CL149" i="1" s="1"/>
  <c r="CN149" i="1" s="1"/>
  <c r="CQ149" i="1" s="1"/>
  <c r="CP148" i="1"/>
  <c r="DA148" i="1"/>
  <c r="CY148" i="1"/>
  <c r="CX148" i="1"/>
  <c r="CU149" i="1" s="1"/>
  <c r="CW149" i="1" s="1"/>
  <c r="CZ149" i="1" s="1"/>
  <c r="B138" i="2"/>
  <c r="C149" i="1"/>
  <c r="EB149" i="1" l="1"/>
  <c r="DZ149" i="1"/>
  <c r="DY149" i="1"/>
  <c r="DV150" i="1" s="1"/>
  <c r="DX150" i="1" s="1"/>
  <c r="EA150" i="1" s="1"/>
  <c r="BQ149" i="1"/>
  <c r="BN149" i="1"/>
  <c r="BK150" i="1" s="1"/>
  <c r="BM150" i="1" s="1"/>
  <c r="BP150" i="1" s="1"/>
  <c r="BO149" i="1"/>
  <c r="A140" i="2"/>
  <c r="DU150" i="1"/>
  <c r="DL150" i="1"/>
  <c r="DC150" i="1"/>
  <c r="CT150" i="1"/>
  <c r="CK150" i="1"/>
  <c r="CB150" i="1"/>
  <c r="BS150" i="1"/>
  <c r="BJ150" i="1"/>
  <c r="BA150" i="1"/>
  <c r="AR150" i="1"/>
  <c r="B151" i="1"/>
  <c r="AX148" i="1"/>
  <c r="H148" i="1" s="1"/>
  <c r="E138" i="2" s="1"/>
  <c r="F148" i="1"/>
  <c r="G148" i="1"/>
  <c r="D138" i="2" s="1"/>
  <c r="BZ149" i="1"/>
  <c r="BW149" i="1"/>
  <c r="BT150" i="1" s="1"/>
  <c r="BV150" i="1" s="1"/>
  <c r="BY150" i="1" s="1"/>
  <c r="BX149" i="1"/>
  <c r="CI149" i="1"/>
  <c r="CF149" i="1"/>
  <c r="CC150" i="1" s="1"/>
  <c r="CE150" i="1" s="1"/>
  <c r="CH150" i="1" s="1"/>
  <c r="CG149" i="1"/>
  <c r="E148" i="1"/>
  <c r="CR149" i="1"/>
  <c r="CP149" i="1"/>
  <c r="CO149" i="1"/>
  <c r="CL150" i="1" s="1"/>
  <c r="CN150" i="1" s="1"/>
  <c r="CQ150" i="1" s="1"/>
  <c r="B139" i="2"/>
  <c r="C150" i="1"/>
  <c r="DJ149" i="1"/>
  <c r="DH149" i="1"/>
  <c r="DG149" i="1"/>
  <c r="DD150" i="1" s="1"/>
  <c r="DF150" i="1" s="1"/>
  <c r="DI150" i="1" s="1"/>
  <c r="BH149" i="1"/>
  <c r="BF149" i="1"/>
  <c r="BE149" i="1"/>
  <c r="BB150" i="1" s="1"/>
  <c r="BD150" i="1" s="1"/>
  <c r="BG150" i="1" s="1"/>
  <c r="C137" i="2"/>
  <c r="I147" i="1"/>
  <c r="F137" i="2" s="1"/>
  <c r="DA149" i="1"/>
  <c r="CX149" i="1"/>
  <c r="CU150" i="1" s="1"/>
  <c r="CW150" i="1" s="1"/>
  <c r="CZ150" i="1" s="1"/>
  <c r="CY149" i="1"/>
  <c r="AY149" i="1"/>
  <c r="AW149" i="1"/>
  <c r="AV149" i="1"/>
  <c r="AS150" i="1" s="1"/>
  <c r="AU149" i="1"/>
  <c r="DS149" i="1"/>
  <c r="DP149" i="1"/>
  <c r="DM150" i="1" s="1"/>
  <c r="DO150" i="1" s="1"/>
  <c r="DR150" i="1" s="1"/>
  <c r="DQ149" i="1"/>
  <c r="J146" i="1"/>
  <c r="G136" i="2" s="1"/>
  <c r="E149" i="1" l="1"/>
  <c r="BH150" i="1"/>
  <c r="BF150" i="1"/>
  <c r="BE150" i="1"/>
  <c r="BB151" i="1" s="1"/>
  <c r="BD151" i="1" s="1"/>
  <c r="BG151" i="1" s="1"/>
  <c r="EB150" i="1"/>
  <c r="DY150" i="1"/>
  <c r="DV151" i="1" s="1"/>
  <c r="DX151" i="1" s="1"/>
  <c r="EA151" i="1" s="1"/>
  <c r="DZ150" i="1"/>
  <c r="BZ150" i="1"/>
  <c r="BX150" i="1"/>
  <c r="BW150" i="1"/>
  <c r="BT151" i="1" s="1"/>
  <c r="BV151" i="1" s="1"/>
  <c r="BY151" i="1" s="1"/>
  <c r="G149" i="1"/>
  <c r="D139" i="2" s="1"/>
  <c r="BQ150" i="1"/>
  <c r="BN150" i="1"/>
  <c r="BK151" i="1" s="1"/>
  <c r="BM151" i="1" s="1"/>
  <c r="BP151" i="1" s="1"/>
  <c r="BO150" i="1"/>
  <c r="C138" i="2"/>
  <c r="I148" i="1"/>
  <c r="F138" i="2" s="1"/>
  <c r="CR150" i="1"/>
  <c r="CP150" i="1"/>
  <c r="CO150" i="1"/>
  <c r="CL151" i="1" s="1"/>
  <c r="CN151" i="1" s="1"/>
  <c r="CQ151" i="1" s="1"/>
  <c r="CI150" i="1"/>
  <c r="CG150" i="1"/>
  <c r="CF150" i="1"/>
  <c r="CC151" i="1" s="1"/>
  <c r="CE151" i="1" s="1"/>
  <c r="CH151" i="1" s="1"/>
  <c r="DA150" i="1"/>
  <c r="CY150" i="1"/>
  <c r="CX150" i="1"/>
  <c r="CU151" i="1" s="1"/>
  <c r="CW151" i="1" s="1"/>
  <c r="CZ151" i="1" s="1"/>
  <c r="A141" i="2"/>
  <c r="DU151" i="1"/>
  <c r="DC151" i="1"/>
  <c r="CK151" i="1"/>
  <c r="BS151" i="1"/>
  <c r="BA151" i="1"/>
  <c r="B152" i="1"/>
  <c r="CB151" i="1"/>
  <c r="AR151" i="1"/>
  <c r="BJ151" i="1"/>
  <c r="DL151" i="1"/>
  <c r="CT151" i="1"/>
  <c r="DJ150" i="1"/>
  <c r="DG150" i="1"/>
  <c r="DD151" i="1" s="1"/>
  <c r="DF151" i="1" s="1"/>
  <c r="DI151" i="1" s="1"/>
  <c r="DH150" i="1"/>
  <c r="AX149" i="1"/>
  <c r="H149" i="1" s="1"/>
  <c r="E139" i="2" s="1"/>
  <c r="F149" i="1"/>
  <c r="J147" i="1"/>
  <c r="G137" i="2" s="1"/>
  <c r="B140" i="2"/>
  <c r="C151" i="1"/>
  <c r="AY150" i="1"/>
  <c r="AU150" i="1"/>
  <c r="AW150" i="1"/>
  <c r="AV150" i="1"/>
  <c r="AS151" i="1" s="1"/>
  <c r="DS150" i="1"/>
  <c r="DQ150" i="1"/>
  <c r="DP150" i="1"/>
  <c r="DM151" i="1" s="1"/>
  <c r="DO151" i="1" s="1"/>
  <c r="DR151" i="1" s="1"/>
  <c r="E150" i="1" l="1"/>
  <c r="G150" i="1"/>
  <c r="D140" i="2" s="1"/>
  <c r="BZ151" i="1"/>
  <c r="BX151" i="1"/>
  <c r="BW151" i="1"/>
  <c r="BT152" i="1" s="1"/>
  <c r="BV152" i="1" s="1"/>
  <c r="BY152" i="1" s="1"/>
  <c r="DA151" i="1"/>
  <c r="CX151" i="1"/>
  <c r="CU152" i="1" s="1"/>
  <c r="CW152" i="1" s="1"/>
  <c r="CZ152" i="1" s="1"/>
  <c r="CY151" i="1"/>
  <c r="CR151" i="1"/>
  <c r="CP151" i="1"/>
  <c r="CO151" i="1"/>
  <c r="CL152" i="1" s="1"/>
  <c r="CN152" i="1" s="1"/>
  <c r="CQ152" i="1" s="1"/>
  <c r="BQ151" i="1"/>
  <c r="BO151" i="1"/>
  <c r="BN151" i="1"/>
  <c r="BK152" i="1" s="1"/>
  <c r="BM152" i="1" s="1"/>
  <c r="BP152" i="1" s="1"/>
  <c r="EB151" i="1"/>
  <c r="DY151" i="1"/>
  <c r="DV152" i="1" s="1"/>
  <c r="DX152" i="1" s="1"/>
  <c r="EA152" i="1" s="1"/>
  <c r="DZ151" i="1"/>
  <c r="A142" i="2"/>
  <c r="DC152" i="1"/>
  <c r="BS152" i="1"/>
  <c r="B153" i="1"/>
  <c r="BA152" i="1"/>
  <c r="AR152" i="1"/>
  <c r="DU152" i="1"/>
  <c r="DL152" i="1"/>
  <c r="CK152" i="1"/>
  <c r="BJ152" i="1"/>
  <c r="CT152" i="1"/>
  <c r="CB152" i="1"/>
  <c r="AX150" i="1"/>
  <c r="H150" i="1" s="1"/>
  <c r="E140" i="2" s="1"/>
  <c r="F150" i="1"/>
  <c r="BH151" i="1"/>
  <c r="BE151" i="1"/>
  <c r="BB152" i="1" s="1"/>
  <c r="BD152" i="1" s="1"/>
  <c r="BG152" i="1" s="1"/>
  <c r="BF151" i="1"/>
  <c r="J148" i="1"/>
  <c r="G138" i="2" s="1"/>
  <c r="C139" i="2"/>
  <c r="I149" i="1"/>
  <c r="F139" i="2" s="1"/>
  <c r="AY151" i="1"/>
  <c r="AU151" i="1"/>
  <c r="AW151" i="1"/>
  <c r="AV151" i="1"/>
  <c r="AS152" i="1" s="1"/>
  <c r="B141" i="2"/>
  <c r="C152" i="1"/>
  <c r="DS151" i="1"/>
  <c r="DP151" i="1"/>
  <c r="DM152" i="1" s="1"/>
  <c r="DO152" i="1" s="1"/>
  <c r="DR152" i="1" s="1"/>
  <c r="DQ151" i="1"/>
  <c r="DJ151" i="1"/>
  <c r="DH151" i="1"/>
  <c r="DG151" i="1"/>
  <c r="DD152" i="1" s="1"/>
  <c r="DF152" i="1" s="1"/>
  <c r="DI152" i="1" s="1"/>
  <c r="CI151" i="1"/>
  <c r="CG151" i="1"/>
  <c r="CF151" i="1"/>
  <c r="CC152" i="1" s="1"/>
  <c r="CE152" i="1" s="1"/>
  <c r="CH152" i="1" s="1"/>
  <c r="DJ152" i="1" l="1"/>
  <c r="DH152" i="1"/>
  <c r="DG152" i="1"/>
  <c r="DD153" i="1" s="1"/>
  <c r="DF153" i="1" s="1"/>
  <c r="DI153" i="1" s="1"/>
  <c r="CR152" i="1"/>
  <c r="CP152" i="1"/>
  <c r="CO152" i="1"/>
  <c r="CL153" i="1" s="1"/>
  <c r="CN153" i="1" s="1"/>
  <c r="CQ153" i="1" s="1"/>
  <c r="G151" i="1"/>
  <c r="D141" i="2" s="1"/>
  <c r="DS152" i="1"/>
  <c r="DP152" i="1"/>
  <c r="DM153" i="1" s="1"/>
  <c r="DO153" i="1" s="1"/>
  <c r="DR153" i="1" s="1"/>
  <c r="DQ152" i="1"/>
  <c r="AX151" i="1"/>
  <c r="H151" i="1" s="1"/>
  <c r="E141" i="2" s="1"/>
  <c r="F151" i="1"/>
  <c r="EB152" i="1"/>
  <c r="DZ152" i="1"/>
  <c r="DY152" i="1"/>
  <c r="DV153" i="1" s="1"/>
  <c r="DX153" i="1" s="1"/>
  <c r="EA153" i="1" s="1"/>
  <c r="BQ152" i="1"/>
  <c r="BO152" i="1"/>
  <c r="BN152" i="1"/>
  <c r="BK153" i="1" s="1"/>
  <c r="BM153" i="1" s="1"/>
  <c r="BP153" i="1" s="1"/>
  <c r="C140" i="2"/>
  <c r="I150" i="1"/>
  <c r="F140" i="2" s="1"/>
  <c r="AY152" i="1"/>
  <c r="AV152" i="1"/>
  <c r="AS153" i="1" s="1"/>
  <c r="AU152" i="1"/>
  <c r="AW152" i="1"/>
  <c r="BH152" i="1"/>
  <c r="BE152" i="1"/>
  <c r="BB153" i="1" s="1"/>
  <c r="BD153" i="1" s="1"/>
  <c r="BG153" i="1" s="1"/>
  <c r="BF152" i="1"/>
  <c r="E151" i="1"/>
  <c r="J149" i="1"/>
  <c r="G139" i="2" s="1"/>
  <c r="CI152" i="1"/>
  <c r="CF152" i="1"/>
  <c r="CC153" i="1" s="1"/>
  <c r="CE153" i="1" s="1"/>
  <c r="CH153" i="1" s="1"/>
  <c r="CG152" i="1"/>
  <c r="A143" i="2"/>
  <c r="B154" i="1"/>
  <c r="DL153" i="1"/>
  <c r="CT153" i="1"/>
  <c r="CB153" i="1"/>
  <c r="BJ153" i="1"/>
  <c r="AR153" i="1"/>
  <c r="DC153" i="1"/>
  <c r="BS153" i="1"/>
  <c r="DU153" i="1"/>
  <c r="CK153" i="1"/>
  <c r="BA153" i="1"/>
  <c r="B142" i="2"/>
  <c r="C153" i="1"/>
  <c r="DA152" i="1"/>
  <c r="CY152" i="1"/>
  <c r="CX152" i="1"/>
  <c r="CU153" i="1" s="1"/>
  <c r="CW153" i="1" s="1"/>
  <c r="CZ153" i="1" s="1"/>
  <c r="BZ152" i="1"/>
  <c r="BW152" i="1"/>
  <c r="BT153" i="1" s="1"/>
  <c r="BV153" i="1" s="1"/>
  <c r="BY153" i="1" s="1"/>
  <c r="BX152" i="1"/>
  <c r="E152" i="1" l="1"/>
  <c r="DJ153" i="1"/>
  <c r="DH153" i="1"/>
  <c r="DG153" i="1"/>
  <c r="DD154" i="1" s="1"/>
  <c r="DF154" i="1" s="1"/>
  <c r="DI154" i="1" s="1"/>
  <c r="G152" i="1"/>
  <c r="D142" i="2" s="1"/>
  <c r="AY153" i="1"/>
  <c r="AU153" i="1"/>
  <c r="AW153" i="1"/>
  <c r="AV153" i="1"/>
  <c r="AS154" i="1" s="1"/>
  <c r="AX152" i="1"/>
  <c r="H152" i="1" s="1"/>
  <c r="E142" i="2" s="1"/>
  <c r="F152" i="1"/>
  <c r="B143" i="2"/>
  <c r="C154" i="1"/>
  <c r="BQ153" i="1"/>
  <c r="BO153" i="1"/>
  <c r="BN153" i="1"/>
  <c r="BK154" i="1" s="1"/>
  <c r="BM154" i="1" s="1"/>
  <c r="BP154" i="1" s="1"/>
  <c r="CI153" i="1"/>
  <c r="CG153" i="1"/>
  <c r="CF153" i="1"/>
  <c r="CC154" i="1" s="1"/>
  <c r="CE154" i="1" s="1"/>
  <c r="CH154" i="1" s="1"/>
  <c r="BH153" i="1"/>
  <c r="BF153" i="1"/>
  <c r="BE153" i="1"/>
  <c r="BB154" i="1" s="1"/>
  <c r="BD154" i="1" s="1"/>
  <c r="BG154" i="1" s="1"/>
  <c r="DA153" i="1"/>
  <c r="CX153" i="1"/>
  <c r="CU154" i="1" s="1"/>
  <c r="CW154" i="1" s="1"/>
  <c r="CZ154" i="1" s="1"/>
  <c r="CY153" i="1"/>
  <c r="CR153" i="1"/>
  <c r="CO153" i="1"/>
  <c r="CL154" i="1" s="1"/>
  <c r="CN154" i="1" s="1"/>
  <c r="CQ154" i="1" s="1"/>
  <c r="CP153" i="1"/>
  <c r="DS153" i="1"/>
  <c r="DQ153" i="1"/>
  <c r="DP153" i="1"/>
  <c r="DM154" i="1" s="1"/>
  <c r="DO154" i="1" s="1"/>
  <c r="DR154" i="1" s="1"/>
  <c r="J150" i="1"/>
  <c r="G140" i="2" s="1"/>
  <c r="C141" i="2"/>
  <c r="I151" i="1"/>
  <c r="F141" i="2" s="1"/>
  <c r="EB153" i="1"/>
  <c r="DZ153" i="1"/>
  <c r="DY153" i="1"/>
  <c r="DV154" i="1" s="1"/>
  <c r="DX154" i="1" s="1"/>
  <c r="EA154" i="1" s="1"/>
  <c r="A144" i="2"/>
  <c r="B155" i="1"/>
  <c r="DU154" i="1"/>
  <c r="DC154" i="1"/>
  <c r="CK154" i="1"/>
  <c r="BS154" i="1"/>
  <c r="BA154" i="1"/>
  <c r="DL154" i="1"/>
  <c r="CT154" i="1"/>
  <c r="CB154" i="1"/>
  <c r="BJ154" i="1"/>
  <c r="AR154" i="1"/>
  <c r="BZ153" i="1"/>
  <c r="BX153" i="1"/>
  <c r="BW153" i="1"/>
  <c r="BT154" i="1" s="1"/>
  <c r="BV154" i="1" s="1"/>
  <c r="BY154" i="1" s="1"/>
  <c r="E153" i="1" l="1"/>
  <c r="BH154" i="1"/>
  <c r="BE154" i="1"/>
  <c r="BB155" i="1" s="1"/>
  <c r="BD155" i="1" s="1"/>
  <c r="BG155" i="1" s="1"/>
  <c r="BF154" i="1"/>
  <c r="B144" i="2"/>
  <c r="C155" i="1"/>
  <c r="CR154" i="1"/>
  <c r="CP154" i="1"/>
  <c r="CO154" i="1"/>
  <c r="CL155" i="1" s="1"/>
  <c r="CN155" i="1" s="1"/>
  <c r="CQ155" i="1" s="1"/>
  <c r="BQ154" i="1"/>
  <c r="BO154" i="1"/>
  <c r="BN154" i="1"/>
  <c r="BK155" i="1" s="1"/>
  <c r="BM155" i="1" s="1"/>
  <c r="BP155" i="1" s="1"/>
  <c r="EB154" i="1"/>
  <c r="DY154" i="1"/>
  <c r="DV155" i="1" s="1"/>
  <c r="DX155" i="1" s="1"/>
  <c r="EA155" i="1" s="1"/>
  <c r="DZ154" i="1"/>
  <c r="CI154" i="1"/>
  <c r="CG154" i="1"/>
  <c r="CF154" i="1"/>
  <c r="CC155" i="1" s="1"/>
  <c r="CE155" i="1" s="1"/>
  <c r="CH155" i="1" s="1"/>
  <c r="A145" i="2"/>
  <c r="B156" i="1"/>
  <c r="DU155" i="1"/>
  <c r="DL155" i="1"/>
  <c r="DC155" i="1"/>
  <c r="CT155" i="1"/>
  <c r="CK155" i="1"/>
  <c r="CB155" i="1"/>
  <c r="BS155" i="1"/>
  <c r="BJ155" i="1"/>
  <c r="BA155" i="1"/>
  <c r="AR155" i="1"/>
  <c r="DA154" i="1"/>
  <c r="CY154" i="1"/>
  <c r="CX154" i="1"/>
  <c r="CU155" i="1" s="1"/>
  <c r="CW155" i="1" s="1"/>
  <c r="CZ155" i="1" s="1"/>
  <c r="G153" i="1"/>
  <c r="D143" i="2" s="1"/>
  <c r="DS154" i="1"/>
  <c r="DP154" i="1"/>
  <c r="DM155" i="1" s="1"/>
  <c r="DO155" i="1" s="1"/>
  <c r="DR155" i="1" s="1"/>
  <c r="DQ154" i="1"/>
  <c r="F153" i="1"/>
  <c r="AX153" i="1"/>
  <c r="H153" i="1" s="1"/>
  <c r="E143" i="2" s="1"/>
  <c r="AY154" i="1"/>
  <c r="AW154" i="1"/>
  <c r="AV154" i="1"/>
  <c r="AS155" i="1" s="1"/>
  <c r="AU154" i="1"/>
  <c r="DJ154" i="1"/>
  <c r="DG154" i="1"/>
  <c r="DD155" i="1" s="1"/>
  <c r="DF155" i="1" s="1"/>
  <c r="DI155" i="1" s="1"/>
  <c r="DH154" i="1"/>
  <c r="J151" i="1"/>
  <c r="G141" i="2" s="1"/>
  <c r="C142" i="2"/>
  <c r="I152" i="1"/>
  <c r="F142" i="2" s="1"/>
  <c r="BZ154" i="1"/>
  <c r="BW154" i="1"/>
  <c r="BT155" i="1" s="1"/>
  <c r="BV155" i="1" s="1"/>
  <c r="BY155" i="1" s="1"/>
  <c r="BX154" i="1"/>
  <c r="E154" i="1" l="1"/>
  <c r="J152" i="1"/>
  <c r="G142" i="2" s="1"/>
  <c r="DA155" i="1"/>
  <c r="CX155" i="1"/>
  <c r="CU156" i="1" s="1"/>
  <c r="CW156" i="1" s="1"/>
  <c r="CZ156" i="1" s="1"/>
  <c r="CY155" i="1"/>
  <c r="DJ155" i="1"/>
  <c r="DH155" i="1"/>
  <c r="DG155" i="1"/>
  <c r="DD156" i="1" s="1"/>
  <c r="DF156" i="1" s="1"/>
  <c r="DI156" i="1" s="1"/>
  <c r="C143" i="2"/>
  <c r="I153" i="1"/>
  <c r="F143" i="2" s="1"/>
  <c r="AY155" i="1"/>
  <c r="AV155" i="1"/>
  <c r="AS156" i="1" s="1"/>
  <c r="AW155" i="1"/>
  <c r="AU155" i="1"/>
  <c r="DS155" i="1"/>
  <c r="DQ155" i="1"/>
  <c r="DP155" i="1"/>
  <c r="DM156" i="1" s="1"/>
  <c r="DO156" i="1" s="1"/>
  <c r="DR156" i="1" s="1"/>
  <c r="BH155" i="1"/>
  <c r="BF155" i="1"/>
  <c r="BE155" i="1"/>
  <c r="BB156" i="1" s="1"/>
  <c r="BD156" i="1" s="1"/>
  <c r="BG156" i="1" s="1"/>
  <c r="A146" i="2"/>
  <c r="B157" i="1"/>
  <c r="DU156" i="1"/>
  <c r="DL156" i="1"/>
  <c r="DC156" i="1"/>
  <c r="CT156" i="1"/>
  <c r="CK156" i="1"/>
  <c r="CB156" i="1"/>
  <c r="BS156" i="1"/>
  <c r="BJ156" i="1"/>
  <c r="BA156" i="1"/>
  <c r="AR156" i="1"/>
  <c r="EB155" i="1"/>
  <c r="DZ155" i="1"/>
  <c r="DY155" i="1"/>
  <c r="DV156" i="1" s="1"/>
  <c r="DX156" i="1" s="1"/>
  <c r="EA156" i="1" s="1"/>
  <c r="BQ155" i="1"/>
  <c r="BN155" i="1"/>
  <c r="BK156" i="1" s="1"/>
  <c r="BM156" i="1" s="1"/>
  <c r="BP156" i="1" s="1"/>
  <c r="BO155" i="1"/>
  <c r="F154" i="1"/>
  <c r="AX154" i="1"/>
  <c r="H154" i="1" s="1"/>
  <c r="E144" i="2" s="1"/>
  <c r="BZ155" i="1"/>
  <c r="BW155" i="1"/>
  <c r="BT156" i="1" s="1"/>
  <c r="BV156" i="1" s="1"/>
  <c r="BY156" i="1" s="1"/>
  <c r="BX155" i="1"/>
  <c r="B145" i="2"/>
  <c r="C156" i="1"/>
  <c r="CI155" i="1"/>
  <c r="CF155" i="1"/>
  <c r="CC156" i="1" s="1"/>
  <c r="CE156" i="1" s="1"/>
  <c r="CH156" i="1" s="1"/>
  <c r="CG155" i="1"/>
  <c r="G154" i="1"/>
  <c r="D144" i="2" s="1"/>
  <c r="CR155" i="1"/>
  <c r="CO155" i="1"/>
  <c r="CL156" i="1" s="1"/>
  <c r="CN156" i="1" s="1"/>
  <c r="CQ156" i="1" s="1"/>
  <c r="CP155" i="1"/>
  <c r="CI156" i="1" l="1"/>
  <c r="CG156" i="1"/>
  <c r="CF156" i="1"/>
  <c r="CC157" i="1" s="1"/>
  <c r="CE157" i="1" s="1"/>
  <c r="CH157" i="1" s="1"/>
  <c r="AY156" i="1"/>
  <c r="AV156" i="1"/>
  <c r="AS157" i="1" s="1"/>
  <c r="AU156" i="1"/>
  <c r="AW156" i="1"/>
  <c r="DS156" i="1"/>
  <c r="DP156" i="1"/>
  <c r="DM157" i="1" s="1"/>
  <c r="DO157" i="1" s="1"/>
  <c r="DR157" i="1" s="1"/>
  <c r="DQ156" i="1"/>
  <c r="C144" i="2"/>
  <c r="I154" i="1"/>
  <c r="F144" i="2" s="1"/>
  <c r="BH156" i="1"/>
  <c r="BF156" i="1"/>
  <c r="BE156" i="1"/>
  <c r="BB157" i="1" s="1"/>
  <c r="BD157" i="1" s="1"/>
  <c r="BG157" i="1" s="1"/>
  <c r="EB156" i="1"/>
  <c r="DZ156" i="1"/>
  <c r="DY156" i="1"/>
  <c r="DV157" i="1" s="1"/>
  <c r="DX157" i="1" s="1"/>
  <c r="EA157" i="1" s="1"/>
  <c r="E155" i="1"/>
  <c r="B146" i="2"/>
  <c r="C157" i="1"/>
  <c r="BZ156" i="1"/>
  <c r="BX156" i="1"/>
  <c r="BW156" i="1"/>
  <c r="BT157" i="1" s="1"/>
  <c r="BV157" i="1" s="1"/>
  <c r="BY157" i="1" s="1"/>
  <c r="BQ156" i="1"/>
  <c r="BN156" i="1"/>
  <c r="BK157" i="1" s="1"/>
  <c r="BM157" i="1" s="1"/>
  <c r="BP157" i="1" s="1"/>
  <c r="BO156" i="1"/>
  <c r="A147" i="2"/>
  <c r="B158" i="1"/>
  <c r="DU157" i="1"/>
  <c r="DL157" i="1"/>
  <c r="DC157" i="1"/>
  <c r="CT157" i="1"/>
  <c r="CK157" i="1"/>
  <c r="CB157" i="1"/>
  <c r="BS157" i="1"/>
  <c r="BJ157" i="1"/>
  <c r="BA157" i="1"/>
  <c r="AR157" i="1"/>
  <c r="F155" i="1"/>
  <c r="AX155" i="1"/>
  <c r="H155" i="1" s="1"/>
  <c r="E145" i="2" s="1"/>
  <c r="G155" i="1"/>
  <c r="D145" i="2" s="1"/>
  <c r="CR156" i="1"/>
  <c r="CP156" i="1"/>
  <c r="CO156" i="1"/>
  <c r="CL157" i="1" s="1"/>
  <c r="CN157" i="1" s="1"/>
  <c r="CQ157" i="1" s="1"/>
  <c r="DA156" i="1"/>
  <c r="CY156" i="1"/>
  <c r="CX156" i="1"/>
  <c r="CU157" i="1" s="1"/>
  <c r="CW157" i="1" s="1"/>
  <c r="CZ157" i="1" s="1"/>
  <c r="DJ156" i="1"/>
  <c r="DG156" i="1"/>
  <c r="DD157" i="1" s="1"/>
  <c r="DF157" i="1" s="1"/>
  <c r="DI157" i="1" s="1"/>
  <c r="DH156" i="1"/>
  <c r="J153" i="1"/>
  <c r="G143" i="2" s="1"/>
  <c r="E156" i="1" l="1"/>
  <c r="EB157" i="1"/>
  <c r="DY157" i="1"/>
  <c r="DV158" i="1" s="1"/>
  <c r="DX158" i="1" s="1"/>
  <c r="EA158" i="1" s="1"/>
  <c r="DZ157" i="1"/>
  <c r="G156" i="1"/>
  <c r="D146" i="2" s="1"/>
  <c r="BQ157" i="1"/>
  <c r="BN157" i="1"/>
  <c r="BK158" i="1" s="1"/>
  <c r="BM158" i="1" s="1"/>
  <c r="BP158" i="1" s="1"/>
  <c r="BO157" i="1"/>
  <c r="A148" i="2"/>
  <c r="B159" i="1"/>
  <c r="DU158" i="1"/>
  <c r="DL158" i="1"/>
  <c r="DC158" i="1"/>
  <c r="CT158" i="1"/>
  <c r="CK158" i="1"/>
  <c r="CB158" i="1"/>
  <c r="BS158" i="1"/>
  <c r="BJ158" i="1"/>
  <c r="BA158" i="1"/>
  <c r="AR158" i="1"/>
  <c r="B147" i="2"/>
  <c r="C158" i="1"/>
  <c r="AX156" i="1"/>
  <c r="H156" i="1" s="1"/>
  <c r="E146" i="2" s="1"/>
  <c r="F156" i="1"/>
  <c r="AY157" i="1"/>
  <c r="AU157" i="1"/>
  <c r="AV157" i="1"/>
  <c r="AS158" i="1" s="1"/>
  <c r="AW157" i="1"/>
  <c r="DS157" i="1"/>
  <c r="DP157" i="1"/>
  <c r="DM158" i="1" s="1"/>
  <c r="DO158" i="1" s="1"/>
  <c r="DR158" i="1" s="1"/>
  <c r="DQ157" i="1"/>
  <c r="CR157" i="1"/>
  <c r="CP157" i="1"/>
  <c r="CO157" i="1"/>
  <c r="CL158" i="1" s="1"/>
  <c r="CN158" i="1" s="1"/>
  <c r="CQ158" i="1" s="1"/>
  <c r="BH157" i="1"/>
  <c r="BE157" i="1"/>
  <c r="BB158" i="1" s="1"/>
  <c r="BD158" i="1" s="1"/>
  <c r="BG158" i="1" s="1"/>
  <c r="BF157" i="1"/>
  <c r="BZ157" i="1"/>
  <c r="BX157" i="1"/>
  <c r="BW157" i="1"/>
  <c r="BT158" i="1" s="1"/>
  <c r="BV158" i="1" s="1"/>
  <c r="BY158" i="1" s="1"/>
  <c r="CI157" i="1"/>
  <c r="CF157" i="1"/>
  <c r="CC158" i="1" s="1"/>
  <c r="CE158" i="1" s="1"/>
  <c r="CH158" i="1" s="1"/>
  <c r="CG157" i="1"/>
  <c r="J154" i="1"/>
  <c r="G144" i="2" s="1"/>
  <c r="DA157" i="1"/>
  <c r="CY157" i="1"/>
  <c r="CX157" i="1"/>
  <c r="CU158" i="1" s="1"/>
  <c r="CW158" i="1" s="1"/>
  <c r="CZ158" i="1" s="1"/>
  <c r="C145" i="2"/>
  <c r="I155" i="1"/>
  <c r="F145" i="2" s="1"/>
  <c r="DJ157" i="1"/>
  <c r="DG157" i="1"/>
  <c r="DD158" i="1" s="1"/>
  <c r="DF158" i="1" s="1"/>
  <c r="DI158" i="1" s="1"/>
  <c r="DH157" i="1"/>
  <c r="BZ158" i="1" l="1"/>
  <c r="BX158" i="1"/>
  <c r="BW158" i="1"/>
  <c r="BT159" i="1" s="1"/>
  <c r="BV159" i="1" s="1"/>
  <c r="BY159" i="1" s="1"/>
  <c r="C146" i="2"/>
  <c r="I156" i="1"/>
  <c r="F146" i="2" s="1"/>
  <c r="CI158" i="1"/>
  <c r="CG158" i="1"/>
  <c r="CF158" i="1"/>
  <c r="CC159" i="1" s="1"/>
  <c r="CE159" i="1" s="1"/>
  <c r="CH159" i="1" s="1"/>
  <c r="CR158" i="1"/>
  <c r="CO158" i="1"/>
  <c r="CL159" i="1" s="1"/>
  <c r="CN159" i="1" s="1"/>
  <c r="CQ159" i="1" s="1"/>
  <c r="CP158" i="1"/>
  <c r="E157" i="1"/>
  <c r="G157" i="1"/>
  <c r="D147" i="2" s="1"/>
  <c r="AY158" i="1"/>
  <c r="AU158" i="1"/>
  <c r="AV158" i="1"/>
  <c r="AS159" i="1" s="1"/>
  <c r="AW158" i="1"/>
  <c r="DS158" i="1"/>
  <c r="DP158" i="1"/>
  <c r="DM159" i="1" s="1"/>
  <c r="DO159" i="1" s="1"/>
  <c r="DR159" i="1" s="1"/>
  <c r="DQ158" i="1"/>
  <c r="BH158" i="1"/>
  <c r="BE158" i="1"/>
  <c r="BB159" i="1" s="1"/>
  <c r="BD159" i="1" s="1"/>
  <c r="BG159" i="1" s="1"/>
  <c r="BF158" i="1"/>
  <c r="EB158" i="1"/>
  <c r="DZ158" i="1"/>
  <c r="DY158" i="1"/>
  <c r="DV159" i="1" s="1"/>
  <c r="DX159" i="1" s="1"/>
  <c r="EA159" i="1" s="1"/>
  <c r="B148" i="2"/>
  <c r="C159" i="1"/>
  <c r="DA158" i="1"/>
  <c r="CX158" i="1"/>
  <c r="CU159" i="1" s="1"/>
  <c r="CW159" i="1" s="1"/>
  <c r="CZ159" i="1" s="1"/>
  <c r="CY158" i="1"/>
  <c r="DJ158" i="1"/>
  <c r="DH158" i="1"/>
  <c r="DG158" i="1"/>
  <c r="DD159" i="1" s="1"/>
  <c r="DF159" i="1" s="1"/>
  <c r="DI159" i="1" s="1"/>
  <c r="J155" i="1"/>
  <c r="G145" i="2" s="1"/>
  <c r="AX157" i="1"/>
  <c r="H157" i="1" s="1"/>
  <c r="E147" i="2" s="1"/>
  <c r="F157" i="1"/>
  <c r="BQ158" i="1"/>
  <c r="BO158" i="1"/>
  <c r="BN158" i="1"/>
  <c r="BK159" i="1" s="1"/>
  <c r="BM159" i="1" s="1"/>
  <c r="BP159" i="1" s="1"/>
  <c r="A149" i="2"/>
  <c r="DU159" i="1"/>
  <c r="DL159" i="1"/>
  <c r="DC159" i="1"/>
  <c r="CT159" i="1"/>
  <c r="CK159" i="1"/>
  <c r="CB159" i="1"/>
  <c r="BS159" i="1"/>
  <c r="BJ159" i="1"/>
  <c r="BA159" i="1"/>
  <c r="AR159" i="1"/>
  <c r="B160" i="1"/>
  <c r="CI159" i="1" l="1"/>
  <c r="CG159" i="1"/>
  <c r="CF159" i="1"/>
  <c r="CC160" i="1" s="1"/>
  <c r="CE160" i="1" s="1"/>
  <c r="CH160" i="1" s="1"/>
  <c r="AX158" i="1"/>
  <c r="H158" i="1" s="1"/>
  <c r="E148" i="2" s="1"/>
  <c r="F158" i="1"/>
  <c r="BZ159" i="1"/>
  <c r="BW159" i="1"/>
  <c r="BT160" i="1" s="1"/>
  <c r="BV160" i="1" s="1"/>
  <c r="BY160" i="1" s="1"/>
  <c r="BX159" i="1"/>
  <c r="DA159" i="1"/>
  <c r="CY159" i="1"/>
  <c r="CX159" i="1"/>
  <c r="CU160" i="1" s="1"/>
  <c r="CW160" i="1" s="1"/>
  <c r="CZ160" i="1" s="1"/>
  <c r="C147" i="2"/>
  <c r="I157" i="1"/>
  <c r="F147" i="2" s="1"/>
  <c r="A150" i="2"/>
  <c r="CT160" i="1"/>
  <c r="DU160" i="1"/>
  <c r="BA160" i="1"/>
  <c r="CB160" i="1"/>
  <c r="B161" i="1"/>
  <c r="DC160" i="1"/>
  <c r="CK160" i="1"/>
  <c r="AR160" i="1"/>
  <c r="DL160" i="1"/>
  <c r="BJ160" i="1"/>
  <c r="BS160" i="1"/>
  <c r="DJ159" i="1"/>
  <c r="DG159" i="1"/>
  <c r="DD160" i="1" s="1"/>
  <c r="DF160" i="1" s="1"/>
  <c r="DI160" i="1" s="1"/>
  <c r="DH159" i="1"/>
  <c r="AY159" i="1"/>
  <c r="AW159" i="1"/>
  <c r="AV159" i="1"/>
  <c r="AS160" i="1" s="1"/>
  <c r="AU159" i="1"/>
  <c r="BH159" i="1"/>
  <c r="BF159" i="1"/>
  <c r="BE159" i="1"/>
  <c r="BB160" i="1" s="1"/>
  <c r="BD160" i="1" s="1"/>
  <c r="BG160" i="1" s="1"/>
  <c r="EB159" i="1"/>
  <c r="DY159" i="1"/>
  <c r="DV160" i="1" s="1"/>
  <c r="DX160" i="1" s="1"/>
  <c r="EA160" i="1" s="1"/>
  <c r="DZ159" i="1"/>
  <c r="CR159" i="1"/>
  <c r="CO159" i="1"/>
  <c r="CL160" i="1" s="1"/>
  <c r="CN160" i="1" s="1"/>
  <c r="CQ160" i="1" s="1"/>
  <c r="CP159" i="1"/>
  <c r="B149" i="2"/>
  <c r="C160" i="1"/>
  <c r="E158" i="1"/>
  <c r="J156" i="1"/>
  <c r="G146" i="2" s="1"/>
  <c r="DS159" i="1"/>
  <c r="DP159" i="1"/>
  <c r="DM160" i="1" s="1"/>
  <c r="DO160" i="1" s="1"/>
  <c r="DR160" i="1" s="1"/>
  <c r="DQ159" i="1"/>
  <c r="BQ159" i="1"/>
  <c r="BO159" i="1"/>
  <c r="BN159" i="1"/>
  <c r="BK160" i="1" s="1"/>
  <c r="BM160" i="1" s="1"/>
  <c r="BP160" i="1" s="1"/>
  <c r="G158" i="1"/>
  <c r="D148" i="2" s="1"/>
  <c r="E159" i="1" l="1"/>
  <c r="J157" i="1"/>
  <c r="G147" i="2" s="1"/>
  <c r="AY160" i="1"/>
  <c r="AU160" i="1"/>
  <c r="AW160" i="1"/>
  <c r="AV160" i="1"/>
  <c r="AS161" i="1" s="1"/>
  <c r="CR160" i="1"/>
  <c r="CP160" i="1"/>
  <c r="CO160" i="1"/>
  <c r="CL161" i="1" s="1"/>
  <c r="CN161" i="1" s="1"/>
  <c r="CQ161" i="1" s="1"/>
  <c r="DS160" i="1"/>
  <c r="DP160" i="1"/>
  <c r="DM161" i="1" s="1"/>
  <c r="DO161" i="1" s="1"/>
  <c r="DR161" i="1" s="1"/>
  <c r="DQ160" i="1"/>
  <c r="DJ160" i="1"/>
  <c r="DH160" i="1"/>
  <c r="DG160" i="1"/>
  <c r="DD161" i="1" s="1"/>
  <c r="DF161" i="1" s="1"/>
  <c r="DI161" i="1" s="1"/>
  <c r="A151" i="2"/>
  <c r="CT161" i="1"/>
  <c r="DU161" i="1"/>
  <c r="BA161" i="1"/>
  <c r="CB161" i="1"/>
  <c r="B162" i="1"/>
  <c r="DC161" i="1"/>
  <c r="CK161" i="1"/>
  <c r="DL161" i="1"/>
  <c r="BS161" i="1"/>
  <c r="AR161" i="1"/>
  <c r="BJ161" i="1"/>
  <c r="CI160" i="1"/>
  <c r="CG160" i="1"/>
  <c r="CF160" i="1"/>
  <c r="CC161" i="1" s="1"/>
  <c r="CE161" i="1" s="1"/>
  <c r="CH161" i="1" s="1"/>
  <c r="DA160" i="1"/>
  <c r="CX160" i="1"/>
  <c r="CU161" i="1" s="1"/>
  <c r="CW161" i="1" s="1"/>
  <c r="CZ161" i="1" s="1"/>
  <c r="CY160" i="1"/>
  <c r="G159" i="1"/>
  <c r="D149" i="2" s="1"/>
  <c r="C148" i="2"/>
  <c r="I158" i="1"/>
  <c r="F148" i="2" s="1"/>
  <c r="B150" i="2"/>
  <c r="C161" i="1"/>
  <c r="BZ160" i="1"/>
  <c r="BW160" i="1"/>
  <c r="BT161" i="1" s="1"/>
  <c r="BV161" i="1" s="1"/>
  <c r="BY161" i="1" s="1"/>
  <c r="BX160" i="1"/>
  <c r="BH160" i="1"/>
  <c r="BE160" i="1"/>
  <c r="BB161" i="1" s="1"/>
  <c r="BD161" i="1" s="1"/>
  <c r="BG161" i="1" s="1"/>
  <c r="BF160" i="1"/>
  <c r="F159" i="1"/>
  <c r="AX159" i="1"/>
  <c r="H159" i="1" s="1"/>
  <c r="E149" i="2" s="1"/>
  <c r="BQ160" i="1"/>
  <c r="BN160" i="1"/>
  <c r="BK161" i="1" s="1"/>
  <c r="BM161" i="1" s="1"/>
  <c r="BP161" i="1" s="1"/>
  <c r="BO160" i="1"/>
  <c r="EB160" i="1"/>
  <c r="DY160" i="1"/>
  <c r="DV161" i="1" s="1"/>
  <c r="DX161" i="1" s="1"/>
  <c r="EA161" i="1" s="1"/>
  <c r="DZ160" i="1"/>
  <c r="J158" i="1" l="1"/>
  <c r="G148" i="2" s="1"/>
  <c r="EB161" i="1"/>
  <c r="DZ161" i="1"/>
  <c r="DY161" i="1"/>
  <c r="DV162" i="1" s="1"/>
  <c r="DX162" i="1" s="1"/>
  <c r="EA162" i="1" s="1"/>
  <c r="DS161" i="1"/>
  <c r="DQ161" i="1"/>
  <c r="DP161" i="1"/>
  <c r="DM162" i="1" s="1"/>
  <c r="DO162" i="1" s="1"/>
  <c r="DR162" i="1" s="1"/>
  <c r="C149" i="2"/>
  <c r="I159" i="1"/>
  <c r="F149" i="2" s="1"/>
  <c r="DJ161" i="1"/>
  <c r="DH161" i="1"/>
  <c r="DG161" i="1"/>
  <c r="DD162" i="1" s="1"/>
  <c r="DF162" i="1" s="1"/>
  <c r="DI162" i="1" s="1"/>
  <c r="BZ161" i="1"/>
  <c r="BX161" i="1"/>
  <c r="BW161" i="1"/>
  <c r="BT162" i="1" s="1"/>
  <c r="BV162" i="1" s="1"/>
  <c r="BY162" i="1" s="1"/>
  <c r="DA161" i="1"/>
  <c r="CX161" i="1"/>
  <c r="CU162" i="1" s="1"/>
  <c r="CW162" i="1" s="1"/>
  <c r="CZ162" i="1" s="1"/>
  <c r="CY161" i="1"/>
  <c r="CR161" i="1"/>
  <c r="CO161" i="1"/>
  <c r="CL162" i="1" s="1"/>
  <c r="CN162" i="1" s="1"/>
  <c r="CQ162" i="1" s="1"/>
  <c r="CP161" i="1"/>
  <c r="A152" i="2"/>
  <c r="CT162" i="1"/>
  <c r="DU162" i="1"/>
  <c r="BA162" i="1"/>
  <c r="CB162" i="1"/>
  <c r="B163" i="1"/>
  <c r="DC162" i="1"/>
  <c r="CK162" i="1"/>
  <c r="AR162" i="1"/>
  <c r="BS162" i="1"/>
  <c r="DL162" i="1"/>
  <c r="BJ162" i="1"/>
  <c r="AY161" i="1"/>
  <c r="AW161" i="1"/>
  <c r="AV161" i="1"/>
  <c r="AS162" i="1" s="1"/>
  <c r="AU161" i="1"/>
  <c r="B151" i="2"/>
  <c r="C162" i="1"/>
  <c r="CI161" i="1"/>
  <c r="CG161" i="1"/>
  <c r="CF161" i="1"/>
  <c r="CC162" i="1" s="1"/>
  <c r="CE162" i="1" s="1"/>
  <c r="CH162" i="1" s="1"/>
  <c r="E160" i="1"/>
  <c r="G160" i="1"/>
  <c r="D150" i="2" s="1"/>
  <c r="BQ161" i="1"/>
  <c r="BN161" i="1"/>
  <c r="BK162" i="1" s="1"/>
  <c r="BM162" i="1" s="1"/>
  <c r="BP162" i="1" s="1"/>
  <c r="BO161" i="1"/>
  <c r="BH161" i="1"/>
  <c r="BF161" i="1"/>
  <c r="BE161" i="1"/>
  <c r="BB162" i="1" s="1"/>
  <c r="BD162" i="1" s="1"/>
  <c r="BG162" i="1" s="1"/>
  <c r="AX160" i="1"/>
  <c r="H160" i="1" s="1"/>
  <c r="E150" i="2" s="1"/>
  <c r="F160" i="1"/>
  <c r="E161" i="1" l="1"/>
  <c r="J159" i="1"/>
  <c r="G149" i="2" s="1"/>
  <c r="DS162" i="1"/>
  <c r="DP162" i="1"/>
  <c r="DM163" i="1" s="1"/>
  <c r="DO163" i="1" s="1"/>
  <c r="DR163" i="1" s="1"/>
  <c r="DQ162" i="1"/>
  <c r="C150" i="2"/>
  <c r="I160" i="1"/>
  <c r="F150" i="2" s="1"/>
  <c r="DJ162" i="1"/>
  <c r="DH162" i="1"/>
  <c r="DG162" i="1"/>
  <c r="DD163" i="1" s="1"/>
  <c r="DF163" i="1" s="1"/>
  <c r="DI163" i="1" s="1"/>
  <c r="EB162" i="1"/>
  <c r="DY162" i="1"/>
  <c r="DV163" i="1" s="1"/>
  <c r="DX163" i="1" s="1"/>
  <c r="EA163" i="1" s="1"/>
  <c r="DZ162" i="1"/>
  <c r="B152" i="2"/>
  <c r="C163" i="1"/>
  <c r="BZ162" i="1"/>
  <c r="BW162" i="1"/>
  <c r="BT163" i="1" s="1"/>
  <c r="BV163" i="1" s="1"/>
  <c r="BY163" i="1" s="1"/>
  <c r="BX162" i="1"/>
  <c r="DA162" i="1"/>
  <c r="CX162" i="1"/>
  <c r="CU163" i="1" s="1"/>
  <c r="CW163" i="1" s="1"/>
  <c r="CZ163" i="1" s="1"/>
  <c r="CY162" i="1"/>
  <c r="AY162" i="1"/>
  <c r="AU162" i="1"/>
  <c r="AW162" i="1"/>
  <c r="AV162" i="1"/>
  <c r="AS163" i="1" s="1"/>
  <c r="AX161" i="1"/>
  <c r="H161" i="1" s="1"/>
  <c r="E151" i="2" s="1"/>
  <c r="F161" i="1"/>
  <c r="CR162" i="1"/>
  <c r="CP162" i="1"/>
  <c r="CO162" i="1"/>
  <c r="CL163" i="1" s="1"/>
  <c r="CN163" i="1" s="1"/>
  <c r="CQ163" i="1" s="1"/>
  <c r="G161" i="1"/>
  <c r="D151" i="2" s="1"/>
  <c r="A153" i="2"/>
  <c r="CT163" i="1"/>
  <c r="DU163" i="1"/>
  <c r="BA163" i="1"/>
  <c r="CB163" i="1"/>
  <c r="B164" i="1"/>
  <c r="DC163" i="1"/>
  <c r="CK163" i="1"/>
  <c r="BS163" i="1"/>
  <c r="BJ163" i="1"/>
  <c r="AR163" i="1"/>
  <c r="DL163" i="1"/>
  <c r="CI162" i="1"/>
  <c r="CG162" i="1"/>
  <c r="CF162" i="1"/>
  <c r="CC163" i="1" s="1"/>
  <c r="CE163" i="1" s="1"/>
  <c r="CH163" i="1" s="1"/>
  <c r="BQ162" i="1"/>
  <c r="BO162" i="1"/>
  <c r="BN162" i="1"/>
  <c r="BK163" i="1" s="1"/>
  <c r="BM163" i="1" s="1"/>
  <c r="BP163" i="1" s="1"/>
  <c r="BH162" i="1"/>
  <c r="BE162" i="1"/>
  <c r="BB163" i="1" s="1"/>
  <c r="BD163" i="1" s="1"/>
  <c r="BG163" i="1" s="1"/>
  <c r="BF162" i="1"/>
  <c r="E162" i="1" l="1"/>
  <c r="J160" i="1"/>
  <c r="G150" i="2" s="1"/>
  <c r="CR163" i="1"/>
  <c r="CP163" i="1"/>
  <c r="CO163" i="1"/>
  <c r="CL164" i="1" s="1"/>
  <c r="CN164" i="1" s="1"/>
  <c r="CQ164" i="1" s="1"/>
  <c r="G162" i="1"/>
  <c r="D152" i="2" s="1"/>
  <c r="DJ163" i="1"/>
  <c r="DH163" i="1"/>
  <c r="DG163" i="1"/>
  <c r="DD164" i="1" s="1"/>
  <c r="DF164" i="1" s="1"/>
  <c r="DI164" i="1" s="1"/>
  <c r="F162" i="1"/>
  <c r="AX162" i="1"/>
  <c r="H162" i="1" s="1"/>
  <c r="E152" i="2" s="1"/>
  <c r="B153" i="2"/>
  <c r="C164" i="1"/>
  <c r="A154" i="2"/>
  <c r="B165" i="1"/>
  <c r="CT164" i="1"/>
  <c r="DU164" i="1"/>
  <c r="BA164" i="1"/>
  <c r="CB164" i="1"/>
  <c r="DC164" i="1"/>
  <c r="CK164" i="1"/>
  <c r="AR164" i="1"/>
  <c r="DL164" i="1"/>
  <c r="BS164" i="1"/>
  <c r="BJ164" i="1"/>
  <c r="CI163" i="1"/>
  <c r="CF163" i="1"/>
  <c r="CC164" i="1" s="1"/>
  <c r="CE164" i="1" s="1"/>
  <c r="CH164" i="1" s="1"/>
  <c r="CG163" i="1"/>
  <c r="DS163" i="1"/>
  <c r="DQ163" i="1"/>
  <c r="DP163" i="1"/>
  <c r="DM164" i="1" s="1"/>
  <c r="DO164" i="1" s="1"/>
  <c r="DR164" i="1" s="1"/>
  <c r="BH163" i="1"/>
  <c r="BE163" i="1"/>
  <c r="BB164" i="1" s="1"/>
  <c r="BD164" i="1" s="1"/>
  <c r="BG164" i="1" s="1"/>
  <c r="BF163" i="1"/>
  <c r="BZ163" i="1"/>
  <c r="BW163" i="1"/>
  <c r="BT164" i="1" s="1"/>
  <c r="BV164" i="1" s="1"/>
  <c r="BY164" i="1" s="1"/>
  <c r="BX163" i="1"/>
  <c r="AY163" i="1"/>
  <c r="AW163" i="1"/>
  <c r="AV163" i="1"/>
  <c r="AS164" i="1" s="1"/>
  <c r="AU163" i="1"/>
  <c r="EB163" i="1"/>
  <c r="DZ163" i="1"/>
  <c r="DY163" i="1"/>
  <c r="DV164" i="1" s="1"/>
  <c r="DX164" i="1" s="1"/>
  <c r="EA164" i="1" s="1"/>
  <c r="C151" i="2"/>
  <c r="I161" i="1"/>
  <c r="F151" i="2" s="1"/>
  <c r="BQ163" i="1"/>
  <c r="BN163" i="1"/>
  <c r="BK164" i="1" s="1"/>
  <c r="BM164" i="1" s="1"/>
  <c r="BP164" i="1" s="1"/>
  <c r="BO163" i="1"/>
  <c r="DA163" i="1"/>
  <c r="CY163" i="1"/>
  <c r="CX163" i="1"/>
  <c r="CU164" i="1" s="1"/>
  <c r="CW164" i="1" s="1"/>
  <c r="CZ164" i="1" s="1"/>
  <c r="J161" i="1" l="1"/>
  <c r="G151" i="2" s="1"/>
  <c r="G163" i="1"/>
  <c r="D153" i="2" s="1"/>
  <c r="E163" i="1"/>
  <c r="DS164" i="1"/>
  <c r="DP164" i="1"/>
  <c r="DM165" i="1" s="1"/>
  <c r="DO165" i="1" s="1"/>
  <c r="DR165" i="1" s="1"/>
  <c r="DQ164" i="1"/>
  <c r="CR164" i="1"/>
  <c r="CO164" i="1"/>
  <c r="CL165" i="1" s="1"/>
  <c r="CN165" i="1" s="1"/>
  <c r="CQ165" i="1" s="1"/>
  <c r="CP164" i="1"/>
  <c r="B154" i="2"/>
  <c r="C165" i="1"/>
  <c r="F163" i="1"/>
  <c r="AX163" i="1"/>
  <c r="H163" i="1" s="1"/>
  <c r="E153" i="2" s="1"/>
  <c r="BQ164" i="1"/>
  <c r="BN164" i="1"/>
  <c r="BK165" i="1" s="1"/>
  <c r="BM165" i="1" s="1"/>
  <c r="BP165" i="1" s="1"/>
  <c r="BO164" i="1"/>
  <c r="EB164" i="1"/>
  <c r="DY164" i="1"/>
  <c r="DV165" i="1" s="1"/>
  <c r="DX165" i="1" s="1"/>
  <c r="EA165" i="1" s="1"/>
  <c r="DZ164" i="1"/>
  <c r="BZ164" i="1"/>
  <c r="BX164" i="1"/>
  <c r="BW164" i="1"/>
  <c r="BT165" i="1" s="1"/>
  <c r="BV165" i="1" s="1"/>
  <c r="BY165" i="1" s="1"/>
  <c r="DA164" i="1"/>
  <c r="CX164" i="1"/>
  <c r="CU165" i="1" s="1"/>
  <c r="CW165" i="1" s="1"/>
  <c r="CZ165" i="1" s="1"/>
  <c r="CY164" i="1"/>
  <c r="A155" i="2"/>
  <c r="B166" i="1"/>
  <c r="DU165" i="1"/>
  <c r="DL165" i="1"/>
  <c r="DC165" i="1"/>
  <c r="CT165" i="1"/>
  <c r="CK165" i="1"/>
  <c r="CB165" i="1"/>
  <c r="BS165" i="1"/>
  <c r="BJ165" i="1"/>
  <c r="BA165" i="1"/>
  <c r="AR165" i="1"/>
  <c r="AY164" i="1"/>
  <c r="AU164" i="1"/>
  <c r="AV164" i="1"/>
  <c r="AS165" i="1" s="1"/>
  <c r="AW164" i="1"/>
  <c r="DJ164" i="1"/>
  <c r="DH164" i="1"/>
  <c r="DG164" i="1"/>
  <c r="DD165" i="1" s="1"/>
  <c r="DF165" i="1" s="1"/>
  <c r="DI165" i="1" s="1"/>
  <c r="CI164" i="1"/>
  <c r="CG164" i="1"/>
  <c r="CF164" i="1"/>
  <c r="CC165" i="1" s="1"/>
  <c r="CE165" i="1" s="1"/>
  <c r="CH165" i="1" s="1"/>
  <c r="BH164" i="1"/>
  <c r="BE164" i="1"/>
  <c r="BB165" i="1" s="1"/>
  <c r="BD165" i="1" s="1"/>
  <c r="BG165" i="1" s="1"/>
  <c r="BF164" i="1"/>
  <c r="C152" i="2"/>
  <c r="I162" i="1"/>
  <c r="F152" i="2" s="1"/>
  <c r="E164" i="1" l="1"/>
  <c r="B155" i="2"/>
  <c r="C166" i="1"/>
  <c r="DJ165" i="1"/>
  <c r="DH165" i="1"/>
  <c r="DG165" i="1"/>
  <c r="DD166" i="1" s="1"/>
  <c r="DF166" i="1" s="1"/>
  <c r="DI166" i="1" s="1"/>
  <c r="CI165" i="1"/>
  <c r="CG165" i="1"/>
  <c r="CF165" i="1"/>
  <c r="CC166" i="1" s="1"/>
  <c r="CE166" i="1" s="1"/>
  <c r="CH166" i="1" s="1"/>
  <c r="F164" i="1"/>
  <c r="AX164" i="1"/>
  <c r="H164" i="1" s="1"/>
  <c r="E154" i="2" s="1"/>
  <c r="DA165" i="1"/>
  <c r="CX165" i="1"/>
  <c r="CU166" i="1" s="1"/>
  <c r="CW166" i="1" s="1"/>
  <c r="CZ166" i="1" s="1"/>
  <c r="CY165" i="1"/>
  <c r="J162" i="1"/>
  <c r="G152" i="2" s="1"/>
  <c r="AY165" i="1"/>
  <c r="AW165" i="1"/>
  <c r="AV165" i="1"/>
  <c r="AS166" i="1" s="1"/>
  <c r="AU165" i="1"/>
  <c r="DS165" i="1"/>
  <c r="DQ165" i="1"/>
  <c r="DP165" i="1"/>
  <c r="DM166" i="1" s="1"/>
  <c r="DO166" i="1" s="1"/>
  <c r="DR166" i="1" s="1"/>
  <c r="BZ165" i="1"/>
  <c r="BX165" i="1"/>
  <c r="BW165" i="1"/>
  <c r="BT166" i="1" s="1"/>
  <c r="BV166" i="1" s="1"/>
  <c r="BY166" i="1" s="1"/>
  <c r="EB165" i="1"/>
  <c r="DZ165" i="1"/>
  <c r="DY165" i="1"/>
  <c r="DV166" i="1" s="1"/>
  <c r="DX166" i="1" s="1"/>
  <c r="EA166" i="1" s="1"/>
  <c r="G164" i="1"/>
  <c r="D154" i="2" s="1"/>
  <c r="CR165" i="1"/>
  <c r="CO165" i="1"/>
  <c r="CL166" i="1" s="1"/>
  <c r="CN166" i="1" s="1"/>
  <c r="CQ166" i="1" s="1"/>
  <c r="CP165" i="1"/>
  <c r="BH165" i="1"/>
  <c r="BE165" i="1"/>
  <c r="BB166" i="1" s="1"/>
  <c r="BD166" i="1" s="1"/>
  <c r="BG166" i="1" s="1"/>
  <c r="BF165" i="1"/>
  <c r="BQ165" i="1"/>
  <c r="BN165" i="1"/>
  <c r="BK166" i="1" s="1"/>
  <c r="BM166" i="1" s="1"/>
  <c r="BP166" i="1" s="1"/>
  <c r="BO165" i="1"/>
  <c r="A156" i="2"/>
  <c r="B167" i="1"/>
  <c r="DU166" i="1"/>
  <c r="DL166" i="1"/>
  <c r="DC166" i="1"/>
  <c r="CT166" i="1"/>
  <c r="CK166" i="1"/>
  <c r="CB166" i="1"/>
  <c r="BS166" i="1"/>
  <c r="BJ166" i="1"/>
  <c r="BA166" i="1"/>
  <c r="AR166" i="1"/>
  <c r="C153" i="2"/>
  <c r="I163" i="1"/>
  <c r="F153" i="2" s="1"/>
  <c r="E165" i="1" l="1"/>
  <c r="J163" i="1"/>
  <c r="G153" i="2" s="1"/>
  <c r="G165" i="1"/>
  <c r="D155" i="2" s="1"/>
  <c r="BH166" i="1"/>
  <c r="BF166" i="1"/>
  <c r="BE166" i="1"/>
  <c r="BB167" i="1" s="1"/>
  <c r="BD167" i="1" s="1"/>
  <c r="BG167" i="1" s="1"/>
  <c r="EB166" i="1"/>
  <c r="DZ166" i="1"/>
  <c r="DY166" i="1"/>
  <c r="DV167" i="1" s="1"/>
  <c r="DX167" i="1" s="1"/>
  <c r="EA167" i="1" s="1"/>
  <c r="BQ166" i="1"/>
  <c r="BN166" i="1"/>
  <c r="BK167" i="1" s="1"/>
  <c r="BM167" i="1" s="1"/>
  <c r="BP167" i="1" s="1"/>
  <c r="BO166" i="1"/>
  <c r="CR166" i="1"/>
  <c r="CO166" i="1"/>
  <c r="CL167" i="1" s="1"/>
  <c r="CN167" i="1" s="1"/>
  <c r="CQ167" i="1" s="1"/>
  <c r="CP166" i="1"/>
  <c r="A157" i="2"/>
  <c r="DU167" i="1"/>
  <c r="DL167" i="1"/>
  <c r="DC167" i="1"/>
  <c r="CT167" i="1"/>
  <c r="CK167" i="1"/>
  <c r="CB167" i="1"/>
  <c r="BS167" i="1"/>
  <c r="BJ167" i="1"/>
  <c r="BA167" i="1"/>
  <c r="AR167" i="1"/>
  <c r="B168" i="1"/>
  <c r="BZ166" i="1"/>
  <c r="BX166" i="1"/>
  <c r="BW166" i="1"/>
  <c r="BT167" i="1" s="1"/>
  <c r="BV167" i="1" s="1"/>
  <c r="BY167" i="1" s="1"/>
  <c r="CI166" i="1"/>
  <c r="CF166" i="1"/>
  <c r="CC167" i="1" s="1"/>
  <c r="CE167" i="1" s="1"/>
  <c r="CH167" i="1" s="1"/>
  <c r="CG166" i="1"/>
  <c r="AX165" i="1"/>
  <c r="H165" i="1" s="1"/>
  <c r="E155" i="2" s="1"/>
  <c r="F165" i="1"/>
  <c r="B156" i="2"/>
  <c r="C167" i="1"/>
  <c r="DA166" i="1"/>
  <c r="CX166" i="1"/>
  <c r="CU167" i="1" s="1"/>
  <c r="CW167" i="1" s="1"/>
  <c r="CZ167" i="1" s="1"/>
  <c r="CY166" i="1"/>
  <c r="DJ166" i="1"/>
  <c r="DG166" i="1"/>
  <c r="DD167" i="1" s="1"/>
  <c r="DF167" i="1" s="1"/>
  <c r="DI167" i="1" s="1"/>
  <c r="DH166" i="1"/>
  <c r="AY166" i="1"/>
  <c r="AV166" i="1"/>
  <c r="AS167" i="1" s="1"/>
  <c r="AU166" i="1"/>
  <c r="AW166" i="1"/>
  <c r="DS166" i="1"/>
  <c r="DP166" i="1"/>
  <c r="DM167" i="1" s="1"/>
  <c r="DO167" i="1" s="1"/>
  <c r="DR167" i="1" s="1"/>
  <c r="DQ166" i="1"/>
  <c r="C154" i="2"/>
  <c r="I164" i="1"/>
  <c r="F154" i="2" s="1"/>
  <c r="E166" i="1" l="1"/>
  <c r="G166" i="1"/>
  <c r="D156" i="2" s="1"/>
  <c r="DS167" i="1"/>
  <c r="DP167" i="1"/>
  <c r="DM168" i="1" s="1"/>
  <c r="DO168" i="1" s="1"/>
  <c r="DR168" i="1" s="1"/>
  <c r="DQ167" i="1"/>
  <c r="AX166" i="1"/>
  <c r="H166" i="1" s="1"/>
  <c r="E156" i="2" s="1"/>
  <c r="F166" i="1"/>
  <c r="BZ167" i="1"/>
  <c r="BW167" i="1"/>
  <c r="BT168" i="1" s="1"/>
  <c r="BV168" i="1" s="1"/>
  <c r="BY168" i="1" s="1"/>
  <c r="BX167" i="1"/>
  <c r="C155" i="2"/>
  <c r="I165" i="1"/>
  <c r="F155" i="2" s="1"/>
  <c r="DJ167" i="1"/>
  <c r="DH167" i="1"/>
  <c r="DG167" i="1"/>
  <c r="DD168" i="1" s="1"/>
  <c r="DF168" i="1" s="1"/>
  <c r="DI168" i="1" s="1"/>
  <c r="AY167" i="1"/>
  <c r="AU167" i="1"/>
  <c r="AW167" i="1"/>
  <c r="AV167" i="1"/>
  <c r="AS168" i="1" s="1"/>
  <c r="BH167" i="1"/>
  <c r="BE167" i="1"/>
  <c r="BB168" i="1" s="1"/>
  <c r="BD168" i="1" s="1"/>
  <c r="BG168" i="1" s="1"/>
  <c r="BF167" i="1"/>
  <c r="EB167" i="1"/>
  <c r="DZ167" i="1"/>
  <c r="DY167" i="1"/>
  <c r="DV168" i="1" s="1"/>
  <c r="DX168" i="1" s="1"/>
  <c r="EA168" i="1" s="1"/>
  <c r="BQ167" i="1"/>
  <c r="BO167" i="1"/>
  <c r="BN167" i="1"/>
  <c r="BK168" i="1" s="1"/>
  <c r="BM168" i="1" s="1"/>
  <c r="BP168" i="1" s="1"/>
  <c r="J164" i="1"/>
  <c r="G154" i="2" s="1"/>
  <c r="CI167" i="1"/>
  <c r="CG167" i="1"/>
  <c r="CF167" i="1"/>
  <c r="CC168" i="1" s="1"/>
  <c r="CE168" i="1" s="1"/>
  <c r="CH168" i="1" s="1"/>
  <c r="B157" i="2"/>
  <c r="C168" i="1"/>
  <c r="CR167" i="1"/>
  <c r="CP167" i="1"/>
  <c r="CO167" i="1"/>
  <c r="CL168" i="1" s="1"/>
  <c r="CN168" i="1" s="1"/>
  <c r="CQ168" i="1" s="1"/>
  <c r="A158" i="2"/>
  <c r="BS168" i="1"/>
  <c r="CT168" i="1"/>
  <c r="DU168" i="1"/>
  <c r="BA168" i="1"/>
  <c r="CB168" i="1"/>
  <c r="BJ168" i="1"/>
  <c r="CK168" i="1"/>
  <c r="B169" i="1"/>
  <c r="DL168" i="1"/>
  <c r="AR168" i="1"/>
  <c r="DC168" i="1"/>
  <c r="DA167" i="1"/>
  <c r="CX167" i="1"/>
  <c r="CU168" i="1" s="1"/>
  <c r="CW168" i="1" s="1"/>
  <c r="CZ168" i="1" s="1"/>
  <c r="CY167" i="1"/>
  <c r="E167" i="1" l="1"/>
  <c r="DS168" i="1"/>
  <c r="DP168" i="1"/>
  <c r="DM169" i="1" s="1"/>
  <c r="DO169" i="1" s="1"/>
  <c r="DR169" i="1" s="1"/>
  <c r="DQ168" i="1"/>
  <c r="A159" i="2"/>
  <c r="B170" i="1"/>
  <c r="DL169" i="1"/>
  <c r="CT169" i="1"/>
  <c r="CB169" i="1"/>
  <c r="BJ169" i="1"/>
  <c r="AR169" i="1"/>
  <c r="CK169" i="1"/>
  <c r="DC169" i="1"/>
  <c r="BS169" i="1"/>
  <c r="DU169" i="1"/>
  <c r="BA169" i="1"/>
  <c r="C156" i="2"/>
  <c r="I166" i="1"/>
  <c r="F156" i="2" s="1"/>
  <c r="CR168" i="1"/>
  <c r="CP168" i="1"/>
  <c r="CO168" i="1"/>
  <c r="CL169" i="1" s="1"/>
  <c r="CN169" i="1" s="1"/>
  <c r="CQ169" i="1" s="1"/>
  <c r="DJ168" i="1"/>
  <c r="DH168" i="1"/>
  <c r="DG168" i="1"/>
  <c r="DD169" i="1" s="1"/>
  <c r="DF169" i="1" s="1"/>
  <c r="DI169" i="1" s="1"/>
  <c r="BZ168" i="1"/>
  <c r="BX168" i="1"/>
  <c r="BW168" i="1"/>
  <c r="BT169" i="1" s="1"/>
  <c r="BV169" i="1" s="1"/>
  <c r="BY169" i="1" s="1"/>
  <c r="BQ168" i="1"/>
  <c r="BO168" i="1"/>
  <c r="BN168" i="1"/>
  <c r="BK169" i="1" s="1"/>
  <c r="BM169" i="1" s="1"/>
  <c r="BP169" i="1" s="1"/>
  <c r="J165" i="1"/>
  <c r="G155" i="2" s="1"/>
  <c r="EB168" i="1"/>
  <c r="DY168" i="1"/>
  <c r="DV169" i="1" s="1"/>
  <c r="DX169" i="1" s="1"/>
  <c r="EA169" i="1" s="1"/>
  <c r="DZ168" i="1"/>
  <c r="AY168" i="1"/>
  <c r="AW168" i="1"/>
  <c r="AV168" i="1"/>
  <c r="AS169" i="1" s="1"/>
  <c r="AU168" i="1"/>
  <c r="DA168" i="1"/>
  <c r="CY168" i="1"/>
  <c r="CX168" i="1"/>
  <c r="CU169" i="1" s="1"/>
  <c r="CW169" i="1" s="1"/>
  <c r="CZ169" i="1" s="1"/>
  <c r="CI168" i="1"/>
  <c r="CF168" i="1"/>
  <c r="CC169" i="1" s="1"/>
  <c r="CE169" i="1" s="1"/>
  <c r="CH169" i="1" s="1"/>
  <c r="CG168" i="1"/>
  <c r="BH168" i="1"/>
  <c r="BE168" i="1"/>
  <c r="BB169" i="1" s="1"/>
  <c r="BD169" i="1" s="1"/>
  <c r="BG169" i="1" s="1"/>
  <c r="BF168" i="1"/>
  <c r="B158" i="2"/>
  <c r="C169" i="1"/>
  <c r="G167" i="1"/>
  <c r="D157" i="2" s="1"/>
  <c r="AX167" i="1"/>
  <c r="H167" i="1" s="1"/>
  <c r="E157" i="2" s="1"/>
  <c r="F167" i="1"/>
  <c r="J166" i="1" l="1"/>
  <c r="G156" i="2" s="1"/>
  <c r="BH169" i="1"/>
  <c r="BE169" i="1"/>
  <c r="BB170" i="1" s="1"/>
  <c r="BD170" i="1" s="1"/>
  <c r="BG170" i="1" s="1"/>
  <c r="BF169" i="1"/>
  <c r="DA169" i="1"/>
  <c r="CY169" i="1"/>
  <c r="CX169" i="1"/>
  <c r="CU170" i="1" s="1"/>
  <c r="CW170" i="1" s="1"/>
  <c r="CZ170" i="1" s="1"/>
  <c r="AX168" i="1"/>
  <c r="H168" i="1" s="1"/>
  <c r="E158" i="2" s="1"/>
  <c r="F168" i="1"/>
  <c r="EB169" i="1"/>
  <c r="DY169" i="1"/>
  <c r="DV170" i="1" s="1"/>
  <c r="DX170" i="1" s="1"/>
  <c r="EA170" i="1" s="1"/>
  <c r="DZ169" i="1"/>
  <c r="DS169" i="1"/>
  <c r="DP169" i="1"/>
  <c r="DM170" i="1" s="1"/>
  <c r="DO170" i="1" s="1"/>
  <c r="DR170" i="1" s="1"/>
  <c r="DQ169" i="1"/>
  <c r="BZ169" i="1"/>
  <c r="BW169" i="1"/>
  <c r="BT170" i="1" s="1"/>
  <c r="BV170" i="1" s="1"/>
  <c r="BY170" i="1" s="1"/>
  <c r="BX169" i="1"/>
  <c r="A160" i="2"/>
  <c r="BS170" i="1"/>
  <c r="DL170" i="1"/>
  <c r="CB170" i="1"/>
  <c r="CT170" i="1"/>
  <c r="AR170" i="1"/>
  <c r="BA170" i="1"/>
  <c r="B171" i="1"/>
  <c r="CK170" i="1"/>
  <c r="DC170" i="1"/>
  <c r="BJ170" i="1"/>
  <c r="DU170" i="1"/>
  <c r="B159" i="2"/>
  <c r="C170" i="1"/>
  <c r="C157" i="2"/>
  <c r="I167" i="1"/>
  <c r="F157" i="2" s="1"/>
  <c r="G168" i="1"/>
  <c r="D158" i="2" s="1"/>
  <c r="DJ169" i="1"/>
  <c r="DH169" i="1"/>
  <c r="DG169" i="1"/>
  <c r="DD170" i="1" s="1"/>
  <c r="DF170" i="1" s="1"/>
  <c r="DI170" i="1" s="1"/>
  <c r="CR169" i="1"/>
  <c r="CO169" i="1"/>
  <c r="CL170" i="1" s="1"/>
  <c r="CN170" i="1" s="1"/>
  <c r="CQ170" i="1" s="1"/>
  <c r="CP169" i="1"/>
  <c r="AY169" i="1"/>
  <c r="AW169" i="1"/>
  <c r="AU169" i="1"/>
  <c r="AV169" i="1"/>
  <c r="AS170" i="1" s="1"/>
  <c r="BQ169" i="1"/>
  <c r="BO169" i="1"/>
  <c r="BN169" i="1"/>
  <c r="BK170" i="1" s="1"/>
  <c r="BM170" i="1" s="1"/>
  <c r="BP170" i="1" s="1"/>
  <c r="CI169" i="1"/>
  <c r="CF169" i="1"/>
  <c r="CC170" i="1" s="1"/>
  <c r="CE170" i="1" s="1"/>
  <c r="CH170" i="1" s="1"/>
  <c r="CG169" i="1"/>
  <c r="E168" i="1"/>
  <c r="A161" i="2" l="1"/>
  <c r="DU171" i="1"/>
  <c r="CK171" i="1"/>
  <c r="BA171" i="1"/>
  <c r="B172" i="1"/>
  <c r="CT171" i="1"/>
  <c r="BJ171" i="1"/>
  <c r="DC171" i="1"/>
  <c r="CB171" i="1"/>
  <c r="AR171" i="1"/>
  <c r="DL171" i="1"/>
  <c r="BS171" i="1"/>
  <c r="BH170" i="1"/>
  <c r="BF170" i="1"/>
  <c r="BE170" i="1"/>
  <c r="BB171" i="1" s="1"/>
  <c r="BD171" i="1" s="1"/>
  <c r="BG171" i="1" s="1"/>
  <c r="B160" i="2"/>
  <c r="C171" i="1"/>
  <c r="AY170" i="1"/>
  <c r="AV170" i="1"/>
  <c r="AS171" i="1" s="1"/>
  <c r="AW170" i="1"/>
  <c r="AU170" i="1"/>
  <c r="DA170" i="1"/>
  <c r="CY170" i="1"/>
  <c r="CX170" i="1"/>
  <c r="CU171" i="1" s="1"/>
  <c r="CW171" i="1" s="1"/>
  <c r="CZ171" i="1" s="1"/>
  <c r="J167" i="1"/>
  <c r="G157" i="2" s="1"/>
  <c r="EB170" i="1"/>
  <c r="DZ170" i="1"/>
  <c r="DY170" i="1"/>
  <c r="DV171" i="1" s="1"/>
  <c r="DX171" i="1" s="1"/>
  <c r="EA171" i="1" s="1"/>
  <c r="CI170" i="1"/>
  <c r="CF170" i="1"/>
  <c r="CC171" i="1" s="1"/>
  <c r="CE171" i="1" s="1"/>
  <c r="CH171" i="1" s="1"/>
  <c r="CG170" i="1"/>
  <c r="C158" i="2"/>
  <c r="I168" i="1"/>
  <c r="F158" i="2" s="1"/>
  <c r="E169" i="1"/>
  <c r="AX169" i="1"/>
  <c r="H169" i="1" s="1"/>
  <c r="E159" i="2" s="1"/>
  <c r="F169" i="1"/>
  <c r="BQ170" i="1"/>
  <c r="BO170" i="1"/>
  <c r="BN170" i="1"/>
  <c r="BK171" i="1" s="1"/>
  <c r="BM171" i="1" s="1"/>
  <c r="BP171" i="1" s="1"/>
  <c r="DS170" i="1"/>
  <c r="DQ170" i="1"/>
  <c r="DP170" i="1"/>
  <c r="DM171" i="1" s="1"/>
  <c r="DO171" i="1" s="1"/>
  <c r="DR171" i="1" s="1"/>
  <c r="G169" i="1"/>
  <c r="D159" i="2" s="1"/>
  <c r="DJ170" i="1"/>
  <c r="DH170" i="1"/>
  <c r="DG170" i="1"/>
  <c r="DD171" i="1" s="1"/>
  <c r="DF171" i="1" s="1"/>
  <c r="DI171" i="1" s="1"/>
  <c r="BZ170" i="1"/>
  <c r="BW170" i="1"/>
  <c r="BT171" i="1" s="1"/>
  <c r="BV171" i="1" s="1"/>
  <c r="BY171" i="1" s="1"/>
  <c r="BX170" i="1"/>
  <c r="CR170" i="1"/>
  <c r="CP170" i="1"/>
  <c r="CO170" i="1"/>
  <c r="CL171" i="1" s="1"/>
  <c r="CN171" i="1" s="1"/>
  <c r="CQ171" i="1" s="1"/>
  <c r="E170" i="1" l="1"/>
  <c r="J168" i="1"/>
  <c r="G158" i="2" s="1"/>
  <c r="DJ171" i="1"/>
  <c r="DH171" i="1"/>
  <c r="DG171" i="1"/>
  <c r="DD172" i="1" s="1"/>
  <c r="DF172" i="1" s="1"/>
  <c r="DI172" i="1" s="1"/>
  <c r="BQ171" i="1"/>
  <c r="BO171" i="1"/>
  <c r="BN171" i="1"/>
  <c r="BK172" i="1" s="1"/>
  <c r="BM172" i="1" s="1"/>
  <c r="BP172" i="1" s="1"/>
  <c r="DA171" i="1"/>
  <c r="CY171" i="1"/>
  <c r="CX171" i="1"/>
  <c r="CU172" i="1" s="1"/>
  <c r="CW172" i="1" s="1"/>
  <c r="CZ172" i="1" s="1"/>
  <c r="C159" i="2"/>
  <c r="I169" i="1"/>
  <c r="F159" i="2" s="1"/>
  <c r="AX170" i="1"/>
  <c r="H170" i="1" s="1"/>
  <c r="E160" i="2" s="1"/>
  <c r="F170" i="1"/>
  <c r="A162" i="2"/>
  <c r="DC172" i="1"/>
  <c r="BS172" i="1"/>
  <c r="DU172" i="1"/>
  <c r="CK172" i="1"/>
  <c r="BA172" i="1"/>
  <c r="CB172" i="1"/>
  <c r="CT172" i="1"/>
  <c r="DL172" i="1"/>
  <c r="BJ172" i="1"/>
  <c r="B173" i="1"/>
  <c r="AR172" i="1"/>
  <c r="G170" i="1"/>
  <c r="D160" i="2" s="1"/>
  <c r="BZ171" i="1"/>
  <c r="BW171" i="1"/>
  <c r="BT172" i="1" s="1"/>
  <c r="BV172" i="1" s="1"/>
  <c r="BY172" i="1" s="1"/>
  <c r="BX171" i="1"/>
  <c r="BH171" i="1"/>
  <c r="BE171" i="1"/>
  <c r="BB172" i="1" s="1"/>
  <c r="BD172" i="1" s="1"/>
  <c r="BG172" i="1" s="1"/>
  <c r="BF171" i="1"/>
  <c r="DS171" i="1"/>
  <c r="DP171" i="1"/>
  <c r="DM172" i="1" s="1"/>
  <c r="DO172" i="1" s="1"/>
  <c r="DR172" i="1" s="1"/>
  <c r="DQ171" i="1"/>
  <c r="CR171" i="1"/>
  <c r="CP171" i="1"/>
  <c r="CO171" i="1"/>
  <c r="CL172" i="1" s="1"/>
  <c r="CN172" i="1" s="1"/>
  <c r="CQ172" i="1" s="1"/>
  <c r="AY171" i="1"/>
  <c r="AV171" i="1"/>
  <c r="AS172" i="1" s="1"/>
  <c r="AU171" i="1"/>
  <c r="AW171" i="1"/>
  <c r="EB171" i="1"/>
  <c r="DY171" i="1"/>
  <c r="DV172" i="1" s="1"/>
  <c r="DX172" i="1" s="1"/>
  <c r="EA172" i="1" s="1"/>
  <c r="DZ171" i="1"/>
  <c r="B161" i="2"/>
  <c r="C172" i="1"/>
  <c r="CI171" i="1"/>
  <c r="CG171" i="1"/>
  <c r="CF171" i="1"/>
  <c r="CC172" i="1" s="1"/>
  <c r="CE172" i="1" s="1"/>
  <c r="CH172" i="1" s="1"/>
  <c r="E171" i="1" l="1"/>
  <c r="J169" i="1"/>
  <c r="G159" i="2" s="1"/>
  <c r="CI172" i="1"/>
  <c r="CG172" i="1"/>
  <c r="CF172" i="1"/>
  <c r="CC173" i="1" s="1"/>
  <c r="CE173" i="1" s="1"/>
  <c r="CH173" i="1" s="1"/>
  <c r="BZ172" i="1"/>
  <c r="BX172" i="1"/>
  <c r="BW172" i="1"/>
  <c r="BT173" i="1" s="1"/>
  <c r="BV173" i="1" s="1"/>
  <c r="BY173" i="1" s="1"/>
  <c r="BQ172" i="1"/>
  <c r="BN172" i="1"/>
  <c r="BK173" i="1" s="1"/>
  <c r="BM173" i="1" s="1"/>
  <c r="BP173" i="1" s="1"/>
  <c r="BO172" i="1"/>
  <c r="DJ172" i="1"/>
  <c r="DG172" i="1"/>
  <c r="DD173" i="1" s="1"/>
  <c r="DF173" i="1" s="1"/>
  <c r="DI173" i="1" s="1"/>
  <c r="DH172" i="1"/>
  <c r="B162" i="2"/>
  <c r="C173" i="1"/>
  <c r="A163" i="2"/>
  <c r="B174" i="1"/>
  <c r="DL173" i="1"/>
  <c r="CB173" i="1"/>
  <c r="AR173" i="1"/>
  <c r="DU173" i="1"/>
  <c r="CK173" i="1"/>
  <c r="BA173" i="1"/>
  <c r="CT173" i="1"/>
  <c r="BS173" i="1"/>
  <c r="BJ173" i="1"/>
  <c r="DC173" i="1"/>
  <c r="DS172" i="1"/>
  <c r="DQ172" i="1"/>
  <c r="DP172" i="1"/>
  <c r="DM173" i="1" s="1"/>
  <c r="DO173" i="1" s="1"/>
  <c r="DR173" i="1" s="1"/>
  <c r="G171" i="1"/>
  <c r="D161" i="2" s="1"/>
  <c r="DA172" i="1"/>
  <c r="CY172" i="1"/>
  <c r="CX172" i="1"/>
  <c r="CU173" i="1" s="1"/>
  <c r="CW173" i="1" s="1"/>
  <c r="CZ173" i="1" s="1"/>
  <c r="C160" i="2"/>
  <c r="I170" i="1"/>
  <c r="F160" i="2" s="1"/>
  <c r="BH172" i="1"/>
  <c r="BE172" i="1"/>
  <c r="BB173" i="1" s="1"/>
  <c r="BD173" i="1" s="1"/>
  <c r="BG173" i="1" s="1"/>
  <c r="BF172" i="1"/>
  <c r="F171" i="1"/>
  <c r="AX171" i="1"/>
  <c r="H171" i="1" s="1"/>
  <c r="E161" i="2" s="1"/>
  <c r="CR172" i="1"/>
  <c r="CO172" i="1"/>
  <c r="CL173" i="1" s="1"/>
  <c r="CN173" i="1" s="1"/>
  <c r="CQ173" i="1" s="1"/>
  <c r="CP172" i="1"/>
  <c r="AY172" i="1"/>
  <c r="AU172" i="1"/>
  <c r="AV172" i="1"/>
  <c r="AS173" i="1" s="1"/>
  <c r="AW172" i="1"/>
  <c r="EB172" i="1"/>
  <c r="DY172" i="1"/>
  <c r="DV173" i="1" s="1"/>
  <c r="DX173" i="1" s="1"/>
  <c r="EA173" i="1" s="1"/>
  <c r="DZ172" i="1"/>
  <c r="E172" i="1" l="1"/>
  <c r="F172" i="1"/>
  <c r="AX172" i="1"/>
  <c r="H172" i="1" s="1"/>
  <c r="E162" i="2" s="1"/>
  <c r="DA173" i="1"/>
  <c r="CY173" i="1"/>
  <c r="CX173" i="1"/>
  <c r="CU174" i="1" s="1"/>
  <c r="CW174" i="1" s="1"/>
  <c r="CZ174" i="1" s="1"/>
  <c r="BZ173" i="1"/>
  <c r="BX173" i="1"/>
  <c r="BW173" i="1"/>
  <c r="BT174" i="1" s="1"/>
  <c r="BV174" i="1" s="1"/>
  <c r="BY174" i="1" s="1"/>
  <c r="B163" i="2"/>
  <c r="C174" i="1"/>
  <c r="A164" i="2"/>
  <c r="B175" i="1"/>
  <c r="DU174" i="1"/>
  <c r="DL174" i="1"/>
  <c r="DC174" i="1"/>
  <c r="CT174" i="1"/>
  <c r="CK174" i="1"/>
  <c r="CB174" i="1"/>
  <c r="BS174" i="1"/>
  <c r="BJ174" i="1"/>
  <c r="BA174" i="1"/>
  <c r="AR174" i="1"/>
  <c r="CR173" i="1"/>
  <c r="CP173" i="1"/>
  <c r="CO173" i="1"/>
  <c r="CL174" i="1" s="1"/>
  <c r="CN174" i="1" s="1"/>
  <c r="CQ174" i="1" s="1"/>
  <c r="C161" i="2"/>
  <c r="I171" i="1"/>
  <c r="F161" i="2" s="1"/>
  <c r="BH173" i="1"/>
  <c r="BE173" i="1"/>
  <c r="BB174" i="1" s="1"/>
  <c r="BD174" i="1" s="1"/>
  <c r="BG174" i="1" s="1"/>
  <c r="BF173" i="1"/>
  <c r="J170" i="1"/>
  <c r="G160" i="2" s="1"/>
  <c r="EB173" i="1"/>
  <c r="DY173" i="1"/>
  <c r="DV174" i="1" s="1"/>
  <c r="DX174" i="1" s="1"/>
  <c r="EA174" i="1" s="1"/>
  <c r="DZ173" i="1"/>
  <c r="AY173" i="1"/>
  <c r="AV173" i="1"/>
  <c r="AS174" i="1" s="1"/>
  <c r="AU173" i="1"/>
  <c r="AW173" i="1"/>
  <c r="DJ173" i="1"/>
  <c r="DG173" i="1"/>
  <c r="DD174" i="1" s="1"/>
  <c r="DF174" i="1" s="1"/>
  <c r="DI174" i="1" s="1"/>
  <c r="DH173" i="1"/>
  <c r="CI173" i="1"/>
  <c r="CF173" i="1"/>
  <c r="CC174" i="1" s="1"/>
  <c r="CE174" i="1" s="1"/>
  <c r="CH174" i="1" s="1"/>
  <c r="CG173" i="1"/>
  <c r="G172" i="1"/>
  <c r="D162" i="2" s="1"/>
  <c r="BQ173" i="1"/>
  <c r="BO173" i="1"/>
  <c r="BN173" i="1"/>
  <c r="BK174" i="1" s="1"/>
  <c r="BM174" i="1" s="1"/>
  <c r="BP174" i="1" s="1"/>
  <c r="DS173" i="1"/>
  <c r="DP173" i="1"/>
  <c r="DM174" i="1" s="1"/>
  <c r="DO174" i="1" s="1"/>
  <c r="DR174" i="1" s="1"/>
  <c r="DQ173" i="1"/>
  <c r="E173" i="1" l="1"/>
  <c r="G173" i="1"/>
  <c r="D163" i="2" s="1"/>
  <c r="DJ174" i="1"/>
  <c r="DH174" i="1"/>
  <c r="DG174" i="1"/>
  <c r="DD175" i="1" s="1"/>
  <c r="DF175" i="1" s="1"/>
  <c r="DI175" i="1" s="1"/>
  <c r="F173" i="1"/>
  <c r="AX173" i="1"/>
  <c r="H173" i="1" s="1"/>
  <c r="E163" i="2" s="1"/>
  <c r="AY174" i="1"/>
  <c r="AV174" i="1"/>
  <c r="AS175" i="1" s="1"/>
  <c r="AU174" i="1"/>
  <c r="AW174" i="1"/>
  <c r="DS174" i="1"/>
  <c r="DQ174" i="1"/>
  <c r="DP174" i="1"/>
  <c r="DM175" i="1" s="1"/>
  <c r="DO175" i="1" s="1"/>
  <c r="DR175" i="1" s="1"/>
  <c r="DA174" i="1"/>
  <c r="CX174" i="1"/>
  <c r="CU175" i="1" s="1"/>
  <c r="CW175" i="1" s="1"/>
  <c r="CZ175" i="1" s="1"/>
  <c r="CY174" i="1"/>
  <c r="J171" i="1"/>
  <c r="G161" i="2" s="1"/>
  <c r="BQ174" i="1"/>
  <c r="BO174" i="1"/>
  <c r="BN174" i="1"/>
  <c r="BK175" i="1" s="1"/>
  <c r="BM175" i="1" s="1"/>
  <c r="BP175" i="1" s="1"/>
  <c r="A165" i="2"/>
  <c r="DU175" i="1"/>
  <c r="DL175" i="1"/>
  <c r="DC175" i="1"/>
  <c r="CT175" i="1"/>
  <c r="CK175" i="1"/>
  <c r="CB175" i="1"/>
  <c r="BS175" i="1"/>
  <c r="BJ175" i="1"/>
  <c r="BA175" i="1"/>
  <c r="AR175" i="1"/>
  <c r="B176" i="1"/>
  <c r="BH174" i="1"/>
  <c r="BF174" i="1"/>
  <c r="BE174" i="1"/>
  <c r="BB175" i="1" s="1"/>
  <c r="BD175" i="1" s="1"/>
  <c r="BG175" i="1" s="1"/>
  <c r="EB174" i="1"/>
  <c r="DZ174" i="1"/>
  <c r="DY174" i="1"/>
  <c r="DV175" i="1" s="1"/>
  <c r="DX175" i="1" s="1"/>
  <c r="EA175" i="1" s="1"/>
  <c r="BZ174" i="1"/>
  <c r="BX174" i="1"/>
  <c r="BW174" i="1"/>
  <c r="BT175" i="1" s="1"/>
  <c r="BV175" i="1" s="1"/>
  <c r="BY175" i="1" s="1"/>
  <c r="CI174" i="1"/>
  <c r="CF174" i="1"/>
  <c r="CC175" i="1" s="1"/>
  <c r="CE175" i="1" s="1"/>
  <c r="CH175" i="1" s="1"/>
  <c r="CG174" i="1"/>
  <c r="B164" i="2"/>
  <c r="C175" i="1"/>
  <c r="CR174" i="1"/>
  <c r="CP174" i="1"/>
  <c r="CO174" i="1"/>
  <c r="CL175" i="1" s="1"/>
  <c r="CN175" i="1" s="1"/>
  <c r="CQ175" i="1" s="1"/>
  <c r="C162" i="2"/>
  <c r="I172" i="1"/>
  <c r="F162" i="2" s="1"/>
  <c r="E174" i="1" l="1"/>
  <c r="J172" i="1"/>
  <c r="G162" i="2" s="1"/>
  <c r="A166" i="2"/>
  <c r="DU176" i="1"/>
  <c r="CK176" i="1"/>
  <c r="BA176" i="1"/>
  <c r="B177" i="1"/>
  <c r="DC176" i="1"/>
  <c r="BS176" i="1"/>
  <c r="BJ176" i="1"/>
  <c r="AR176" i="1"/>
  <c r="CT176" i="1"/>
  <c r="CB176" i="1"/>
  <c r="DL176" i="1"/>
  <c r="DJ175" i="1"/>
  <c r="DG175" i="1"/>
  <c r="DD176" i="1" s="1"/>
  <c r="DF176" i="1" s="1"/>
  <c r="DI176" i="1" s="1"/>
  <c r="DH175" i="1"/>
  <c r="B165" i="2"/>
  <c r="C176" i="1"/>
  <c r="BH175" i="1"/>
  <c r="BF175" i="1"/>
  <c r="BE175" i="1"/>
  <c r="BB176" i="1" s="1"/>
  <c r="BD176" i="1" s="1"/>
  <c r="BG176" i="1" s="1"/>
  <c r="EB175" i="1"/>
  <c r="DY175" i="1"/>
  <c r="DV176" i="1" s="1"/>
  <c r="DX176" i="1" s="1"/>
  <c r="EA176" i="1" s="1"/>
  <c r="DZ175" i="1"/>
  <c r="BQ175" i="1"/>
  <c r="BN175" i="1"/>
  <c r="BK176" i="1" s="1"/>
  <c r="BM176" i="1" s="1"/>
  <c r="BP176" i="1" s="1"/>
  <c r="BO175" i="1"/>
  <c r="C163" i="2"/>
  <c r="I173" i="1"/>
  <c r="F163" i="2" s="1"/>
  <c r="AY175" i="1"/>
  <c r="AV175" i="1"/>
  <c r="AS176" i="1" s="1"/>
  <c r="AW175" i="1"/>
  <c r="AU175" i="1"/>
  <c r="DS175" i="1"/>
  <c r="DQ175" i="1"/>
  <c r="DP175" i="1"/>
  <c r="DM176" i="1" s="1"/>
  <c r="DO176" i="1" s="1"/>
  <c r="DR176" i="1" s="1"/>
  <c r="BZ175" i="1"/>
  <c r="BW175" i="1"/>
  <c r="BT176" i="1" s="1"/>
  <c r="BV176" i="1" s="1"/>
  <c r="BY176" i="1" s="1"/>
  <c r="BX175" i="1"/>
  <c r="CI175" i="1"/>
  <c r="CG175" i="1"/>
  <c r="CF175" i="1"/>
  <c r="CC176" i="1" s="1"/>
  <c r="CE176" i="1" s="1"/>
  <c r="CH176" i="1" s="1"/>
  <c r="CR175" i="1"/>
  <c r="CP175" i="1"/>
  <c r="CO175" i="1"/>
  <c r="CL176" i="1" s="1"/>
  <c r="CN176" i="1" s="1"/>
  <c r="CQ176" i="1" s="1"/>
  <c r="G174" i="1"/>
  <c r="D164" i="2" s="1"/>
  <c r="DA175" i="1"/>
  <c r="CY175" i="1"/>
  <c r="CX175" i="1"/>
  <c r="CU176" i="1" s="1"/>
  <c r="CW176" i="1" s="1"/>
  <c r="CZ176" i="1" s="1"/>
  <c r="AX174" i="1"/>
  <c r="H174" i="1" s="1"/>
  <c r="E164" i="2" s="1"/>
  <c r="F174" i="1"/>
  <c r="E175" i="1" l="1"/>
  <c r="EB176" i="1"/>
  <c r="DZ176" i="1"/>
  <c r="DY176" i="1"/>
  <c r="DV177" i="1" s="1"/>
  <c r="DX177" i="1" s="1"/>
  <c r="EA177" i="1" s="1"/>
  <c r="G175" i="1"/>
  <c r="D165" i="2" s="1"/>
  <c r="BQ176" i="1"/>
  <c r="BO176" i="1"/>
  <c r="BN176" i="1"/>
  <c r="BK177" i="1" s="1"/>
  <c r="BM177" i="1" s="1"/>
  <c r="BP177" i="1" s="1"/>
  <c r="BZ176" i="1"/>
  <c r="BX176" i="1"/>
  <c r="BW176" i="1"/>
  <c r="BT177" i="1" s="1"/>
  <c r="BV177" i="1" s="1"/>
  <c r="BY177" i="1" s="1"/>
  <c r="B166" i="2"/>
  <c r="C177" i="1"/>
  <c r="DJ176" i="1"/>
  <c r="DH176" i="1"/>
  <c r="DG176" i="1"/>
  <c r="DD177" i="1" s="1"/>
  <c r="DF177" i="1" s="1"/>
  <c r="DI177" i="1" s="1"/>
  <c r="J173" i="1"/>
  <c r="G163" i="2" s="1"/>
  <c r="A167" i="2"/>
  <c r="CT177" i="1"/>
  <c r="BJ177" i="1"/>
  <c r="DC177" i="1"/>
  <c r="BS177" i="1"/>
  <c r="DL177" i="1"/>
  <c r="AR177" i="1"/>
  <c r="B178" i="1"/>
  <c r="CK177" i="1"/>
  <c r="BA177" i="1"/>
  <c r="DU177" i="1"/>
  <c r="CB177" i="1"/>
  <c r="AX175" i="1"/>
  <c r="H175" i="1" s="1"/>
  <c r="E165" i="2" s="1"/>
  <c r="F175" i="1"/>
  <c r="DA176" i="1"/>
  <c r="CX176" i="1"/>
  <c r="CU177" i="1" s="1"/>
  <c r="CW177" i="1" s="1"/>
  <c r="CZ177" i="1" s="1"/>
  <c r="CY176" i="1"/>
  <c r="AY176" i="1"/>
  <c r="AV176" i="1"/>
  <c r="AS177" i="1" s="1"/>
  <c r="AU176" i="1"/>
  <c r="AW176" i="1"/>
  <c r="C164" i="2"/>
  <c r="I174" i="1"/>
  <c r="F164" i="2" s="1"/>
  <c r="DS176" i="1"/>
  <c r="DP176" i="1"/>
  <c r="DM177" i="1" s="1"/>
  <c r="DO177" i="1" s="1"/>
  <c r="DR177" i="1" s="1"/>
  <c r="DQ176" i="1"/>
  <c r="BH176" i="1"/>
  <c r="BF176" i="1"/>
  <c r="BE176" i="1"/>
  <c r="BB177" i="1" s="1"/>
  <c r="BD177" i="1" s="1"/>
  <c r="BG177" i="1" s="1"/>
  <c r="CI176" i="1"/>
  <c r="CG176" i="1"/>
  <c r="CF176" i="1"/>
  <c r="CC177" i="1" s="1"/>
  <c r="CE177" i="1" s="1"/>
  <c r="CH177" i="1" s="1"/>
  <c r="CR176" i="1"/>
  <c r="CO176" i="1"/>
  <c r="CL177" i="1" s="1"/>
  <c r="CN177" i="1" s="1"/>
  <c r="CQ177" i="1" s="1"/>
  <c r="CP176" i="1"/>
  <c r="E176" i="1" l="1"/>
  <c r="CR177" i="1"/>
  <c r="CP177" i="1"/>
  <c r="CO177" i="1"/>
  <c r="CL178" i="1" s="1"/>
  <c r="CN178" i="1" s="1"/>
  <c r="CQ178" i="1" s="1"/>
  <c r="A168" i="2"/>
  <c r="DL178" i="1"/>
  <c r="CB178" i="1"/>
  <c r="AR178" i="1"/>
  <c r="CT178" i="1"/>
  <c r="BJ178" i="1"/>
  <c r="DU178" i="1"/>
  <c r="DC178" i="1"/>
  <c r="B179" i="1"/>
  <c r="BA178" i="1"/>
  <c r="CK178" i="1"/>
  <c r="BS178" i="1"/>
  <c r="J174" i="1"/>
  <c r="G164" i="2" s="1"/>
  <c r="AY177" i="1"/>
  <c r="AW177" i="1"/>
  <c r="AV177" i="1"/>
  <c r="AS178" i="1" s="1"/>
  <c r="AU177" i="1"/>
  <c r="C165" i="2"/>
  <c r="I175" i="1"/>
  <c r="F165" i="2" s="1"/>
  <c r="DS177" i="1"/>
  <c r="DQ177" i="1"/>
  <c r="DP177" i="1"/>
  <c r="DM178" i="1" s="1"/>
  <c r="DO178" i="1" s="1"/>
  <c r="DR178" i="1" s="1"/>
  <c r="G176" i="1"/>
  <c r="D166" i="2" s="1"/>
  <c r="B167" i="2"/>
  <c r="C178" i="1"/>
  <c r="EB177" i="1"/>
  <c r="DZ177" i="1"/>
  <c r="DY177" i="1"/>
  <c r="DV178" i="1" s="1"/>
  <c r="DX178" i="1" s="1"/>
  <c r="EA178" i="1" s="1"/>
  <c r="BQ177" i="1"/>
  <c r="BN177" i="1"/>
  <c r="BK178" i="1" s="1"/>
  <c r="BM178" i="1" s="1"/>
  <c r="BP178" i="1" s="1"/>
  <c r="BO177" i="1"/>
  <c r="BZ177" i="1"/>
  <c r="BX177" i="1"/>
  <c r="BW177" i="1"/>
  <c r="BT178" i="1" s="1"/>
  <c r="BV178" i="1" s="1"/>
  <c r="BY178" i="1" s="1"/>
  <c r="AX176" i="1"/>
  <c r="H176" i="1" s="1"/>
  <c r="E166" i="2" s="1"/>
  <c r="F176" i="1"/>
  <c r="CI177" i="1"/>
  <c r="CF177" i="1"/>
  <c r="CC178" i="1" s="1"/>
  <c r="CE178" i="1" s="1"/>
  <c r="CH178" i="1" s="1"/>
  <c r="CG177" i="1"/>
  <c r="DJ177" i="1"/>
  <c r="DG177" i="1"/>
  <c r="DD178" i="1" s="1"/>
  <c r="DF178" i="1" s="1"/>
  <c r="DI178" i="1" s="1"/>
  <c r="DH177" i="1"/>
  <c r="BH177" i="1"/>
  <c r="BE177" i="1"/>
  <c r="BB178" i="1" s="1"/>
  <c r="BD178" i="1" s="1"/>
  <c r="BG178" i="1" s="1"/>
  <c r="BF177" i="1"/>
  <c r="DA177" i="1"/>
  <c r="CX177" i="1"/>
  <c r="CU178" i="1" s="1"/>
  <c r="CW178" i="1" s="1"/>
  <c r="CZ178" i="1" s="1"/>
  <c r="CY177" i="1"/>
  <c r="J175" i="1" l="1"/>
  <c r="G165" i="2" s="1"/>
  <c r="CR178" i="1"/>
  <c r="CO178" i="1"/>
  <c r="CL179" i="1" s="1"/>
  <c r="CN179" i="1" s="1"/>
  <c r="CQ179" i="1" s="1"/>
  <c r="CP178" i="1"/>
  <c r="BQ178" i="1"/>
  <c r="BO178" i="1"/>
  <c r="BN178" i="1"/>
  <c r="BK179" i="1" s="1"/>
  <c r="BM179" i="1" s="1"/>
  <c r="BP179" i="1" s="1"/>
  <c r="C166" i="2"/>
  <c r="I176" i="1"/>
  <c r="F166" i="2" s="1"/>
  <c r="DA178" i="1"/>
  <c r="CY178" i="1"/>
  <c r="CX178" i="1"/>
  <c r="CU179" i="1" s="1"/>
  <c r="CW179" i="1" s="1"/>
  <c r="CZ179" i="1" s="1"/>
  <c r="E177" i="1"/>
  <c r="BZ178" i="1"/>
  <c r="BX178" i="1"/>
  <c r="BW178" i="1"/>
  <c r="BT179" i="1" s="1"/>
  <c r="BV179" i="1" s="1"/>
  <c r="BY179" i="1" s="1"/>
  <c r="AY178" i="1"/>
  <c r="AU178" i="1"/>
  <c r="AW178" i="1"/>
  <c r="AV178" i="1"/>
  <c r="AS179" i="1" s="1"/>
  <c r="BH178" i="1"/>
  <c r="BF178" i="1"/>
  <c r="BE178" i="1"/>
  <c r="BB179" i="1" s="1"/>
  <c r="BD179" i="1" s="1"/>
  <c r="BG179" i="1" s="1"/>
  <c r="DS178" i="1"/>
  <c r="DQ178" i="1"/>
  <c r="DP178" i="1"/>
  <c r="DM179" i="1" s="1"/>
  <c r="DO179" i="1" s="1"/>
  <c r="DR179" i="1" s="1"/>
  <c r="CI178" i="1"/>
  <c r="CG178" i="1"/>
  <c r="CF178" i="1"/>
  <c r="CC179" i="1" s="1"/>
  <c r="CE179" i="1" s="1"/>
  <c r="CH179" i="1" s="1"/>
  <c r="A169" i="2"/>
  <c r="DU179" i="1"/>
  <c r="CK179" i="1"/>
  <c r="BA179" i="1"/>
  <c r="B180" i="1"/>
  <c r="CT179" i="1"/>
  <c r="BJ179" i="1"/>
  <c r="BS179" i="1"/>
  <c r="DL179" i="1"/>
  <c r="AR179" i="1"/>
  <c r="CB179" i="1"/>
  <c r="DC179" i="1"/>
  <c r="DJ178" i="1"/>
  <c r="DH178" i="1"/>
  <c r="DG178" i="1"/>
  <c r="DD179" i="1" s="1"/>
  <c r="DF179" i="1" s="1"/>
  <c r="DI179" i="1" s="1"/>
  <c r="B168" i="2"/>
  <c r="C179" i="1"/>
  <c r="AX177" i="1"/>
  <c r="H177" i="1" s="1"/>
  <c r="E167" i="2" s="1"/>
  <c r="F177" i="1"/>
  <c r="G177" i="1"/>
  <c r="D167" i="2" s="1"/>
  <c r="EB178" i="1"/>
  <c r="DZ178" i="1"/>
  <c r="DY178" i="1"/>
  <c r="DV179" i="1" s="1"/>
  <c r="DX179" i="1" s="1"/>
  <c r="EA179" i="1" s="1"/>
  <c r="E178" i="1" l="1"/>
  <c r="A170" i="2"/>
  <c r="DC180" i="1"/>
  <c r="BS180" i="1"/>
  <c r="DU180" i="1"/>
  <c r="CK180" i="1"/>
  <c r="BA180" i="1"/>
  <c r="DL180" i="1"/>
  <c r="AR180" i="1"/>
  <c r="B181" i="1"/>
  <c r="BJ180" i="1"/>
  <c r="CT180" i="1"/>
  <c r="CB180" i="1"/>
  <c r="AX178" i="1"/>
  <c r="H178" i="1" s="1"/>
  <c r="E168" i="2" s="1"/>
  <c r="F178" i="1"/>
  <c r="DJ179" i="1"/>
  <c r="DG179" i="1"/>
  <c r="DD180" i="1" s="1"/>
  <c r="DF180" i="1" s="1"/>
  <c r="DI180" i="1" s="1"/>
  <c r="DH179" i="1"/>
  <c r="BH179" i="1"/>
  <c r="BF179" i="1"/>
  <c r="BE179" i="1"/>
  <c r="BB180" i="1" s="1"/>
  <c r="BD180" i="1" s="1"/>
  <c r="BG180" i="1" s="1"/>
  <c r="C167" i="2"/>
  <c r="I177" i="1"/>
  <c r="F167" i="2" s="1"/>
  <c r="CI179" i="1"/>
  <c r="CF179" i="1"/>
  <c r="CC180" i="1" s="1"/>
  <c r="CE180" i="1" s="1"/>
  <c r="CH180" i="1" s="1"/>
  <c r="CG179" i="1"/>
  <c r="CR179" i="1"/>
  <c r="CP179" i="1"/>
  <c r="CO179" i="1"/>
  <c r="CL180" i="1" s="1"/>
  <c r="CN180" i="1" s="1"/>
  <c r="CQ180" i="1" s="1"/>
  <c r="J176" i="1"/>
  <c r="G166" i="2" s="1"/>
  <c r="AY179" i="1"/>
  <c r="AW179" i="1"/>
  <c r="AV179" i="1"/>
  <c r="AS180" i="1" s="1"/>
  <c r="AU179" i="1"/>
  <c r="EB179" i="1"/>
  <c r="DY179" i="1"/>
  <c r="DV180" i="1" s="1"/>
  <c r="DX180" i="1" s="1"/>
  <c r="EA180" i="1" s="1"/>
  <c r="DZ179" i="1"/>
  <c r="BQ179" i="1"/>
  <c r="BO179" i="1"/>
  <c r="BN179" i="1"/>
  <c r="BK180" i="1" s="1"/>
  <c r="BM180" i="1" s="1"/>
  <c r="BP180" i="1" s="1"/>
  <c r="B169" i="2"/>
  <c r="C180" i="1"/>
  <c r="DS179" i="1"/>
  <c r="DP179" i="1"/>
  <c r="DM180" i="1" s="1"/>
  <c r="DO180" i="1" s="1"/>
  <c r="DR180" i="1" s="1"/>
  <c r="DQ179" i="1"/>
  <c r="BZ179" i="1"/>
  <c r="BX179" i="1"/>
  <c r="BW179" i="1"/>
  <c r="BT180" i="1" s="1"/>
  <c r="BV180" i="1" s="1"/>
  <c r="BY180" i="1" s="1"/>
  <c r="DA179" i="1"/>
  <c r="CY179" i="1"/>
  <c r="CX179" i="1"/>
  <c r="CU180" i="1" s="1"/>
  <c r="CW180" i="1" s="1"/>
  <c r="CZ180" i="1" s="1"/>
  <c r="G178" i="1"/>
  <c r="D168" i="2" s="1"/>
  <c r="J177" i="1" l="1"/>
  <c r="G167" i="2" s="1"/>
  <c r="E179" i="1"/>
  <c r="F179" i="1"/>
  <c r="AX179" i="1"/>
  <c r="H179" i="1" s="1"/>
  <c r="E169" i="2" s="1"/>
  <c r="G179" i="1"/>
  <c r="D169" i="2" s="1"/>
  <c r="AY180" i="1"/>
  <c r="AW180" i="1"/>
  <c r="AV180" i="1"/>
  <c r="AS181" i="1" s="1"/>
  <c r="AU180" i="1"/>
  <c r="C168" i="2"/>
  <c r="I178" i="1"/>
  <c r="F168" i="2" s="1"/>
  <c r="BH180" i="1"/>
  <c r="BF180" i="1"/>
  <c r="BE180" i="1"/>
  <c r="BB181" i="1" s="1"/>
  <c r="BD181" i="1" s="1"/>
  <c r="BG181" i="1" s="1"/>
  <c r="CR180" i="1"/>
  <c r="CP180" i="1"/>
  <c r="CO180" i="1"/>
  <c r="CL181" i="1" s="1"/>
  <c r="CN181" i="1" s="1"/>
  <c r="CQ181" i="1" s="1"/>
  <c r="CI180" i="1"/>
  <c r="CF180" i="1"/>
  <c r="CC181" i="1" s="1"/>
  <c r="CE181" i="1" s="1"/>
  <c r="CH181" i="1" s="1"/>
  <c r="CG180" i="1"/>
  <c r="EB180" i="1"/>
  <c r="DZ180" i="1"/>
  <c r="DY180" i="1"/>
  <c r="DV181" i="1" s="1"/>
  <c r="DX181" i="1" s="1"/>
  <c r="EA181" i="1" s="1"/>
  <c r="DS180" i="1"/>
  <c r="DP180" i="1"/>
  <c r="DM181" i="1" s="1"/>
  <c r="DO181" i="1" s="1"/>
  <c r="DR181" i="1" s="1"/>
  <c r="DQ180" i="1"/>
  <c r="B170" i="2"/>
  <c r="C181" i="1"/>
  <c r="DA180" i="1"/>
  <c r="CX180" i="1"/>
  <c r="CU181" i="1" s="1"/>
  <c r="CW181" i="1" s="1"/>
  <c r="CZ181" i="1" s="1"/>
  <c r="CY180" i="1"/>
  <c r="BZ180" i="1"/>
  <c r="BW180" i="1"/>
  <c r="BT181" i="1" s="1"/>
  <c r="BV181" i="1" s="1"/>
  <c r="BY181" i="1" s="1"/>
  <c r="BX180" i="1"/>
  <c r="BQ180" i="1"/>
  <c r="BN180" i="1"/>
  <c r="BK181" i="1" s="1"/>
  <c r="BM181" i="1" s="1"/>
  <c r="BP181" i="1" s="1"/>
  <c r="BO180" i="1"/>
  <c r="DJ180" i="1"/>
  <c r="DG180" i="1"/>
  <c r="DD181" i="1" s="1"/>
  <c r="DF181" i="1" s="1"/>
  <c r="DI181" i="1" s="1"/>
  <c r="DH180" i="1"/>
  <c r="A171" i="2"/>
  <c r="B182" i="1"/>
  <c r="DL181" i="1"/>
  <c r="CB181" i="1"/>
  <c r="AR181" i="1"/>
  <c r="DU181" i="1"/>
  <c r="CK181" i="1"/>
  <c r="BA181" i="1"/>
  <c r="BJ181" i="1"/>
  <c r="DC181" i="1"/>
  <c r="CT181" i="1"/>
  <c r="BS181" i="1"/>
  <c r="E180" i="1" l="1"/>
  <c r="A172" i="2"/>
  <c r="B183" i="1"/>
  <c r="DU182" i="1"/>
  <c r="DL182" i="1"/>
  <c r="DC182" i="1"/>
  <c r="CT182" i="1"/>
  <c r="CK182" i="1"/>
  <c r="CB182" i="1"/>
  <c r="BS182" i="1"/>
  <c r="BJ182" i="1"/>
  <c r="BA182" i="1"/>
  <c r="AR182" i="1"/>
  <c r="J178" i="1"/>
  <c r="G168" i="2" s="1"/>
  <c r="C169" i="2"/>
  <c r="I179" i="1"/>
  <c r="F169" i="2" s="1"/>
  <c r="BH181" i="1"/>
  <c r="BE181" i="1"/>
  <c r="BB182" i="1" s="1"/>
  <c r="BD182" i="1" s="1"/>
  <c r="BG182" i="1" s="1"/>
  <c r="BF181" i="1"/>
  <c r="DJ181" i="1"/>
  <c r="DG181" i="1"/>
  <c r="DD182" i="1" s="1"/>
  <c r="DF182" i="1" s="1"/>
  <c r="DI182" i="1" s="1"/>
  <c r="DH181" i="1"/>
  <c r="BQ181" i="1"/>
  <c r="BO181" i="1"/>
  <c r="BN181" i="1"/>
  <c r="BK182" i="1" s="1"/>
  <c r="BM182" i="1" s="1"/>
  <c r="BP182" i="1" s="1"/>
  <c r="F180" i="1"/>
  <c r="AX180" i="1"/>
  <c r="H180" i="1" s="1"/>
  <c r="E170" i="2" s="1"/>
  <c r="G180" i="1"/>
  <c r="D170" i="2" s="1"/>
  <c r="CR181" i="1"/>
  <c r="CP181" i="1"/>
  <c r="CO181" i="1"/>
  <c r="CL182" i="1" s="1"/>
  <c r="CN182" i="1" s="1"/>
  <c r="CQ182" i="1" s="1"/>
  <c r="AY181" i="1"/>
  <c r="AU181" i="1"/>
  <c r="AW181" i="1"/>
  <c r="AV181" i="1"/>
  <c r="AS182" i="1" s="1"/>
  <c r="BZ181" i="1"/>
  <c r="BX181" i="1"/>
  <c r="BW181" i="1"/>
  <c r="BT182" i="1" s="1"/>
  <c r="BV182" i="1" s="1"/>
  <c r="BY182" i="1" s="1"/>
  <c r="CI181" i="1"/>
  <c r="CF181" i="1"/>
  <c r="CC182" i="1" s="1"/>
  <c r="CE182" i="1" s="1"/>
  <c r="CH182" i="1" s="1"/>
  <c r="CG181" i="1"/>
  <c r="B171" i="2"/>
  <c r="C182" i="1"/>
  <c r="EB181" i="1"/>
  <c r="DZ181" i="1"/>
  <c r="DY181" i="1"/>
  <c r="DV182" i="1" s="1"/>
  <c r="DX182" i="1" s="1"/>
  <c r="EA182" i="1" s="1"/>
  <c r="DA181" i="1"/>
  <c r="CX181" i="1"/>
  <c r="CU182" i="1" s="1"/>
  <c r="CW182" i="1" s="1"/>
  <c r="CZ182" i="1" s="1"/>
  <c r="CY181" i="1"/>
  <c r="DS181" i="1"/>
  <c r="DQ181" i="1"/>
  <c r="DP181" i="1"/>
  <c r="DM182" i="1" s="1"/>
  <c r="DO182" i="1" s="1"/>
  <c r="DR182" i="1" s="1"/>
  <c r="E181" i="1" l="1"/>
  <c r="J179" i="1"/>
  <c r="G169" i="2" s="1"/>
  <c r="DA182" i="1"/>
  <c r="CY182" i="1"/>
  <c r="CX182" i="1"/>
  <c r="CU183" i="1" s="1"/>
  <c r="CW183" i="1" s="1"/>
  <c r="CZ183" i="1" s="1"/>
  <c r="DJ182" i="1"/>
  <c r="DH182" i="1"/>
  <c r="DG182" i="1"/>
  <c r="DD183" i="1" s="1"/>
  <c r="DF183" i="1" s="1"/>
  <c r="DI183" i="1" s="1"/>
  <c r="CR182" i="1"/>
  <c r="CO182" i="1"/>
  <c r="CL183" i="1" s="1"/>
  <c r="CN183" i="1" s="1"/>
  <c r="CQ183" i="1" s="1"/>
  <c r="CP182" i="1"/>
  <c r="B172" i="2"/>
  <c r="C183" i="1"/>
  <c r="AY182" i="1"/>
  <c r="AW182" i="1"/>
  <c r="AV182" i="1"/>
  <c r="AS183" i="1" s="1"/>
  <c r="AU182" i="1"/>
  <c r="DS182" i="1"/>
  <c r="DP182" i="1"/>
  <c r="DM183" i="1" s="1"/>
  <c r="DO183" i="1" s="1"/>
  <c r="DR183" i="1" s="1"/>
  <c r="DQ182" i="1"/>
  <c r="CI182" i="1"/>
  <c r="CG182" i="1"/>
  <c r="CF182" i="1"/>
  <c r="CC183" i="1" s="1"/>
  <c r="CE183" i="1" s="1"/>
  <c r="CH183" i="1" s="1"/>
  <c r="G181" i="1"/>
  <c r="D171" i="2" s="1"/>
  <c r="BH182" i="1"/>
  <c r="BF182" i="1"/>
  <c r="BE182" i="1"/>
  <c r="BB183" i="1" s="1"/>
  <c r="BD183" i="1" s="1"/>
  <c r="BG183" i="1" s="1"/>
  <c r="EB182" i="1"/>
  <c r="DY182" i="1"/>
  <c r="DV183" i="1" s="1"/>
  <c r="DX183" i="1" s="1"/>
  <c r="EA183" i="1" s="1"/>
  <c r="DZ182" i="1"/>
  <c r="F181" i="1"/>
  <c r="AX181" i="1"/>
  <c r="H181" i="1" s="1"/>
  <c r="E171" i="2" s="1"/>
  <c r="C170" i="2"/>
  <c r="I180" i="1"/>
  <c r="F170" i="2" s="1"/>
  <c r="BQ182" i="1"/>
  <c r="BN182" i="1"/>
  <c r="BK183" i="1" s="1"/>
  <c r="BM183" i="1" s="1"/>
  <c r="BP183" i="1" s="1"/>
  <c r="BO182" i="1"/>
  <c r="A173" i="2"/>
  <c r="DU183" i="1"/>
  <c r="DL183" i="1"/>
  <c r="DC183" i="1"/>
  <c r="CT183" i="1"/>
  <c r="CK183" i="1"/>
  <c r="CB183" i="1"/>
  <c r="BS183" i="1"/>
  <c r="BJ183" i="1"/>
  <c r="BA183" i="1"/>
  <c r="AR183" i="1"/>
  <c r="B184" i="1"/>
  <c r="BZ182" i="1"/>
  <c r="BW182" i="1"/>
  <c r="BT183" i="1" s="1"/>
  <c r="BV183" i="1" s="1"/>
  <c r="BY183" i="1" s="1"/>
  <c r="BX182" i="1"/>
  <c r="J180" i="1" l="1"/>
  <c r="G170" i="2" s="1"/>
  <c r="BH183" i="1"/>
  <c r="BF183" i="1"/>
  <c r="BE183" i="1"/>
  <c r="BB184" i="1" s="1"/>
  <c r="BD184" i="1" s="1"/>
  <c r="BG184" i="1" s="1"/>
  <c r="EB183" i="1"/>
  <c r="DY183" i="1"/>
  <c r="DV184" i="1" s="1"/>
  <c r="DX184" i="1" s="1"/>
  <c r="EA184" i="1" s="1"/>
  <c r="DZ183" i="1"/>
  <c r="AX182" i="1"/>
  <c r="H182" i="1" s="1"/>
  <c r="E172" i="2" s="1"/>
  <c r="F182" i="1"/>
  <c r="BQ183" i="1"/>
  <c r="BN183" i="1"/>
  <c r="BK184" i="1" s="1"/>
  <c r="BM184" i="1" s="1"/>
  <c r="BP184" i="1" s="1"/>
  <c r="BO183" i="1"/>
  <c r="C171" i="2"/>
  <c r="I181" i="1"/>
  <c r="F171" i="2" s="1"/>
  <c r="E182" i="1"/>
  <c r="AY183" i="1"/>
  <c r="AU183" i="1"/>
  <c r="AV183" i="1"/>
  <c r="AS184" i="1" s="1"/>
  <c r="AW183" i="1"/>
  <c r="G182" i="1"/>
  <c r="D172" i="2" s="1"/>
  <c r="CI183" i="1"/>
  <c r="CG183" i="1"/>
  <c r="CF183" i="1"/>
  <c r="CC184" i="1" s="1"/>
  <c r="CE184" i="1" s="1"/>
  <c r="CH184" i="1" s="1"/>
  <c r="CR183" i="1"/>
  <c r="CO183" i="1"/>
  <c r="CL184" i="1" s="1"/>
  <c r="CN184" i="1" s="1"/>
  <c r="CQ184" i="1" s="1"/>
  <c r="CP183" i="1"/>
  <c r="B173" i="2"/>
  <c r="C184" i="1"/>
  <c r="DS183" i="1"/>
  <c r="DP183" i="1"/>
  <c r="DM184" i="1" s="1"/>
  <c r="DO184" i="1" s="1"/>
  <c r="DR184" i="1" s="1"/>
  <c r="DQ183" i="1"/>
  <c r="BZ183" i="1"/>
  <c r="BW183" i="1"/>
  <c r="BT184" i="1" s="1"/>
  <c r="BV184" i="1" s="1"/>
  <c r="BY184" i="1" s="1"/>
  <c r="BX183" i="1"/>
  <c r="DA183" i="1"/>
  <c r="CY183" i="1"/>
  <c r="CX183" i="1"/>
  <c r="CU184" i="1" s="1"/>
  <c r="CW184" i="1" s="1"/>
  <c r="CZ184" i="1" s="1"/>
  <c r="A174" i="2"/>
  <c r="B185" i="1"/>
  <c r="DC184" i="1"/>
  <c r="BJ184" i="1"/>
  <c r="CK184" i="1"/>
  <c r="CT184" i="1"/>
  <c r="DU184" i="1"/>
  <c r="CB184" i="1"/>
  <c r="BA184" i="1"/>
  <c r="DL184" i="1"/>
  <c r="BS184" i="1"/>
  <c r="AR184" i="1"/>
  <c r="DJ183" i="1"/>
  <c r="DH183" i="1"/>
  <c r="DG183" i="1"/>
  <c r="DD184" i="1" s="1"/>
  <c r="DF184" i="1" s="1"/>
  <c r="DI184" i="1" s="1"/>
  <c r="A175" i="2" l="1"/>
  <c r="B186" i="1"/>
  <c r="DC185" i="1"/>
  <c r="BJ185" i="1"/>
  <c r="CK185" i="1"/>
  <c r="CT185" i="1"/>
  <c r="BA185" i="1"/>
  <c r="CB185" i="1"/>
  <c r="AR185" i="1"/>
  <c r="BS185" i="1"/>
  <c r="DU185" i="1"/>
  <c r="DL185" i="1"/>
  <c r="E183" i="1"/>
  <c r="BH184" i="1"/>
  <c r="BE184" i="1"/>
  <c r="BB185" i="1" s="1"/>
  <c r="BD185" i="1" s="1"/>
  <c r="BG185" i="1" s="1"/>
  <c r="BF184" i="1"/>
  <c r="CI184" i="1"/>
  <c r="CF184" i="1"/>
  <c r="CC185" i="1" s="1"/>
  <c r="CE185" i="1" s="1"/>
  <c r="CH185" i="1" s="1"/>
  <c r="CG184" i="1"/>
  <c r="J181" i="1"/>
  <c r="G171" i="2" s="1"/>
  <c r="C172" i="2"/>
  <c r="I182" i="1"/>
  <c r="F172" i="2" s="1"/>
  <c r="B174" i="2"/>
  <c r="C185" i="1"/>
  <c r="BZ184" i="1"/>
  <c r="BW184" i="1"/>
  <c r="BT185" i="1" s="1"/>
  <c r="BV185" i="1" s="1"/>
  <c r="BY185" i="1" s="1"/>
  <c r="BX184" i="1"/>
  <c r="DJ184" i="1"/>
  <c r="DH184" i="1"/>
  <c r="DG184" i="1"/>
  <c r="DD185" i="1" s="1"/>
  <c r="DF185" i="1" s="1"/>
  <c r="DI185" i="1" s="1"/>
  <c r="DS184" i="1"/>
  <c r="DQ184" i="1"/>
  <c r="DP184" i="1"/>
  <c r="DM185" i="1" s="1"/>
  <c r="DO185" i="1" s="1"/>
  <c r="DR185" i="1" s="1"/>
  <c r="DA184" i="1"/>
  <c r="CX184" i="1"/>
  <c r="CU185" i="1" s="1"/>
  <c r="CW185" i="1" s="1"/>
  <c r="CZ185" i="1" s="1"/>
  <c r="CY184" i="1"/>
  <c r="G183" i="1"/>
  <c r="D173" i="2" s="1"/>
  <c r="EB184" i="1"/>
  <c r="DY184" i="1"/>
  <c r="DV185" i="1" s="1"/>
  <c r="DX185" i="1" s="1"/>
  <c r="EA185" i="1" s="1"/>
  <c r="DZ184" i="1"/>
  <c r="CR184" i="1"/>
  <c r="CO184" i="1"/>
  <c r="CL185" i="1" s="1"/>
  <c r="CN185" i="1" s="1"/>
  <c r="CQ185" i="1" s="1"/>
  <c r="CP184" i="1"/>
  <c r="AY184" i="1"/>
  <c r="AU184" i="1"/>
  <c r="AW184" i="1"/>
  <c r="AV184" i="1"/>
  <c r="AS185" i="1" s="1"/>
  <c r="BQ184" i="1"/>
  <c r="BO184" i="1"/>
  <c r="BN184" i="1"/>
  <c r="BK185" i="1" s="1"/>
  <c r="BM185" i="1" s="1"/>
  <c r="BP185" i="1" s="1"/>
  <c r="AX183" i="1"/>
  <c r="H183" i="1" s="1"/>
  <c r="E173" i="2" s="1"/>
  <c r="F183" i="1"/>
  <c r="J182" i="1" l="1"/>
  <c r="G172" i="2" s="1"/>
  <c r="B175" i="2"/>
  <c r="C186" i="1"/>
  <c r="CI185" i="1"/>
  <c r="CG185" i="1"/>
  <c r="CF185" i="1"/>
  <c r="CC186" i="1" s="1"/>
  <c r="CE186" i="1" s="1"/>
  <c r="CH186" i="1" s="1"/>
  <c r="AX184" i="1"/>
  <c r="H184" i="1" s="1"/>
  <c r="E174" i="2" s="1"/>
  <c r="F184" i="1"/>
  <c r="DA185" i="1"/>
  <c r="CY185" i="1"/>
  <c r="CX185" i="1"/>
  <c r="CU186" i="1" s="1"/>
  <c r="CW186" i="1" s="1"/>
  <c r="CZ186" i="1" s="1"/>
  <c r="G184" i="1"/>
  <c r="D174" i="2" s="1"/>
  <c r="BH185" i="1"/>
  <c r="BE185" i="1"/>
  <c r="BB186" i="1" s="1"/>
  <c r="BD186" i="1" s="1"/>
  <c r="BG186" i="1" s="1"/>
  <c r="BF185" i="1"/>
  <c r="C173" i="2"/>
  <c r="I183" i="1"/>
  <c r="F173" i="2" s="1"/>
  <c r="E184" i="1"/>
  <c r="CR185" i="1"/>
  <c r="CO185" i="1"/>
  <c r="CL186" i="1" s="1"/>
  <c r="CN186" i="1" s="1"/>
  <c r="CQ186" i="1" s="1"/>
  <c r="CP185" i="1"/>
  <c r="AY185" i="1"/>
  <c r="AU185" i="1"/>
  <c r="AW185" i="1"/>
  <c r="AV185" i="1"/>
  <c r="AS186" i="1" s="1"/>
  <c r="EB185" i="1"/>
  <c r="DZ185" i="1"/>
  <c r="DY185" i="1"/>
  <c r="DV186" i="1" s="1"/>
  <c r="DX186" i="1" s="1"/>
  <c r="EA186" i="1" s="1"/>
  <c r="DJ185" i="1"/>
  <c r="DG185" i="1"/>
  <c r="DD186" i="1" s="1"/>
  <c r="DF186" i="1" s="1"/>
  <c r="DI186" i="1" s="1"/>
  <c r="DH185" i="1"/>
  <c r="DS185" i="1"/>
  <c r="DQ185" i="1"/>
  <c r="DP185" i="1"/>
  <c r="DM186" i="1" s="1"/>
  <c r="DO186" i="1" s="1"/>
  <c r="DR186" i="1" s="1"/>
  <c r="BQ185" i="1"/>
  <c r="BN185" i="1"/>
  <c r="BK186" i="1" s="1"/>
  <c r="BM186" i="1" s="1"/>
  <c r="BP186" i="1" s="1"/>
  <c r="BO185" i="1"/>
  <c r="BZ185" i="1"/>
  <c r="BX185" i="1"/>
  <c r="BW185" i="1"/>
  <c r="BT186" i="1" s="1"/>
  <c r="BV186" i="1" s="1"/>
  <c r="BY186" i="1" s="1"/>
  <c r="A176" i="2"/>
  <c r="B187" i="1"/>
  <c r="DC186" i="1"/>
  <c r="BJ186" i="1"/>
  <c r="CK186" i="1"/>
  <c r="CT186" i="1"/>
  <c r="CB186" i="1"/>
  <c r="BA186" i="1"/>
  <c r="DU186" i="1"/>
  <c r="BS186" i="1"/>
  <c r="AR186" i="1"/>
  <c r="DL186" i="1"/>
  <c r="E185" i="1" l="1"/>
  <c r="CR186" i="1"/>
  <c r="CP186" i="1"/>
  <c r="CO186" i="1"/>
  <c r="CL187" i="1" s="1"/>
  <c r="CN187" i="1" s="1"/>
  <c r="CQ187" i="1" s="1"/>
  <c r="AY186" i="1"/>
  <c r="AW186" i="1"/>
  <c r="AV186" i="1"/>
  <c r="AS187" i="1" s="1"/>
  <c r="AU186" i="1"/>
  <c r="BZ186" i="1"/>
  <c r="BW186" i="1"/>
  <c r="BT187" i="1" s="1"/>
  <c r="BV187" i="1" s="1"/>
  <c r="BY187" i="1" s="1"/>
  <c r="BX186" i="1"/>
  <c r="B176" i="2"/>
  <c r="C187" i="1"/>
  <c r="G185" i="1"/>
  <c r="D175" i="2" s="1"/>
  <c r="J183" i="1"/>
  <c r="G173" i="2" s="1"/>
  <c r="A177" i="2"/>
  <c r="DU187" i="1"/>
  <c r="DL187" i="1"/>
  <c r="DC187" i="1"/>
  <c r="CT187" i="1"/>
  <c r="CK187" i="1"/>
  <c r="CB187" i="1"/>
  <c r="BS187" i="1"/>
  <c r="BJ187" i="1"/>
  <c r="BA187" i="1"/>
  <c r="AR187" i="1"/>
  <c r="B188" i="1"/>
  <c r="BH186" i="1"/>
  <c r="BF186" i="1"/>
  <c r="BE186" i="1"/>
  <c r="BB187" i="1" s="1"/>
  <c r="BD187" i="1" s="1"/>
  <c r="BG187" i="1" s="1"/>
  <c r="AX185" i="1"/>
  <c r="H185" i="1" s="1"/>
  <c r="E175" i="2" s="1"/>
  <c r="F185" i="1"/>
  <c r="C174" i="2"/>
  <c r="I184" i="1"/>
  <c r="F174" i="2" s="1"/>
  <c r="DJ186" i="1"/>
  <c r="DH186" i="1"/>
  <c r="DG186" i="1"/>
  <c r="DD187" i="1" s="1"/>
  <c r="DF187" i="1" s="1"/>
  <c r="DI187" i="1" s="1"/>
  <c r="EB186" i="1"/>
  <c r="DY186" i="1"/>
  <c r="DV187" i="1" s="1"/>
  <c r="DX187" i="1" s="1"/>
  <c r="EA187" i="1" s="1"/>
  <c r="DZ186" i="1"/>
  <c r="CI186" i="1"/>
  <c r="CF186" i="1"/>
  <c r="CC187" i="1" s="1"/>
  <c r="CE187" i="1" s="1"/>
  <c r="CH187" i="1" s="1"/>
  <c r="CG186" i="1"/>
  <c r="DA186" i="1"/>
  <c r="CX186" i="1"/>
  <c r="CU187" i="1" s="1"/>
  <c r="CW187" i="1" s="1"/>
  <c r="CZ187" i="1" s="1"/>
  <c r="CY186" i="1"/>
  <c r="DS186" i="1"/>
  <c r="DP186" i="1"/>
  <c r="DM187" i="1" s="1"/>
  <c r="DO187" i="1" s="1"/>
  <c r="DR187" i="1" s="1"/>
  <c r="DQ186" i="1"/>
  <c r="BQ186" i="1"/>
  <c r="BN186" i="1"/>
  <c r="BK187" i="1" s="1"/>
  <c r="BM187" i="1" s="1"/>
  <c r="BP187" i="1" s="1"/>
  <c r="BO186" i="1"/>
  <c r="J184" i="1" l="1"/>
  <c r="G174" i="2" s="1"/>
  <c r="C175" i="2"/>
  <c r="I185" i="1"/>
  <c r="F175" i="2" s="1"/>
  <c r="AX186" i="1"/>
  <c r="H186" i="1" s="1"/>
  <c r="E176" i="2" s="1"/>
  <c r="F186" i="1"/>
  <c r="BZ187" i="1"/>
  <c r="BX187" i="1"/>
  <c r="BW187" i="1"/>
  <c r="BT188" i="1" s="1"/>
  <c r="BV188" i="1" s="1"/>
  <c r="BY188" i="1" s="1"/>
  <c r="BQ187" i="1"/>
  <c r="BN187" i="1"/>
  <c r="BK188" i="1" s="1"/>
  <c r="BM188" i="1" s="1"/>
  <c r="BP188" i="1" s="1"/>
  <c r="BO187" i="1"/>
  <c r="CI187" i="1"/>
  <c r="CG187" i="1"/>
  <c r="CF187" i="1"/>
  <c r="CC188" i="1" s="1"/>
  <c r="CE188" i="1" s="1"/>
  <c r="CH188" i="1" s="1"/>
  <c r="G186" i="1"/>
  <c r="D176" i="2" s="1"/>
  <c r="EB187" i="1"/>
  <c r="DY187" i="1"/>
  <c r="DV188" i="1" s="1"/>
  <c r="DX188" i="1" s="1"/>
  <c r="EA188" i="1" s="1"/>
  <c r="DZ187" i="1"/>
  <c r="CR187" i="1"/>
  <c r="CP187" i="1"/>
  <c r="CO187" i="1"/>
  <c r="CL188" i="1" s="1"/>
  <c r="CN188" i="1" s="1"/>
  <c r="CQ188" i="1" s="1"/>
  <c r="B177" i="2"/>
  <c r="C188" i="1"/>
  <c r="BH187" i="1"/>
  <c r="BF187" i="1"/>
  <c r="BE187" i="1"/>
  <c r="BB188" i="1" s="1"/>
  <c r="BD188" i="1" s="1"/>
  <c r="BG188" i="1" s="1"/>
  <c r="E186" i="1"/>
  <c r="DA187" i="1"/>
  <c r="CY187" i="1"/>
  <c r="CX187" i="1"/>
  <c r="CU188" i="1" s="1"/>
  <c r="CW188" i="1" s="1"/>
  <c r="CZ188" i="1" s="1"/>
  <c r="A178" i="2"/>
  <c r="B189" i="1"/>
  <c r="DC188" i="1"/>
  <c r="BJ188" i="1"/>
  <c r="CK188" i="1"/>
  <c r="CT188" i="1"/>
  <c r="CB188" i="1"/>
  <c r="AR188" i="1"/>
  <c r="BS188" i="1"/>
  <c r="DU188" i="1"/>
  <c r="DL188" i="1"/>
  <c r="BA188" i="1"/>
  <c r="DJ187" i="1"/>
  <c r="DH187" i="1"/>
  <c r="DG187" i="1"/>
  <c r="DD188" i="1" s="1"/>
  <c r="DF188" i="1" s="1"/>
  <c r="DI188" i="1" s="1"/>
  <c r="AY187" i="1"/>
  <c r="AV187" i="1"/>
  <c r="AS188" i="1" s="1"/>
  <c r="AU187" i="1"/>
  <c r="AW187" i="1"/>
  <c r="DS187" i="1"/>
  <c r="DQ187" i="1"/>
  <c r="DP187" i="1"/>
  <c r="DM188" i="1" s="1"/>
  <c r="DO188" i="1" s="1"/>
  <c r="DR188" i="1" s="1"/>
  <c r="E187" i="1" l="1"/>
  <c r="G187" i="1"/>
  <c r="D177" i="2" s="1"/>
  <c r="DS188" i="1"/>
  <c r="DP188" i="1"/>
  <c r="DM189" i="1" s="1"/>
  <c r="DO189" i="1" s="1"/>
  <c r="DR189" i="1" s="1"/>
  <c r="DQ188" i="1"/>
  <c r="DJ188" i="1"/>
  <c r="DH188" i="1"/>
  <c r="DG188" i="1"/>
  <c r="DD189" i="1" s="1"/>
  <c r="DF189" i="1" s="1"/>
  <c r="DI189" i="1" s="1"/>
  <c r="F187" i="1"/>
  <c r="AX187" i="1"/>
  <c r="H187" i="1" s="1"/>
  <c r="E177" i="2" s="1"/>
  <c r="EB188" i="1"/>
  <c r="DY188" i="1"/>
  <c r="DV189" i="1" s="1"/>
  <c r="DX189" i="1" s="1"/>
  <c r="EA189" i="1" s="1"/>
  <c r="DZ188" i="1"/>
  <c r="A179" i="2"/>
  <c r="B190" i="1"/>
  <c r="DC189" i="1"/>
  <c r="BJ189" i="1"/>
  <c r="CK189" i="1"/>
  <c r="CT189" i="1"/>
  <c r="DL189" i="1"/>
  <c r="BA189" i="1"/>
  <c r="CB189" i="1"/>
  <c r="BS189" i="1"/>
  <c r="AR189" i="1"/>
  <c r="DU189" i="1"/>
  <c r="BQ188" i="1"/>
  <c r="BN188" i="1"/>
  <c r="BK189" i="1" s="1"/>
  <c r="BM189" i="1" s="1"/>
  <c r="BP189" i="1" s="1"/>
  <c r="BO188" i="1"/>
  <c r="AY188" i="1"/>
  <c r="AU188" i="1"/>
  <c r="AW188" i="1"/>
  <c r="AV188" i="1"/>
  <c r="AS189" i="1" s="1"/>
  <c r="C176" i="2"/>
  <c r="I186" i="1"/>
  <c r="F176" i="2" s="1"/>
  <c r="BZ188" i="1"/>
  <c r="BX188" i="1"/>
  <c r="BW188" i="1"/>
  <c r="BT189" i="1" s="1"/>
  <c r="BV189" i="1" s="1"/>
  <c r="BY189" i="1" s="1"/>
  <c r="DA188" i="1"/>
  <c r="CY188" i="1"/>
  <c r="CX188" i="1"/>
  <c r="CU189" i="1" s="1"/>
  <c r="CW189" i="1" s="1"/>
  <c r="CZ189" i="1" s="1"/>
  <c r="BH188" i="1"/>
  <c r="BE188" i="1"/>
  <c r="BB189" i="1" s="1"/>
  <c r="BD189" i="1" s="1"/>
  <c r="BG189" i="1" s="1"/>
  <c r="BF188" i="1"/>
  <c r="B178" i="2"/>
  <c r="C189" i="1"/>
  <c r="CI188" i="1"/>
  <c r="CG188" i="1"/>
  <c r="CF188" i="1"/>
  <c r="CC189" i="1" s="1"/>
  <c r="CE189" i="1" s="1"/>
  <c r="CH189" i="1" s="1"/>
  <c r="CR188" i="1"/>
  <c r="CP188" i="1"/>
  <c r="CO188" i="1"/>
  <c r="CL189" i="1" s="1"/>
  <c r="CN189" i="1" s="1"/>
  <c r="CQ189" i="1" s="1"/>
  <c r="J185" i="1"/>
  <c r="G175" i="2" s="1"/>
  <c r="E188" i="1" l="1"/>
  <c r="J186" i="1"/>
  <c r="G176" i="2" s="1"/>
  <c r="B179" i="2"/>
  <c r="C190" i="1"/>
  <c r="DA189" i="1"/>
  <c r="CY189" i="1"/>
  <c r="CX189" i="1"/>
  <c r="CU190" i="1" s="1"/>
  <c r="CW190" i="1" s="1"/>
  <c r="CZ190" i="1" s="1"/>
  <c r="CR189" i="1"/>
  <c r="CO189" i="1"/>
  <c r="CL190" i="1" s="1"/>
  <c r="CN190" i="1" s="1"/>
  <c r="CQ190" i="1" s="1"/>
  <c r="CP189" i="1"/>
  <c r="EB189" i="1"/>
  <c r="DY189" i="1"/>
  <c r="DV190" i="1" s="1"/>
  <c r="DX190" i="1" s="1"/>
  <c r="EA190" i="1" s="1"/>
  <c r="DZ189" i="1"/>
  <c r="BQ189" i="1"/>
  <c r="BO189" i="1"/>
  <c r="BN189" i="1"/>
  <c r="BK190" i="1" s="1"/>
  <c r="BM190" i="1" s="1"/>
  <c r="BP190" i="1" s="1"/>
  <c r="C177" i="2"/>
  <c r="I187" i="1"/>
  <c r="F177" i="2" s="1"/>
  <c r="AY189" i="1"/>
  <c r="AU189" i="1"/>
  <c r="AW189" i="1"/>
  <c r="AV189" i="1"/>
  <c r="AS190" i="1" s="1"/>
  <c r="DJ189" i="1"/>
  <c r="DH189" i="1"/>
  <c r="DG189" i="1"/>
  <c r="DD190" i="1" s="1"/>
  <c r="DF190" i="1" s="1"/>
  <c r="DI190" i="1" s="1"/>
  <c r="G188" i="1"/>
  <c r="D178" i="2" s="1"/>
  <c r="BZ189" i="1"/>
  <c r="BW189" i="1"/>
  <c r="BT190" i="1" s="1"/>
  <c r="BV190" i="1" s="1"/>
  <c r="BY190" i="1" s="1"/>
  <c r="BX189" i="1"/>
  <c r="A180" i="2"/>
  <c r="B191" i="1"/>
  <c r="DU190" i="1"/>
  <c r="DL190" i="1"/>
  <c r="DC190" i="1"/>
  <c r="CT190" i="1"/>
  <c r="CK190" i="1"/>
  <c r="CB190" i="1"/>
  <c r="BS190" i="1"/>
  <c r="BJ190" i="1"/>
  <c r="BA190" i="1"/>
  <c r="AR190" i="1"/>
  <c r="F188" i="1"/>
  <c r="AX188" i="1"/>
  <c r="H188" i="1" s="1"/>
  <c r="E178" i="2" s="1"/>
  <c r="CI189" i="1"/>
  <c r="CG189" i="1"/>
  <c r="CF189" i="1"/>
  <c r="CC190" i="1" s="1"/>
  <c r="CE190" i="1" s="1"/>
  <c r="CH190" i="1" s="1"/>
  <c r="BH189" i="1"/>
  <c r="BF189" i="1"/>
  <c r="BE189" i="1"/>
  <c r="BB190" i="1" s="1"/>
  <c r="BD190" i="1" s="1"/>
  <c r="BG190" i="1" s="1"/>
  <c r="DS189" i="1"/>
  <c r="DP189" i="1"/>
  <c r="DM190" i="1" s="1"/>
  <c r="DO190" i="1" s="1"/>
  <c r="DR190" i="1" s="1"/>
  <c r="DQ189" i="1"/>
  <c r="E189" i="1" l="1"/>
  <c r="BH190" i="1"/>
  <c r="BE190" i="1"/>
  <c r="BB191" i="1" s="1"/>
  <c r="BD191" i="1" s="1"/>
  <c r="BG191" i="1" s="1"/>
  <c r="BF190" i="1"/>
  <c r="EB190" i="1"/>
  <c r="DZ190" i="1"/>
  <c r="DY190" i="1"/>
  <c r="DV191" i="1" s="1"/>
  <c r="DX191" i="1" s="1"/>
  <c r="EA191" i="1" s="1"/>
  <c r="BQ190" i="1"/>
  <c r="BO190" i="1"/>
  <c r="BN190" i="1"/>
  <c r="BK191" i="1" s="1"/>
  <c r="BM191" i="1" s="1"/>
  <c r="BP191" i="1" s="1"/>
  <c r="A181" i="2"/>
  <c r="DU191" i="1"/>
  <c r="DL191" i="1"/>
  <c r="DC191" i="1"/>
  <c r="CT191" i="1"/>
  <c r="CK191" i="1"/>
  <c r="CB191" i="1"/>
  <c r="BS191" i="1"/>
  <c r="BJ191" i="1"/>
  <c r="BA191" i="1"/>
  <c r="AR191" i="1"/>
  <c r="B192" i="1"/>
  <c r="BZ190" i="1"/>
  <c r="BW190" i="1"/>
  <c r="BT191" i="1" s="1"/>
  <c r="BV191" i="1" s="1"/>
  <c r="BY191" i="1" s="1"/>
  <c r="BX190" i="1"/>
  <c r="CR190" i="1"/>
  <c r="CO190" i="1"/>
  <c r="CL191" i="1" s="1"/>
  <c r="CN191" i="1" s="1"/>
  <c r="CQ191" i="1" s="1"/>
  <c r="CP190" i="1"/>
  <c r="AX189" i="1"/>
  <c r="H189" i="1" s="1"/>
  <c r="E179" i="2" s="1"/>
  <c r="F189" i="1"/>
  <c r="CI190" i="1"/>
  <c r="CF190" i="1"/>
  <c r="CC191" i="1" s="1"/>
  <c r="CE191" i="1" s="1"/>
  <c r="CH191" i="1" s="1"/>
  <c r="CG190" i="1"/>
  <c r="B180" i="2"/>
  <c r="C191" i="1"/>
  <c r="AY190" i="1"/>
  <c r="AU190" i="1"/>
  <c r="AW190" i="1"/>
  <c r="AV190" i="1"/>
  <c r="AS191" i="1" s="1"/>
  <c r="DS190" i="1"/>
  <c r="DQ190" i="1"/>
  <c r="DP190" i="1"/>
  <c r="DM191" i="1" s="1"/>
  <c r="DO191" i="1" s="1"/>
  <c r="DR191" i="1" s="1"/>
  <c r="G189" i="1"/>
  <c r="D179" i="2" s="1"/>
  <c r="DA190" i="1"/>
  <c r="CY190" i="1"/>
  <c r="CX190" i="1"/>
  <c r="CU191" i="1" s="1"/>
  <c r="CW191" i="1" s="1"/>
  <c r="CZ191" i="1" s="1"/>
  <c r="C178" i="2"/>
  <c r="I188" i="1"/>
  <c r="F178" i="2" s="1"/>
  <c r="DJ190" i="1"/>
  <c r="DG190" i="1"/>
  <c r="DD191" i="1" s="1"/>
  <c r="DF191" i="1" s="1"/>
  <c r="DI191" i="1" s="1"/>
  <c r="DH190" i="1"/>
  <c r="J187" i="1"/>
  <c r="G177" i="2" s="1"/>
  <c r="E190" i="1" l="1"/>
  <c r="CR191" i="1"/>
  <c r="CP191" i="1"/>
  <c r="CO191" i="1"/>
  <c r="CL192" i="1" s="1"/>
  <c r="CN192" i="1" s="1"/>
  <c r="CQ192" i="1" s="1"/>
  <c r="DA191" i="1"/>
  <c r="CY191" i="1"/>
  <c r="CX191" i="1"/>
  <c r="CU192" i="1" s="1"/>
  <c r="CW192" i="1" s="1"/>
  <c r="CZ192" i="1" s="1"/>
  <c r="CI191" i="1"/>
  <c r="CF191" i="1"/>
  <c r="CC192" i="1" s="1"/>
  <c r="CE192" i="1" s="1"/>
  <c r="CH192" i="1" s="1"/>
  <c r="CG191" i="1"/>
  <c r="G190" i="1"/>
  <c r="D180" i="2" s="1"/>
  <c r="C179" i="2"/>
  <c r="I189" i="1"/>
  <c r="F179" i="2" s="1"/>
  <c r="A182" i="2"/>
  <c r="B193" i="1"/>
  <c r="DC192" i="1"/>
  <c r="BJ192" i="1"/>
  <c r="CK192" i="1"/>
  <c r="CT192" i="1"/>
  <c r="DU192" i="1"/>
  <c r="CB192" i="1"/>
  <c r="BA192" i="1"/>
  <c r="BS192" i="1"/>
  <c r="DL192" i="1"/>
  <c r="AR192" i="1"/>
  <c r="DJ191" i="1"/>
  <c r="DG191" i="1"/>
  <c r="DD192" i="1" s="1"/>
  <c r="DF192" i="1" s="1"/>
  <c r="DI192" i="1" s="1"/>
  <c r="DH191" i="1"/>
  <c r="J188" i="1"/>
  <c r="G178" i="2" s="1"/>
  <c r="AX190" i="1"/>
  <c r="H190" i="1" s="1"/>
  <c r="E180" i="2" s="1"/>
  <c r="F190" i="1"/>
  <c r="AY191" i="1"/>
  <c r="AV191" i="1"/>
  <c r="AS192" i="1" s="1"/>
  <c r="AU191" i="1"/>
  <c r="AW191" i="1"/>
  <c r="DS191" i="1"/>
  <c r="DQ191" i="1"/>
  <c r="DP191" i="1"/>
  <c r="DM192" i="1" s="1"/>
  <c r="DO192" i="1" s="1"/>
  <c r="DR192" i="1" s="1"/>
  <c r="BH191" i="1"/>
  <c r="BE191" i="1"/>
  <c r="BB192" i="1" s="1"/>
  <c r="BD192" i="1" s="1"/>
  <c r="BG192" i="1" s="1"/>
  <c r="BF191" i="1"/>
  <c r="B181" i="2"/>
  <c r="C192" i="1"/>
  <c r="BQ191" i="1"/>
  <c r="BO191" i="1"/>
  <c r="BN191" i="1"/>
  <c r="BK192" i="1" s="1"/>
  <c r="BM192" i="1" s="1"/>
  <c r="BP192" i="1" s="1"/>
  <c r="EB191" i="1"/>
  <c r="DY191" i="1"/>
  <c r="DV192" i="1" s="1"/>
  <c r="DX192" i="1" s="1"/>
  <c r="EA192" i="1" s="1"/>
  <c r="DZ191" i="1"/>
  <c r="BZ191" i="1"/>
  <c r="BW191" i="1"/>
  <c r="BT192" i="1" s="1"/>
  <c r="BV192" i="1" s="1"/>
  <c r="BY192" i="1" s="1"/>
  <c r="BX191" i="1"/>
  <c r="J189" i="1" l="1"/>
  <c r="G179" i="2" s="1"/>
  <c r="G191" i="1"/>
  <c r="D181" i="2" s="1"/>
  <c r="A183" i="2"/>
  <c r="B194" i="1"/>
  <c r="BS193" i="1"/>
  <c r="CB193" i="1"/>
  <c r="DC193" i="1"/>
  <c r="CT193" i="1"/>
  <c r="BJ193" i="1"/>
  <c r="BA193" i="1"/>
  <c r="AR193" i="1"/>
  <c r="CK193" i="1"/>
  <c r="DU193" i="1"/>
  <c r="DL193" i="1"/>
  <c r="BH192" i="1"/>
  <c r="BF192" i="1"/>
  <c r="BE192" i="1"/>
  <c r="BB193" i="1" s="1"/>
  <c r="BD193" i="1" s="1"/>
  <c r="BG193" i="1" s="1"/>
  <c r="CI192" i="1"/>
  <c r="CG192" i="1"/>
  <c r="CF192" i="1"/>
  <c r="CC193" i="1" s="1"/>
  <c r="CE193" i="1" s="1"/>
  <c r="CH193" i="1" s="1"/>
  <c r="BZ192" i="1"/>
  <c r="BX192" i="1"/>
  <c r="BW192" i="1"/>
  <c r="BT193" i="1" s="1"/>
  <c r="BV193" i="1" s="1"/>
  <c r="BY193" i="1" s="1"/>
  <c r="EB192" i="1"/>
  <c r="DY192" i="1"/>
  <c r="DV193" i="1" s="1"/>
  <c r="DX193" i="1" s="1"/>
  <c r="EA193" i="1" s="1"/>
  <c r="DZ192" i="1"/>
  <c r="DA192" i="1"/>
  <c r="CX192" i="1"/>
  <c r="CU193" i="1" s="1"/>
  <c r="CW193" i="1" s="1"/>
  <c r="CZ193" i="1" s="1"/>
  <c r="CY192" i="1"/>
  <c r="F191" i="1"/>
  <c r="AX191" i="1"/>
  <c r="H191" i="1" s="1"/>
  <c r="E181" i="2" s="1"/>
  <c r="B182" i="2"/>
  <c r="C193" i="1"/>
  <c r="CR192" i="1"/>
  <c r="CP192" i="1"/>
  <c r="CO192" i="1"/>
  <c r="CL193" i="1" s="1"/>
  <c r="CN193" i="1" s="1"/>
  <c r="CQ193" i="1" s="1"/>
  <c r="AY192" i="1"/>
  <c r="AU192" i="1"/>
  <c r="AV192" i="1"/>
  <c r="AS193" i="1" s="1"/>
  <c r="AW192" i="1"/>
  <c r="BQ192" i="1"/>
  <c r="BO192" i="1"/>
  <c r="BN192" i="1"/>
  <c r="BK193" i="1" s="1"/>
  <c r="BM193" i="1" s="1"/>
  <c r="BP193" i="1" s="1"/>
  <c r="C180" i="2"/>
  <c r="I190" i="1"/>
  <c r="F180" i="2" s="1"/>
  <c r="DS192" i="1"/>
  <c r="DP192" i="1"/>
  <c r="DM193" i="1" s="1"/>
  <c r="DO193" i="1" s="1"/>
  <c r="DR193" i="1" s="1"/>
  <c r="DQ192" i="1"/>
  <c r="DJ192" i="1"/>
  <c r="DG192" i="1"/>
  <c r="DD193" i="1" s="1"/>
  <c r="DF193" i="1" s="1"/>
  <c r="DI193" i="1" s="1"/>
  <c r="DH192" i="1"/>
  <c r="E191" i="1"/>
  <c r="J190" i="1" l="1"/>
  <c r="G180" i="2" s="1"/>
  <c r="CR193" i="1"/>
  <c r="CO193" i="1"/>
  <c r="CL194" i="1" s="1"/>
  <c r="CN194" i="1" s="1"/>
  <c r="CQ194" i="1" s="1"/>
  <c r="CP193" i="1"/>
  <c r="BH193" i="1"/>
  <c r="BE193" i="1"/>
  <c r="BB194" i="1" s="1"/>
  <c r="BD194" i="1" s="1"/>
  <c r="BG194" i="1" s="1"/>
  <c r="BF193" i="1"/>
  <c r="B183" i="2"/>
  <c r="C194" i="1"/>
  <c r="BQ193" i="1"/>
  <c r="BO193" i="1"/>
  <c r="BN193" i="1"/>
  <c r="BK194" i="1" s="1"/>
  <c r="BM194" i="1" s="1"/>
  <c r="BP194" i="1" s="1"/>
  <c r="AY193" i="1"/>
  <c r="AV193" i="1"/>
  <c r="AS194" i="1" s="1"/>
  <c r="AU193" i="1"/>
  <c r="AW193" i="1"/>
  <c r="G192" i="1"/>
  <c r="D182" i="2" s="1"/>
  <c r="DA193" i="1"/>
  <c r="CX193" i="1"/>
  <c r="CU194" i="1" s="1"/>
  <c r="CW194" i="1" s="1"/>
  <c r="CZ194" i="1" s="1"/>
  <c r="CY193" i="1"/>
  <c r="A184" i="2"/>
  <c r="DU194" i="1"/>
  <c r="DL194" i="1"/>
  <c r="DC194" i="1"/>
  <c r="CT194" i="1"/>
  <c r="CK194" i="1"/>
  <c r="CB194" i="1"/>
  <c r="BS194" i="1"/>
  <c r="BJ194" i="1"/>
  <c r="BA194" i="1"/>
  <c r="AR194" i="1"/>
  <c r="B195" i="1"/>
  <c r="DJ193" i="1"/>
  <c r="DH193" i="1"/>
  <c r="DG193" i="1"/>
  <c r="DD194" i="1" s="1"/>
  <c r="DF194" i="1" s="1"/>
  <c r="DI194" i="1" s="1"/>
  <c r="AX192" i="1"/>
  <c r="H192" i="1" s="1"/>
  <c r="E182" i="2" s="1"/>
  <c r="F192" i="1"/>
  <c r="C181" i="2"/>
  <c r="I191" i="1"/>
  <c r="F181" i="2" s="1"/>
  <c r="DS193" i="1"/>
  <c r="DP193" i="1"/>
  <c r="DM194" i="1" s="1"/>
  <c r="DO194" i="1" s="1"/>
  <c r="DR194" i="1" s="1"/>
  <c r="DQ193" i="1"/>
  <c r="CI193" i="1"/>
  <c r="CG193" i="1"/>
  <c r="CF193" i="1"/>
  <c r="CC194" i="1" s="1"/>
  <c r="CE194" i="1" s="1"/>
  <c r="CH194" i="1" s="1"/>
  <c r="E192" i="1"/>
  <c r="EB193" i="1"/>
  <c r="DZ193" i="1"/>
  <c r="DY193" i="1"/>
  <c r="DV194" i="1" s="1"/>
  <c r="DX194" i="1" s="1"/>
  <c r="EA194" i="1" s="1"/>
  <c r="BZ193" i="1"/>
  <c r="BX193" i="1"/>
  <c r="BW193" i="1"/>
  <c r="BT194" i="1" s="1"/>
  <c r="BV194" i="1" s="1"/>
  <c r="BY194" i="1" s="1"/>
  <c r="E193" i="1" l="1"/>
  <c r="CR194" i="1"/>
  <c r="CO194" i="1"/>
  <c r="CL195" i="1" s="1"/>
  <c r="CN195" i="1" s="1"/>
  <c r="CQ195" i="1" s="1"/>
  <c r="CP194" i="1"/>
  <c r="DA194" i="1"/>
  <c r="CY194" i="1"/>
  <c r="CX194" i="1"/>
  <c r="CU195" i="1" s="1"/>
  <c r="CW195" i="1" s="1"/>
  <c r="CZ195" i="1" s="1"/>
  <c r="B184" i="2"/>
  <c r="C195" i="1"/>
  <c r="DJ194" i="1"/>
  <c r="DG194" i="1"/>
  <c r="DD195" i="1" s="1"/>
  <c r="DF195" i="1" s="1"/>
  <c r="DI195" i="1" s="1"/>
  <c r="DH194" i="1"/>
  <c r="G193" i="1"/>
  <c r="D183" i="2" s="1"/>
  <c r="AY194" i="1"/>
  <c r="AW194" i="1"/>
  <c r="AV194" i="1"/>
  <c r="AS195" i="1" s="1"/>
  <c r="AU194" i="1"/>
  <c r="BH194" i="1"/>
  <c r="BE194" i="1"/>
  <c r="BB195" i="1" s="1"/>
  <c r="BD195" i="1" s="1"/>
  <c r="BG195" i="1" s="1"/>
  <c r="BF194" i="1"/>
  <c r="EB194" i="1"/>
  <c r="DZ194" i="1"/>
  <c r="DY194" i="1"/>
  <c r="DV195" i="1" s="1"/>
  <c r="DX195" i="1" s="1"/>
  <c r="EA195" i="1" s="1"/>
  <c r="A185" i="2"/>
  <c r="CT195" i="1"/>
  <c r="DU195" i="1"/>
  <c r="BA195" i="1"/>
  <c r="BJ195" i="1"/>
  <c r="DC195" i="1"/>
  <c r="AR195" i="1"/>
  <c r="DL195" i="1"/>
  <c r="BS195" i="1"/>
  <c r="CK195" i="1"/>
  <c r="CB195" i="1"/>
  <c r="B196" i="1"/>
  <c r="J191" i="1"/>
  <c r="G181" i="2" s="1"/>
  <c r="DS194" i="1"/>
  <c r="DP194" i="1"/>
  <c r="DM195" i="1" s="1"/>
  <c r="DO195" i="1" s="1"/>
  <c r="DR195" i="1" s="1"/>
  <c r="DQ194" i="1"/>
  <c r="C182" i="2"/>
  <c r="I192" i="1"/>
  <c r="F182" i="2" s="1"/>
  <c r="BQ194" i="1"/>
  <c r="BO194" i="1"/>
  <c r="BN194" i="1"/>
  <c r="BK195" i="1" s="1"/>
  <c r="BM195" i="1" s="1"/>
  <c r="BP195" i="1" s="1"/>
  <c r="AX193" i="1"/>
  <c r="H193" i="1" s="1"/>
  <c r="E183" i="2" s="1"/>
  <c r="F193" i="1"/>
  <c r="BZ194" i="1"/>
  <c r="BW194" i="1"/>
  <c r="BT195" i="1" s="1"/>
  <c r="BV195" i="1" s="1"/>
  <c r="BY195" i="1" s="1"/>
  <c r="BX194" i="1"/>
  <c r="CI194" i="1"/>
  <c r="CG194" i="1"/>
  <c r="CF194" i="1"/>
  <c r="CC195" i="1" s="1"/>
  <c r="CE195" i="1" s="1"/>
  <c r="CH195" i="1" s="1"/>
  <c r="E194" i="1" l="1"/>
  <c r="DS195" i="1"/>
  <c r="DQ195" i="1"/>
  <c r="DP195" i="1"/>
  <c r="DM196" i="1" s="1"/>
  <c r="DO196" i="1" s="1"/>
  <c r="DR196" i="1" s="1"/>
  <c r="G194" i="1"/>
  <c r="D184" i="2" s="1"/>
  <c r="BZ195" i="1"/>
  <c r="BX195" i="1"/>
  <c r="BW195" i="1"/>
  <c r="BT196" i="1" s="1"/>
  <c r="BV196" i="1" s="1"/>
  <c r="BY196" i="1" s="1"/>
  <c r="AY195" i="1"/>
  <c r="AW195" i="1"/>
  <c r="AV195" i="1"/>
  <c r="AS196" i="1" s="1"/>
  <c r="AU195" i="1"/>
  <c r="DJ195" i="1"/>
  <c r="DG195" i="1"/>
  <c r="DD196" i="1" s="1"/>
  <c r="DF196" i="1" s="1"/>
  <c r="DI196" i="1" s="1"/>
  <c r="DH195" i="1"/>
  <c r="BQ195" i="1"/>
  <c r="BO195" i="1"/>
  <c r="BN195" i="1"/>
  <c r="BK196" i="1" s="1"/>
  <c r="BM196" i="1" s="1"/>
  <c r="BP196" i="1" s="1"/>
  <c r="B185" i="2"/>
  <c r="C196" i="1"/>
  <c r="A186" i="2"/>
  <c r="CT196" i="1"/>
  <c r="DU196" i="1"/>
  <c r="BA196" i="1"/>
  <c r="BJ196" i="1"/>
  <c r="BS196" i="1"/>
  <c r="DL196" i="1"/>
  <c r="CK196" i="1"/>
  <c r="AR196" i="1"/>
  <c r="B197" i="1"/>
  <c r="CB196" i="1"/>
  <c r="DC196" i="1"/>
  <c r="BH195" i="1"/>
  <c r="BF195" i="1"/>
  <c r="BE195" i="1"/>
  <c r="BB196" i="1" s="1"/>
  <c r="BD196" i="1" s="1"/>
  <c r="BG196" i="1" s="1"/>
  <c r="CI195" i="1"/>
  <c r="CF195" i="1"/>
  <c r="CC196" i="1" s="1"/>
  <c r="CE196" i="1" s="1"/>
  <c r="CH196" i="1" s="1"/>
  <c r="CG195" i="1"/>
  <c r="EB195" i="1"/>
  <c r="DZ195" i="1"/>
  <c r="DY195" i="1"/>
  <c r="DV196" i="1" s="1"/>
  <c r="DX196" i="1" s="1"/>
  <c r="EA196" i="1" s="1"/>
  <c r="C183" i="2"/>
  <c r="I193" i="1"/>
  <c r="F183" i="2" s="1"/>
  <c r="J192" i="1"/>
  <c r="G182" i="2" s="1"/>
  <c r="CR195" i="1"/>
  <c r="CO195" i="1"/>
  <c r="CL196" i="1" s="1"/>
  <c r="CN196" i="1" s="1"/>
  <c r="CQ196" i="1" s="1"/>
  <c r="CP195" i="1"/>
  <c r="DA195" i="1"/>
  <c r="CX195" i="1"/>
  <c r="CU196" i="1" s="1"/>
  <c r="CW196" i="1" s="1"/>
  <c r="CZ196" i="1" s="1"/>
  <c r="CY195" i="1"/>
  <c r="AX194" i="1"/>
  <c r="H194" i="1" s="1"/>
  <c r="E184" i="2" s="1"/>
  <c r="F194" i="1"/>
  <c r="DJ196" i="1" l="1"/>
  <c r="DG196" i="1"/>
  <c r="DD197" i="1" s="1"/>
  <c r="DF197" i="1" s="1"/>
  <c r="DI197" i="1" s="1"/>
  <c r="DH196" i="1"/>
  <c r="BH196" i="1"/>
  <c r="BF196" i="1"/>
  <c r="BE196" i="1"/>
  <c r="BB197" i="1" s="1"/>
  <c r="BD197" i="1" s="1"/>
  <c r="BG197" i="1" s="1"/>
  <c r="CI196" i="1"/>
  <c r="CG196" i="1"/>
  <c r="CF196" i="1"/>
  <c r="CC197" i="1" s="1"/>
  <c r="CE197" i="1" s="1"/>
  <c r="CH197" i="1" s="1"/>
  <c r="EB196" i="1"/>
  <c r="DY196" i="1"/>
  <c r="DV197" i="1" s="1"/>
  <c r="DX197" i="1" s="1"/>
  <c r="EA197" i="1" s="1"/>
  <c r="DZ196" i="1"/>
  <c r="A187" i="2"/>
  <c r="BS197" i="1"/>
  <c r="CT197" i="1"/>
  <c r="DU197" i="1"/>
  <c r="BA197" i="1"/>
  <c r="BJ197" i="1"/>
  <c r="B198" i="1"/>
  <c r="AR197" i="1"/>
  <c r="DL197" i="1"/>
  <c r="CB197" i="1"/>
  <c r="DC197" i="1"/>
  <c r="CK197" i="1"/>
  <c r="DA196" i="1"/>
  <c r="CY196" i="1"/>
  <c r="CX196" i="1"/>
  <c r="CU197" i="1" s="1"/>
  <c r="CW197" i="1" s="1"/>
  <c r="CZ197" i="1" s="1"/>
  <c r="C184" i="2"/>
  <c r="I194" i="1"/>
  <c r="F184" i="2" s="1"/>
  <c r="AY196" i="1"/>
  <c r="AV196" i="1"/>
  <c r="AS197" i="1" s="1"/>
  <c r="AW196" i="1"/>
  <c r="AU196" i="1"/>
  <c r="J193" i="1"/>
  <c r="G183" i="2" s="1"/>
  <c r="CR196" i="1"/>
  <c r="CP196" i="1"/>
  <c r="CO196" i="1"/>
  <c r="CL197" i="1" s="1"/>
  <c r="CN197" i="1" s="1"/>
  <c r="CQ197" i="1" s="1"/>
  <c r="B186" i="2"/>
  <c r="C197" i="1"/>
  <c r="F195" i="1"/>
  <c r="AX195" i="1"/>
  <c r="H195" i="1" s="1"/>
  <c r="E185" i="2" s="1"/>
  <c r="DS196" i="1"/>
  <c r="DP196" i="1"/>
  <c r="DM197" i="1" s="1"/>
  <c r="DO197" i="1" s="1"/>
  <c r="DR197" i="1" s="1"/>
  <c r="DQ196" i="1"/>
  <c r="G195" i="1"/>
  <c r="D185" i="2" s="1"/>
  <c r="BZ196" i="1"/>
  <c r="BX196" i="1"/>
  <c r="BW196" i="1"/>
  <c r="BT197" i="1" s="1"/>
  <c r="BV197" i="1" s="1"/>
  <c r="BY197" i="1" s="1"/>
  <c r="BQ196" i="1"/>
  <c r="BO196" i="1"/>
  <c r="BN196" i="1"/>
  <c r="BK197" i="1" s="1"/>
  <c r="BM197" i="1" s="1"/>
  <c r="BP197" i="1" s="1"/>
  <c r="E195" i="1"/>
  <c r="E196" i="1" l="1"/>
  <c r="B187" i="2"/>
  <c r="C198" i="1"/>
  <c r="CR197" i="1"/>
  <c r="CP197" i="1"/>
  <c r="CO197" i="1"/>
  <c r="CL198" i="1" s="1"/>
  <c r="CN198" i="1" s="1"/>
  <c r="CQ198" i="1" s="1"/>
  <c r="EB197" i="1"/>
  <c r="DY197" i="1"/>
  <c r="DV198" i="1" s="1"/>
  <c r="DX198" i="1" s="1"/>
  <c r="EA198" i="1" s="1"/>
  <c r="DZ197" i="1"/>
  <c r="DJ197" i="1"/>
  <c r="DH197" i="1"/>
  <c r="DG197" i="1"/>
  <c r="DD198" i="1" s="1"/>
  <c r="DF198" i="1" s="1"/>
  <c r="DI198" i="1" s="1"/>
  <c r="J194" i="1"/>
  <c r="G184" i="2" s="1"/>
  <c r="CI197" i="1"/>
  <c r="CF197" i="1"/>
  <c r="CC198" i="1" s="1"/>
  <c r="CE198" i="1" s="1"/>
  <c r="CH198" i="1" s="1"/>
  <c r="CG197" i="1"/>
  <c r="BZ197" i="1"/>
  <c r="BW197" i="1"/>
  <c r="BT198" i="1" s="1"/>
  <c r="BV198" i="1" s="1"/>
  <c r="BY198" i="1" s="1"/>
  <c r="BX197" i="1"/>
  <c r="DA197" i="1"/>
  <c r="CX197" i="1"/>
  <c r="CU198" i="1" s="1"/>
  <c r="CW198" i="1" s="1"/>
  <c r="CZ198" i="1" s="1"/>
  <c r="CY197" i="1"/>
  <c r="DS197" i="1"/>
  <c r="DQ197" i="1"/>
  <c r="DP197" i="1"/>
  <c r="DM198" i="1" s="1"/>
  <c r="DO198" i="1" s="1"/>
  <c r="DR198" i="1" s="1"/>
  <c r="AY197" i="1"/>
  <c r="AW197" i="1"/>
  <c r="AU197" i="1"/>
  <c r="AV197" i="1"/>
  <c r="AS198" i="1" s="1"/>
  <c r="A188" i="2"/>
  <c r="B199" i="1"/>
  <c r="BS198" i="1"/>
  <c r="CT198" i="1"/>
  <c r="DU198" i="1"/>
  <c r="BA198" i="1"/>
  <c r="BJ198" i="1"/>
  <c r="CK198" i="1"/>
  <c r="DC198" i="1"/>
  <c r="AR198" i="1"/>
  <c r="CB198" i="1"/>
  <c r="DL198" i="1"/>
  <c r="BQ197" i="1"/>
  <c r="BO197" i="1"/>
  <c r="BN197" i="1"/>
  <c r="BK198" i="1" s="1"/>
  <c r="BM198" i="1" s="1"/>
  <c r="BP198" i="1" s="1"/>
  <c r="AX196" i="1"/>
  <c r="H196" i="1" s="1"/>
  <c r="E186" i="2" s="1"/>
  <c r="F196" i="1"/>
  <c r="C185" i="2"/>
  <c r="I195" i="1"/>
  <c r="F185" i="2" s="1"/>
  <c r="G196" i="1"/>
  <c r="D186" i="2" s="1"/>
  <c r="BH197" i="1"/>
  <c r="BF197" i="1"/>
  <c r="BE197" i="1"/>
  <c r="BB198" i="1" s="1"/>
  <c r="BD198" i="1" s="1"/>
  <c r="BG198" i="1" s="1"/>
  <c r="J195" i="1" l="1"/>
  <c r="G185" i="2" s="1"/>
  <c r="A189" i="2"/>
  <c r="DC199" i="1"/>
  <c r="DU199" i="1"/>
  <c r="B200" i="1"/>
  <c r="BJ199" i="1"/>
  <c r="BA199" i="1"/>
  <c r="AR199" i="1"/>
  <c r="CK199" i="1"/>
  <c r="BS199" i="1"/>
  <c r="CT199" i="1"/>
  <c r="CB199" i="1"/>
  <c r="DL199" i="1"/>
  <c r="CI198" i="1"/>
  <c r="CG198" i="1"/>
  <c r="CF198" i="1"/>
  <c r="CC199" i="1" s="1"/>
  <c r="CE199" i="1" s="1"/>
  <c r="CH199" i="1" s="1"/>
  <c r="AY198" i="1"/>
  <c r="AW198" i="1"/>
  <c r="AV198" i="1"/>
  <c r="AS199" i="1" s="1"/>
  <c r="AU198" i="1"/>
  <c r="C186" i="2"/>
  <c r="I196" i="1"/>
  <c r="F186" i="2" s="1"/>
  <c r="DJ198" i="1"/>
  <c r="DH198" i="1"/>
  <c r="DG198" i="1"/>
  <c r="DD199" i="1" s="1"/>
  <c r="DF199" i="1" s="1"/>
  <c r="DI199" i="1" s="1"/>
  <c r="CR198" i="1"/>
  <c r="CP198" i="1"/>
  <c r="CO198" i="1"/>
  <c r="CL199" i="1" s="1"/>
  <c r="CN199" i="1" s="1"/>
  <c r="CQ199" i="1" s="1"/>
  <c r="BQ198" i="1"/>
  <c r="BO198" i="1"/>
  <c r="BN198" i="1"/>
  <c r="BK199" i="1" s="1"/>
  <c r="BM199" i="1" s="1"/>
  <c r="BP199" i="1" s="1"/>
  <c r="BH198" i="1"/>
  <c r="BE198" i="1"/>
  <c r="BB199" i="1" s="1"/>
  <c r="BD199" i="1" s="1"/>
  <c r="BG199" i="1" s="1"/>
  <c r="BF198" i="1"/>
  <c r="G197" i="1"/>
  <c r="D187" i="2" s="1"/>
  <c r="BZ198" i="1"/>
  <c r="BW198" i="1"/>
  <c r="BT199" i="1" s="1"/>
  <c r="BV199" i="1" s="1"/>
  <c r="BY199" i="1" s="1"/>
  <c r="BX198" i="1"/>
  <c r="EB198" i="1"/>
  <c r="DZ198" i="1"/>
  <c r="DY198" i="1"/>
  <c r="DV199" i="1" s="1"/>
  <c r="DX199" i="1" s="1"/>
  <c r="EA199" i="1" s="1"/>
  <c r="B188" i="2"/>
  <c r="C199" i="1"/>
  <c r="F197" i="1"/>
  <c r="AX197" i="1"/>
  <c r="H197" i="1" s="1"/>
  <c r="E187" i="2" s="1"/>
  <c r="DS198" i="1"/>
  <c r="DQ198" i="1"/>
  <c r="DP198" i="1"/>
  <c r="DM199" i="1" s="1"/>
  <c r="DO199" i="1" s="1"/>
  <c r="DR199" i="1" s="1"/>
  <c r="DA198" i="1"/>
  <c r="CX198" i="1"/>
  <c r="CU199" i="1" s="1"/>
  <c r="CW199" i="1" s="1"/>
  <c r="CZ199" i="1" s="1"/>
  <c r="CY198" i="1"/>
  <c r="E197" i="1"/>
  <c r="E198" i="1" l="1"/>
  <c r="B189" i="2"/>
  <c r="C200" i="1"/>
  <c r="AX198" i="1"/>
  <c r="H198" i="1" s="1"/>
  <c r="E188" i="2" s="1"/>
  <c r="F198" i="1"/>
  <c r="EB199" i="1"/>
  <c r="DY199" i="1"/>
  <c r="DV200" i="1" s="1"/>
  <c r="DX200" i="1" s="1"/>
  <c r="EA200" i="1" s="1"/>
  <c r="DZ199" i="1"/>
  <c r="DJ199" i="1"/>
  <c r="DG199" i="1"/>
  <c r="DD200" i="1" s="1"/>
  <c r="DF200" i="1" s="1"/>
  <c r="DI200" i="1" s="1"/>
  <c r="DH199" i="1"/>
  <c r="G198" i="1"/>
  <c r="D188" i="2" s="1"/>
  <c r="BZ199" i="1"/>
  <c r="BX199" i="1"/>
  <c r="BW199" i="1"/>
  <c r="BT200" i="1" s="1"/>
  <c r="BV200" i="1" s="1"/>
  <c r="BY200" i="1" s="1"/>
  <c r="CR199" i="1"/>
  <c r="CO199" i="1"/>
  <c r="CL200" i="1" s="1"/>
  <c r="CN200" i="1" s="1"/>
  <c r="CQ200" i="1" s="1"/>
  <c r="CP199" i="1"/>
  <c r="DA199" i="1"/>
  <c r="CX199" i="1"/>
  <c r="CU200" i="1" s="1"/>
  <c r="CW200" i="1" s="1"/>
  <c r="CZ200" i="1" s="1"/>
  <c r="CY199" i="1"/>
  <c r="AY199" i="1"/>
  <c r="AW199" i="1"/>
  <c r="AU199" i="1"/>
  <c r="AV199" i="1"/>
  <c r="AS200" i="1" s="1"/>
  <c r="J196" i="1"/>
  <c r="G186" i="2" s="1"/>
  <c r="BH199" i="1"/>
  <c r="BE199" i="1"/>
  <c r="BB200" i="1" s="1"/>
  <c r="BD200" i="1" s="1"/>
  <c r="BG200" i="1" s="1"/>
  <c r="BF199" i="1"/>
  <c r="CI199" i="1"/>
  <c r="CG199" i="1"/>
  <c r="CF199" i="1"/>
  <c r="CC200" i="1" s="1"/>
  <c r="CE200" i="1" s="1"/>
  <c r="CH200" i="1" s="1"/>
  <c r="BQ199" i="1"/>
  <c r="BN199" i="1"/>
  <c r="BK200" i="1" s="1"/>
  <c r="BM200" i="1" s="1"/>
  <c r="BP200" i="1" s="1"/>
  <c r="BO199" i="1"/>
  <c r="C187" i="2"/>
  <c r="I197" i="1"/>
  <c r="F187" i="2" s="1"/>
  <c r="DS199" i="1"/>
  <c r="DP199" i="1"/>
  <c r="DM200" i="1" s="1"/>
  <c r="DO200" i="1" s="1"/>
  <c r="DR200" i="1" s="1"/>
  <c r="DQ199" i="1"/>
  <c r="A190" i="2"/>
  <c r="B201" i="1"/>
  <c r="DC200" i="1"/>
  <c r="BS200" i="1"/>
  <c r="CB200" i="1"/>
  <c r="BJ200" i="1"/>
  <c r="DL200" i="1"/>
  <c r="CT200" i="1"/>
  <c r="CK200" i="1"/>
  <c r="DU200" i="1"/>
  <c r="BA200" i="1"/>
  <c r="AR200" i="1"/>
  <c r="E199" i="1" l="1"/>
  <c r="AY200" i="1"/>
  <c r="AU200" i="1"/>
  <c r="AV200" i="1"/>
  <c r="AS201" i="1" s="1"/>
  <c r="AW200" i="1"/>
  <c r="BZ200" i="1"/>
  <c r="BW200" i="1"/>
  <c r="BT201" i="1" s="1"/>
  <c r="BV201" i="1" s="1"/>
  <c r="BY201" i="1" s="1"/>
  <c r="BX200" i="1"/>
  <c r="J197" i="1"/>
  <c r="G187" i="2" s="1"/>
  <c r="BQ200" i="1"/>
  <c r="BO200" i="1"/>
  <c r="BN200" i="1"/>
  <c r="BK201" i="1" s="1"/>
  <c r="BM201" i="1" s="1"/>
  <c r="BP201" i="1" s="1"/>
  <c r="BH200" i="1"/>
  <c r="BE200" i="1"/>
  <c r="BB201" i="1" s="1"/>
  <c r="BD201" i="1" s="1"/>
  <c r="BG201" i="1" s="1"/>
  <c r="BF200" i="1"/>
  <c r="DJ200" i="1"/>
  <c r="DH200" i="1"/>
  <c r="DG200" i="1"/>
  <c r="DD201" i="1" s="1"/>
  <c r="DF201" i="1" s="1"/>
  <c r="DI201" i="1" s="1"/>
  <c r="C188" i="2"/>
  <c r="I198" i="1"/>
  <c r="F188" i="2" s="1"/>
  <c r="F199" i="1"/>
  <c r="E200" i="1" s="1"/>
  <c r="AX199" i="1"/>
  <c r="H199" i="1" s="1"/>
  <c r="E189" i="2" s="1"/>
  <c r="G199" i="1"/>
  <c r="D189" i="2" s="1"/>
  <c r="A191" i="2"/>
  <c r="DC201" i="1"/>
  <c r="BS201" i="1"/>
  <c r="DL201" i="1"/>
  <c r="CB201" i="1"/>
  <c r="AR201" i="1"/>
  <c r="DU201" i="1"/>
  <c r="B202" i="1"/>
  <c r="BA201" i="1"/>
  <c r="CK201" i="1"/>
  <c r="BJ201" i="1"/>
  <c r="CT201" i="1"/>
  <c r="DS200" i="1"/>
  <c r="DP200" i="1"/>
  <c r="DM201" i="1" s="1"/>
  <c r="DO201" i="1" s="1"/>
  <c r="DR201" i="1" s="1"/>
  <c r="DQ200" i="1"/>
  <c r="EB200" i="1"/>
  <c r="DY200" i="1"/>
  <c r="DV201" i="1" s="1"/>
  <c r="DX201" i="1" s="1"/>
  <c r="EA201" i="1" s="1"/>
  <c r="DZ200" i="1"/>
  <c r="CR200" i="1"/>
  <c r="CO200" i="1"/>
  <c r="CL201" i="1" s="1"/>
  <c r="CN201" i="1" s="1"/>
  <c r="CQ201" i="1" s="1"/>
  <c r="CP200" i="1"/>
  <c r="B190" i="2"/>
  <c r="C201" i="1"/>
  <c r="CI200" i="1"/>
  <c r="CF200" i="1"/>
  <c r="CC201" i="1" s="1"/>
  <c r="CE201" i="1" s="1"/>
  <c r="CH201" i="1" s="1"/>
  <c r="CG200" i="1"/>
  <c r="DA200" i="1"/>
  <c r="CY200" i="1"/>
  <c r="CX200" i="1"/>
  <c r="CU201" i="1" s="1"/>
  <c r="CW201" i="1" s="1"/>
  <c r="CZ201" i="1" s="1"/>
  <c r="J198" i="1" l="1"/>
  <c r="G188" i="2" s="1"/>
  <c r="EB201" i="1"/>
  <c r="DY201" i="1"/>
  <c r="DV202" i="1" s="1"/>
  <c r="DX202" i="1" s="1"/>
  <c r="EA202" i="1" s="1"/>
  <c r="DZ201" i="1"/>
  <c r="AY201" i="1"/>
  <c r="AV201" i="1"/>
  <c r="AS202" i="1" s="1"/>
  <c r="AU201" i="1"/>
  <c r="AW201" i="1"/>
  <c r="C189" i="2"/>
  <c r="I199" i="1"/>
  <c r="F189" i="2" s="1"/>
  <c r="BH201" i="1"/>
  <c r="BE201" i="1"/>
  <c r="BB202" i="1" s="1"/>
  <c r="BD202" i="1" s="1"/>
  <c r="BG202" i="1" s="1"/>
  <c r="BF201" i="1"/>
  <c r="CI201" i="1"/>
  <c r="CG201" i="1"/>
  <c r="CF201" i="1"/>
  <c r="CC202" i="1" s="1"/>
  <c r="CE202" i="1" s="1"/>
  <c r="CH202" i="1" s="1"/>
  <c r="G200" i="1"/>
  <c r="D190" i="2" s="1"/>
  <c r="B191" i="2"/>
  <c r="C202" i="1"/>
  <c r="DA201" i="1"/>
  <c r="CX201" i="1"/>
  <c r="CU202" i="1" s="1"/>
  <c r="CW202" i="1" s="1"/>
  <c r="CZ202" i="1" s="1"/>
  <c r="CY201" i="1"/>
  <c r="DS201" i="1"/>
  <c r="DQ201" i="1"/>
  <c r="DP201" i="1"/>
  <c r="DM202" i="1" s="1"/>
  <c r="DO202" i="1" s="1"/>
  <c r="DR202" i="1" s="1"/>
  <c r="BQ201" i="1"/>
  <c r="BN201" i="1"/>
  <c r="BK202" i="1" s="1"/>
  <c r="BM202" i="1" s="1"/>
  <c r="BP202" i="1" s="1"/>
  <c r="BO201" i="1"/>
  <c r="BZ201" i="1"/>
  <c r="BX201" i="1"/>
  <c r="BW201" i="1"/>
  <c r="BT202" i="1" s="1"/>
  <c r="BV202" i="1" s="1"/>
  <c r="BY202" i="1" s="1"/>
  <c r="F200" i="1"/>
  <c r="E201" i="1" s="1"/>
  <c r="AX200" i="1"/>
  <c r="H200" i="1" s="1"/>
  <c r="E190" i="2" s="1"/>
  <c r="A192" i="2"/>
  <c r="B203" i="1"/>
  <c r="CT202" i="1"/>
  <c r="BJ202" i="1"/>
  <c r="CK202" i="1"/>
  <c r="DC202" i="1"/>
  <c r="BS202" i="1"/>
  <c r="CB202" i="1"/>
  <c r="DU202" i="1"/>
  <c r="BA202" i="1"/>
  <c r="AR202" i="1"/>
  <c r="DL202" i="1"/>
  <c r="CR201" i="1"/>
  <c r="CP201" i="1"/>
  <c r="CO201" i="1"/>
  <c r="CL202" i="1" s="1"/>
  <c r="CN202" i="1" s="1"/>
  <c r="CQ202" i="1" s="1"/>
  <c r="DJ201" i="1"/>
  <c r="DH201" i="1"/>
  <c r="DG201" i="1"/>
  <c r="DD202" i="1" s="1"/>
  <c r="DF202" i="1" s="1"/>
  <c r="DI202" i="1" s="1"/>
  <c r="CI202" i="1" l="1"/>
  <c r="CF202" i="1"/>
  <c r="CC203" i="1" s="1"/>
  <c r="CE203" i="1" s="1"/>
  <c r="CH203" i="1" s="1"/>
  <c r="CG202" i="1"/>
  <c r="DJ202" i="1"/>
  <c r="DG202" i="1"/>
  <c r="DD203" i="1" s="1"/>
  <c r="DF203" i="1" s="1"/>
  <c r="DI203" i="1" s="1"/>
  <c r="DH202" i="1"/>
  <c r="CR202" i="1"/>
  <c r="CO202" i="1"/>
  <c r="CL203" i="1" s="1"/>
  <c r="CN203" i="1" s="1"/>
  <c r="CQ203" i="1" s="1"/>
  <c r="CP202" i="1"/>
  <c r="G201" i="1"/>
  <c r="D191" i="2" s="1"/>
  <c r="DS202" i="1"/>
  <c r="DQ202" i="1"/>
  <c r="DP202" i="1"/>
  <c r="DM203" i="1" s="1"/>
  <c r="DO203" i="1" s="1"/>
  <c r="DR203" i="1" s="1"/>
  <c r="BQ202" i="1"/>
  <c r="BO202" i="1"/>
  <c r="BN202" i="1"/>
  <c r="BK203" i="1" s="1"/>
  <c r="BM203" i="1" s="1"/>
  <c r="BP203" i="1" s="1"/>
  <c r="F201" i="1"/>
  <c r="E202" i="1" s="1"/>
  <c r="AX201" i="1"/>
  <c r="H201" i="1" s="1"/>
  <c r="E191" i="2" s="1"/>
  <c r="AY202" i="1"/>
  <c r="AV202" i="1"/>
  <c r="AS203" i="1" s="1"/>
  <c r="AU202" i="1"/>
  <c r="AW202" i="1"/>
  <c r="DA202" i="1"/>
  <c r="CY202" i="1"/>
  <c r="CX202" i="1"/>
  <c r="CU203" i="1" s="1"/>
  <c r="CW203" i="1" s="1"/>
  <c r="CZ203" i="1" s="1"/>
  <c r="A193" i="2"/>
  <c r="DU203" i="1"/>
  <c r="DL203" i="1"/>
  <c r="DC203" i="1"/>
  <c r="CT203" i="1"/>
  <c r="CK203" i="1"/>
  <c r="CB203" i="1"/>
  <c r="BS203" i="1"/>
  <c r="BJ203" i="1"/>
  <c r="BA203" i="1"/>
  <c r="AR203" i="1"/>
  <c r="B204" i="1"/>
  <c r="B192" i="2"/>
  <c r="C203" i="1"/>
  <c r="BH202" i="1"/>
  <c r="BF202" i="1"/>
  <c r="BE202" i="1"/>
  <c r="BB203" i="1" s="1"/>
  <c r="BD203" i="1" s="1"/>
  <c r="BG203" i="1" s="1"/>
  <c r="EB202" i="1"/>
  <c r="DY202" i="1"/>
  <c r="DV203" i="1" s="1"/>
  <c r="DX203" i="1" s="1"/>
  <c r="EA203" i="1" s="1"/>
  <c r="DZ202" i="1"/>
  <c r="BZ202" i="1"/>
  <c r="BX202" i="1"/>
  <c r="BW202" i="1"/>
  <c r="BT203" i="1" s="1"/>
  <c r="BV203" i="1" s="1"/>
  <c r="BY203" i="1" s="1"/>
  <c r="C190" i="2"/>
  <c r="I200" i="1"/>
  <c r="F190" i="2" s="1"/>
  <c r="J199" i="1"/>
  <c r="G189" i="2" s="1"/>
  <c r="B193" i="2" l="1"/>
  <c r="C204" i="1"/>
  <c r="CR203" i="1"/>
  <c r="CO203" i="1"/>
  <c r="CL204" i="1" s="1"/>
  <c r="CN204" i="1" s="1"/>
  <c r="CQ204" i="1" s="1"/>
  <c r="CP203" i="1"/>
  <c r="DA203" i="1"/>
  <c r="CX203" i="1"/>
  <c r="CU204" i="1" s="1"/>
  <c r="CW204" i="1" s="1"/>
  <c r="CZ204" i="1" s="1"/>
  <c r="CY203" i="1"/>
  <c r="CI203" i="1"/>
  <c r="CF203" i="1"/>
  <c r="CC204" i="1" s="1"/>
  <c r="CE204" i="1" s="1"/>
  <c r="CH204" i="1" s="1"/>
  <c r="CG203" i="1"/>
  <c r="G202" i="1"/>
  <c r="D192" i="2" s="1"/>
  <c r="A194" i="2"/>
  <c r="B205" i="1"/>
  <c r="DC204" i="1"/>
  <c r="CK204" i="1"/>
  <c r="DL204" i="1"/>
  <c r="AR204" i="1"/>
  <c r="BS204" i="1"/>
  <c r="CT204" i="1"/>
  <c r="BJ204" i="1"/>
  <c r="DU204" i="1"/>
  <c r="BA204" i="1"/>
  <c r="CB204" i="1"/>
  <c r="DJ203" i="1"/>
  <c r="DG203" i="1"/>
  <c r="DD204" i="1" s="1"/>
  <c r="DF204" i="1" s="1"/>
  <c r="DI204" i="1" s="1"/>
  <c r="DH203" i="1"/>
  <c r="F202" i="1"/>
  <c r="E203" i="1" s="1"/>
  <c r="AX202" i="1"/>
  <c r="H202" i="1" s="1"/>
  <c r="E192" i="2" s="1"/>
  <c r="AY203" i="1"/>
  <c r="AV203" i="1"/>
  <c r="AS204" i="1" s="1"/>
  <c r="AW203" i="1"/>
  <c r="AU203" i="1"/>
  <c r="DS203" i="1"/>
  <c r="DQ203" i="1"/>
  <c r="DP203" i="1"/>
  <c r="DM204" i="1" s="1"/>
  <c r="DO204" i="1" s="1"/>
  <c r="DR204" i="1" s="1"/>
  <c r="BH203" i="1"/>
  <c r="BE203" i="1"/>
  <c r="BB204" i="1" s="1"/>
  <c r="BD204" i="1" s="1"/>
  <c r="BG204" i="1" s="1"/>
  <c r="BF203" i="1"/>
  <c r="EB203" i="1"/>
  <c r="DY203" i="1"/>
  <c r="DV204" i="1" s="1"/>
  <c r="DX204" i="1" s="1"/>
  <c r="EA204" i="1" s="1"/>
  <c r="DZ203" i="1"/>
  <c r="J200" i="1"/>
  <c r="G190" i="2" s="1"/>
  <c r="BQ203" i="1"/>
  <c r="BN203" i="1"/>
  <c r="BK204" i="1" s="1"/>
  <c r="BM204" i="1" s="1"/>
  <c r="BP204" i="1" s="1"/>
  <c r="BO203" i="1"/>
  <c r="BZ203" i="1"/>
  <c r="BW203" i="1"/>
  <c r="BT204" i="1" s="1"/>
  <c r="BV204" i="1" s="1"/>
  <c r="BY204" i="1" s="1"/>
  <c r="BX203" i="1"/>
  <c r="C191" i="2"/>
  <c r="I201" i="1"/>
  <c r="F191" i="2" s="1"/>
  <c r="J201" i="1" l="1"/>
  <c r="G191" i="2" s="1"/>
  <c r="BH204" i="1"/>
  <c r="BE204" i="1"/>
  <c r="BB205" i="1" s="1"/>
  <c r="BD205" i="1" s="1"/>
  <c r="BG205" i="1" s="1"/>
  <c r="BF204" i="1"/>
  <c r="DJ204" i="1"/>
  <c r="DH204" i="1"/>
  <c r="DG204" i="1"/>
  <c r="DD205" i="1" s="1"/>
  <c r="DF205" i="1" s="1"/>
  <c r="DI205" i="1" s="1"/>
  <c r="BQ204" i="1"/>
  <c r="BO204" i="1"/>
  <c r="BN204" i="1"/>
  <c r="BK205" i="1" s="1"/>
  <c r="BM205" i="1" s="1"/>
  <c r="BP205" i="1" s="1"/>
  <c r="EB204" i="1"/>
  <c r="DZ204" i="1"/>
  <c r="DY204" i="1"/>
  <c r="DV205" i="1" s="1"/>
  <c r="DX205" i="1" s="1"/>
  <c r="EA205" i="1" s="1"/>
  <c r="C192" i="2"/>
  <c r="I202" i="1"/>
  <c r="F192" i="2" s="1"/>
  <c r="DA204" i="1"/>
  <c r="CX204" i="1"/>
  <c r="CU205" i="1" s="1"/>
  <c r="CW205" i="1" s="1"/>
  <c r="CZ205" i="1" s="1"/>
  <c r="CY204" i="1"/>
  <c r="A195" i="2"/>
  <c r="DU205" i="1"/>
  <c r="DL205" i="1"/>
  <c r="DC205" i="1"/>
  <c r="CT205" i="1"/>
  <c r="CK205" i="1"/>
  <c r="CB205" i="1"/>
  <c r="BS205" i="1"/>
  <c r="BJ205" i="1"/>
  <c r="BA205" i="1"/>
  <c r="AR205" i="1"/>
  <c r="B206" i="1"/>
  <c r="BZ204" i="1"/>
  <c r="BW204" i="1"/>
  <c r="BT205" i="1" s="1"/>
  <c r="BV205" i="1" s="1"/>
  <c r="BY205" i="1" s="1"/>
  <c r="BX204" i="1"/>
  <c r="AY204" i="1"/>
  <c r="AV204" i="1"/>
  <c r="AS205" i="1" s="1"/>
  <c r="AW204" i="1"/>
  <c r="AU204" i="1"/>
  <c r="AX203" i="1"/>
  <c r="H203" i="1" s="1"/>
  <c r="E193" i="2" s="1"/>
  <c r="F203" i="1"/>
  <c r="DS204" i="1"/>
  <c r="DQ204" i="1"/>
  <c r="DP204" i="1"/>
  <c r="DM205" i="1" s="1"/>
  <c r="DO205" i="1" s="1"/>
  <c r="DR205" i="1" s="1"/>
  <c r="B194" i="2"/>
  <c r="C205" i="1"/>
  <c r="G203" i="1"/>
  <c r="D193" i="2" s="1"/>
  <c r="CI204" i="1"/>
  <c r="CG204" i="1"/>
  <c r="CF204" i="1"/>
  <c r="CC205" i="1" s="1"/>
  <c r="CE205" i="1" s="1"/>
  <c r="CH205" i="1" s="1"/>
  <c r="CR204" i="1"/>
  <c r="CO204" i="1"/>
  <c r="CL205" i="1" s="1"/>
  <c r="CN205" i="1" s="1"/>
  <c r="CQ205" i="1" s="1"/>
  <c r="CP204" i="1"/>
  <c r="A196" i="2" l="1"/>
  <c r="B207" i="1"/>
  <c r="DU206" i="1"/>
  <c r="CB206" i="1"/>
  <c r="AR206" i="1"/>
  <c r="DC206" i="1"/>
  <c r="BA206" i="1"/>
  <c r="DL206" i="1"/>
  <c r="CK206" i="1"/>
  <c r="CT206" i="1"/>
  <c r="BJ206" i="1"/>
  <c r="BS206" i="1"/>
  <c r="F204" i="1"/>
  <c r="AX204" i="1"/>
  <c r="H204" i="1" s="1"/>
  <c r="E194" i="2" s="1"/>
  <c r="AY205" i="1"/>
  <c r="AV205" i="1"/>
  <c r="AS206" i="1" s="1"/>
  <c r="AU205" i="1"/>
  <c r="AW205" i="1"/>
  <c r="DS205" i="1"/>
  <c r="DQ205" i="1"/>
  <c r="DP205" i="1"/>
  <c r="DM206" i="1" s="1"/>
  <c r="DO206" i="1" s="1"/>
  <c r="DR206" i="1" s="1"/>
  <c r="DJ205" i="1"/>
  <c r="DH205" i="1"/>
  <c r="DG205" i="1"/>
  <c r="DD206" i="1" s="1"/>
  <c r="DF206" i="1" s="1"/>
  <c r="DI206" i="1" s="1"/>
  <c r="G204" i="1"/>
  <c r="D194" i="2" s="1"/>
  <c r="BH205" i="1"/>
  <c r="BF205" i="1"/>
  <c r="BE205" i="1"/>
  <c r="BB206" i="1" s="1"/>
  <c r="BD206" i="1" s="1"/>
  <c r="BG206" i="1" s="1"/>
  <c r="EB205" i="1"/>
  <c r="DZ205" i="1"/>
  <c r="DY205" i="1"/>
  <c r="DV206" i="1" s="1"/>
  <c r="DX206" i="1" s="1"/>
  <c r="EA206" i="1" s="1"/>
  <c r="C193" i="2"/>
  <c r="I203" i="1"/>
  <c r="F193" i="2" s="1"/>
  <c r="DA205" i="1"/>
  <c r="CX205" i="1"/>
  <c r="CU206" i="1" s="1"/>
  <c r="CW206" i="1" s="1"/>
  <c r="CZ206" i="1" s="1"/>
  <c r="CY205" i="1"/>
  <c r="BQ205" i="1"/>
  <c r="BN205" i="1"/>
  <c r="BK206" i="1" s="1"/>
  <c r="BM206" i="1" s="1"/>
  <c r="BP206" i="1" s="1"/>
  <c r="BO205" i="1"/>
  <c r="J202" i="1"/>
  <c r="G192" i="2" s="1"/>
  <c r="BZ205" i="1"/>
  <c r="BW205" i="1"/>
  <c r="BT206" i="1" s="1"/>
  <c r="BV206" i="1" s="1"/>
  <c r="BY206" i="1" s="1"/>
  <c r="BX205" i="1"/>
  <c r="B195" i="2"/>
  <c r="C206" i="1"/>
  <c r="E204" i="1"/>
  <c r="CI205" i="1"/>
  <c r="CG205" i="1"/>
  <c r="CF205" i="1"/>
  <c r="CC206" i="1" s="1"/>
  <c r="CE206" i="1" s="1"/>
  <c r="CH206" i="1" s="1"/>
  <c r="CR205" i="1"/>
  <c r="CP205" i="1"/>
  <c r="CO205" i="1"/>
  <c r="CL206" i="1" s="1"/>
  <c r="CN206" i="1" s="1"/>
  <c r="CQ206" i="1" s="1"/>
  <c r="E205" i="1" l="1"/>
  <c r="J203" i="1"/>
  <c r="G193" i="2" s="1"/>
  <c r="DS206" i="1"/>
  <c r="DQ206" i="1"/>
  <c r="DP206" i="1"/>
  <c r="DM207" i="1" s="1"/>
  <c r="DO207" i="1" s="1"/>
  <c r="DR207" i="1" s="1"/>
  <c r="BH206" i="1"/>
  <c r="BE206" i="1"/>
  <c r="BB207" i="1" s="1"/>
  <c r="BD207" i="1" s="1"/>
  <c r="BG207" i="1" s="1"/>
  <c r="BF206" i="1"/>
  <c r="B196" i="2"/>
  <c r="C207" i="1"/>
  <c r="DJ206" i="1"/>
  <c r="DH206" i="1"/>
  <c r="DG206" i="1"/>
  <c r="DD207" i="1" s="1"/>
  <c r="DF207" i="1" s="1"/>
  <c r="DI207" i="1" s="1"/>
  <c r="BZ206" i="1"/>
  <c r="BX206" i="1"/>
  <c r="BW206" i="1"/>
  <c r="BT207" i="1" s="1"/>
  <c r="BV207" i="1" s="1"/>
  <c r="BY207" i="1" s="1"/>
  <c r="CI206" i="1"/>
  <c r="CG206" i="1"/>
  <c r="CF206" i="1"/>
  <c r="CC207" i="1" s="1"/>
  <c r="CE207" i="1" s="1"/>
  <c r="CH207" i="1" s="1"/>
  <c r="C194" i="2"/>
  <c r="I204" i="1"/>
  <c r="F194" i="2" s="1"/>
  <c r="AY206" i="1"/>
  <c r="AV206" i="1"/>
  <c r="AS207" i="1" s="1"/>
  <c r="AU206" i="1"/>
  <c r="AW206" i="1"/>
  <c r="BQ206" i="1"/>
  <c r="BO206" i="1"/>
  <c r="BN206" i="1"/>
  <c r="BK207" i="1" s="1"/>
  <c r="BM207" i="1" s="1"/>
  <c r="BP207" i="1" s="1"/>
  <c r="EB206" i="1"/>
  <c r="DZ206" i="1"/>
  <c r="DY206" i="1"/>
  <c r="DV207" i="1" s="1"/>
  <c r="DX207" i="1" s="1"/>
  <c r="EA207" i="1" s="1"/>
  <c r="G205" i="1"/>
  <c r="D195" i="2" s="1"/>
  <c r="DA206" i="1"/>
  <c r="CX206" i="1"/>
  <c r="CU207" i="1" s="1"/>
  <c r="CW207" i="1" s="1"/>
  <c r="CZ207" i="1" s="1"/>
  <c r="CY206" i="1"/>
  <c r="A197" i="2"/>
  <c r="B208" i="1"/>
  <c r="DU207" i="1"/>
  <c r="DL207" i="1"/>
  <c r="DC207" i="1"/>
  <c r="CT207" i="1"/>
  <c r="CK207" i="1"/>
  <c r="CB207" i="1"/>
  <c r="BS207" i="1"/>
  <c r="BJ207" i="1"/>
  <c r="BA207" i="1"/>
  <c r="AR207" i="1"/>
  <c r="AX205" i="1"/>
  <c r="H205" i="1" s="1"/>
  <c r="E195" i="2" s="1"/>
  <c r="F205" i="1"/>
  <c r="CR206" i="1"/>
  <c r="CP206" i="1"/>
  <c r="CO206" i="1"/>
  <c r="CL207" i="1" s="1"/>
  <c r="CN207" i="1" s="1"/>
  <c r="CQ207" i="1" s="1"/>
  <c r="J204" i="1" l="1"/>
  <c r="G194" i="2" s="1"/>
  <c r="G206" i="1"/>
  <c r="D196" i="2" s="1"/>
  <c r="DA207" i="1"/>
  <c r="CY207" i="1"/>
  <c r="CX207" i="1"/>
  <c r="CU208" i="1" s="1"/>
  <c r="CW208" i="1" s="1"/>
  <c r="CZ208" i="1" s="1"/>
  <c r="DS207" i="1"/>
  <c r="DQ207" i="1"/>
  <c r="DP207" i="1"/>
  <c r="DM208" i="1" s="1"/>
  <c r="DO208" i="1" s="1"/>
  <c r="DR208" i="1" s="1"/>
  <c r="BH207" i="1"/>
  <c r="BE207" i="1"/>
  <c r="BB208" i="1" s="1"/>
  <c r="BD208" i="1" s="1"/>
  <c r="BG208" i="1" s="1"/>
  <c r="BF207" i="1"/>
  <c r="EB207" i="1"/>
  <c r="DY207" i="1"/>
  <c r="DV208" i="1" s="1"/>
  <c r="DX208" i="1" s="1"/>
  <c r="EA208" i="1" s="1"/>
  <c r="DZ207" i="1"/>
  <c r="C195" i="2"/>
  <c r="I205" i="1"/>
  <c r="F195" i="2" s="1"/>
  <c r="B197" i="2"/>
  <c r="C208" i="1"/>
  <c r="E206" i="1"/>
  <c r="DJ207" i="1"/>
  <c r="DH207" i="1"/>
  <c r="DG207" i="1"/>
  <c r="DD208" i="1" s="1"/>
  <c r="DF208" i="1" s="1"/>
  <c r="DI208" i="1" s="1"/>
  <c r="AX206" i="1"/>
  <c r="H206" i="1" s="1"/>
  <c r="E196" i="2" s="1"/>
  <c r="F206" i="1"/>
  <c r="AY207" i="1"/>
  <c r="AW207" i="1"/>
  <c r="AV207" i="1"/>
  <c r="AS208" i="1" s="1"/>
  <c r="AU207" i="1"/>
  <c r="BQ207" i="1"/>
  <c r="BN207" i="1"/>
  <c r="BK208" i="1" s="1"/>
  <c r="BM208" i="1" s="1"/>
  <c r="BP208" i="1" s="1"/>
  <c r="BO207" i="1"/>
  <c r="A198" i="2"/>
  <c r="DU208" i="1"/>
  <c r="DL208" i="1"/>
  <c r="DC208" i="1"/>
  <c r="CT208" i="1"/>
  <c r="CK208" i="1"/>
  <c r="CB208" i="1"/>
  <c r="BS208" i="1"/>
  <c r="BJ208" i="1"/>
  <c r="BA208" i="1"/>
  <c r="AR208" i="1"/>
  <c r="B209" i="1"/>
  <c r="CR207" i="1"/>
  <c r="CP207" i="1"/>
  <c r="CO207" i="1"/>
  <c r="CL208" i="1" s="1"/>
  <c r="CN208" i="1" s="1"/>
  <c r="CQ208" i="1" s="1"/>
  <c r="BZ207" i="1"/>
  <c r="BX207" i="1"/>
  <c r="BW207" i="1"/>
  <c r="BT208" i="1" s="1"/>
  <c r="BV208" i="1" s="1"/>
  <c r="BY208" i="1" s="1"/>
  <c r="CI207" i="1"/>
  <c r="CF207" i="1"/>
  <c r="CC208" i="1" s="1"/>
  <c r="CE208" i="1" s="1"/>
  <c r="CH208" i="1" s="1"/>
  <c r="CG207" i="1"/>
  <c r="J205" i="1" l="1"/>
  <c r="G195" i="2" s="1"/>
  <c r="BQ208" i="1"/>
  <c r="BO208" i="1"/>
  <c r="BN208" i="1"/>
  <c r="BK209" i="1" s="1"/>
  <c r="BM209" i="1" s="1"/>
  <c r="BP209" i="1" s="1"/>
  <c r="C196" i="2"/>
  <c r="I206" i="1"/>
  <c r="F196" i="2" s="1"/>
  <c r="BZ208" i="1"/>
  <c r="BW208" i="1"/>
  <c r="BT209" i="1" s="1"/>
  <c r="BV209" i="1" s="1"/>
  <c r="BY209" i="1" s="1"/>
  <c r="BX208" i="1"/>
  <c r="EB208" i="1"/>
  <c r="DZ208" i="1"/>
  <c r="DY208" i="1"/>
  <c r="DV209" i="1" s="1"/>
  <c r="DX209" i="1" s="1"/>
  <c r="EA209" i="1" s="1"/>
  <c r="CI208" i="1"/>
  <c r="CG208" i="1"/>
  <c r="CF208" i="1"/>
  <c r="CC209" i="1" s="1"/>
  <c r="CE209" i="1" s="1"/>
  <c r="CH209" i="1" s="1"/>
  <c r="CR208" i="1"/>
  <c r="CO208" i="1"/>
  <c r="CL209" i="1" s="1"/>
  <c r="CN209" i="1" s="1"/>
  <c r="CQ209" i="1" s="1"/>
  <c r="CP208" i="1"/>
  <c r="DA208" i="1"/>
  <c r="CX208" i="1"/>
  <c r="CU209" i="1" s="1"/>
  <c r="CW209" i="1" s="1"/>
  <c r="CZ209" i="1" s="1"/>
  <c r="CY208" i="1"/>
  <c r="AX207" i="1"/>
  <c r="H207" i="1" s="1"/>
  <c r="E197" i="2" s="1"/>
  <c r="F207" i="1"/>
  <c r="BH208" i="1"/>
  <c r="BF208" i="1"/>
  <c r="BE208" i="1"/>
  <c r="BB209" i="1" s="1"/>
  <c r="BD209" i="1" s="1"/>
  <c r="BG209" i="1" s="1"/>
  <c r="A199" i="2"/>
  <c r="B210" i="1"/>
  <c r="CB209" i="1"/>
  <c r="DC209" i="1"/>
  <c r="BA209" i="1"/>
  <c r="CT209" i="1"/>
  <c r="BS209" i="1"/>
  <c r="AR209" i="1"/>
  <c r="DU209" i="1"/>
  <c r="CK209" i="1"/>
  <c r="BJ209" i="1"/>
  <c r="DL209" i="1"/>
  <c r="DJ208" i="1"/>
  <c r="DG208" i="1"/>
  <c r="DD209" i="1" s="1"/>
  <c r="DF209" i="1" s="1"/>
  <c r="DI209" i="1" s="1"/>
  <c r="DH208" i="1"/>
  <c r="E207" i="1"/>
  <c r="AY208" i="1"/>
  <c r="AW208" i="1"/>
  <c r="AV208" i="1"/>
  <c r="AS209" i="1" s="1"/>
  <c r="AU208" i="1"/>
  <c r="DS208" i="1"/>
  <c r="DQ208" i="1"/>
  <c r="DP208" i="1"/>
  <c r="DM209" i="1" s="1"/>
  <c r="DO209" i="1" s="1"/>
  <c r="DR209" i="1" s="1"/>
  <c r="G207" i="1"/>
  <c r="D197" i="2" s="1"/>
  <c r="B198" i="2"/>
  <c r="C209" i="1"/>
  <c r="J206" i="1" l="1"/>
  <c r="G196" i="2" s="1"/>
  <c r="BH209" i="1"/>
  <c r="BF209" i="1"/>
  <c r="BE209" i="1"/>
  <c r="BB210" i="1" s="1"/>
  <c r="BD210" i="1" s="1"/>
  <c r="BG210" i="1" s="1"/>
  <c r="C197" i="2"/>
  <c r="I207" i="1"/>
  <c r="F197" i="2" s="1"/>
  <c r="F208" i="1"/>
  <c r="AX208" i="1"/>
  <c r="H208" i="1" s="1"/>
  <c r="E198" i="2" s="1"/>
  <c r="DS209" i="1"/>
  <c r="DP209" i="1"/>
  <c r="DM210" i="1" s="1"/>
  <c r="DO210" i="1" s="1"/>
  <c r="DR210" i="1" s="1"/>
  <c r="DQ209" i="1"/>
  <c r="DJ209" i="1"/>
  <c r="DH209" i="1"/>
  <c r="DG209" i="1"/>
  <c r="DD210" i="1" s="1"/>
  <c r="DF210" i="1" s="1"/>
  <c r="DI210" i="1" s="1"/>
  <c r="BQ209" i="1"/>
  <c r="BO209" i="1"/>
  <c r="BN209" i="1"/>
  <c r="BK210" i="1" s="1"/>
  <c r="BM210" i="1" s="1"/>
  <c r="BP210" i="1" s="1"/>
  <c r="CI209" i="1"/>
  <c r="CG209" i="1"/>
  <c r="CF209" i="1"/>
  <c r="CC210" i="1" s="1"/>
  <c r="CE210" i="1" s="1"/>
  <c r="CH210" i="1" s="1"/>
  <c r="G208" i="1"/>
  <c r="D198" i="2" s="1"/>
  <c r="CR209" i="1"/>
  <c r="CO209" i="1"/>
  <c r="CL210" i="1" s="1"/>
  <c r="CN210" i="1" s="1"/>
  <c r="CQ210" i="1" s="1"/>
  <c r="CP209" i="1"/>
  <c r="EB209" i="1"/>
  <c r="DY209" i="1"/>
  <c r="DV210" i="1" s="1"/>
  <c r="DX210" i="1" s="1"/>
  <c r="EA210" i="1" s="1"/>
  <c r="DZ209" i="1"/>
  <c r="B199" i="2"/>
  <c r="C210" i="1"/>
  <c r="A200" i="2"/>
  <c r="B211" i="1"/>
  <c r="DU210" i="1"/>
  <c r="DL210" i="1"/>
  <c r="DC210" i="1"/>
  <c r="CT210" i="1"/>
  <c r="CK210" i="1"/>
  <c r="CB210" i="1"/>
  <c r="BS210" i="1"/>
  <c r="BJ210" i="1"/>
  <c r="BA210" i="1"/>
  <c r="AR210" i="1"/>
  <c r="E208" i="1"/>
  <c r="AY209" i="1"/>
  <c r="AV209" i="1"/>
  <c r="AS210" i="1" s="1"/>
  <c r="AU209" i="1"/>
  <c r="AW209" i="1"/>
  <c r="DA209" i="1"/>
  <c r="CX209" i="1"/>
  <c r="CU210" i="1" s="1"/>
  <c r="CW210" i="1" s="1"/>
  <c r="CZ210" i="1" s="1"/>
  <c r="CY209" i="1"/>
  <c r="BZ209" i="1"/>
  <c r="BX209" i="1"/>
  <c r="BW209" i="1"/>
  <c r="BT210" i="1" s="1"/>
  <c r="BV210" i="1" s="1"/>
  <c r="BY210" i="1" s="1"/>
  <c r="E209" i="1" l="1"/>
  <c r="AY210" i="1"/>
  <c r="AW210" i="1"/>
  <c r="AU210" i="1"/>
  <c r="AV210" i="1"/>
  <c r="AS211" i="1" s="1"/>
  <c r="BH210" i="1"/>
  <c r="BF210" i="1"/>
  <c r="BE210" i="1"/>
  <c r="BB211" i="1" s="1"/>
  <c r="BD211" i="1" s="1"/>
  <c r="BG211" i="1" s="1"/>
  <c r="EB210" i="1"/>
  <c r="DY210" i="1"/>
  <c r="DV211" i="1" s="1"/>
  <c r="DX211" i="1" s="1"/>
  <c r="EA211" i="1" s="1"/>
  <c r="DZ210" i="1"/>
  <c r="BQ210" i="1"/>
  <c r="BO210" i="1"/>
  <c r="BN210" i="1"/>
  <c r="BK211" i="1" s="1"/>
  <c r="BM211" i="1" s="1"/>
  <c r="BP211" i="1" s="1"/>
  <c r="C198" i="2"/>
  <c r="I208" i="1"/>
  <c r="F198" i="2" s="1"/>
  <c r="DS210" i="1"/>
  <c r="DP210" i="1"/>
  <c r="DM211" i="1" s="1"/>
  <c r="DO211" i="1" s="1"/>
  <c r="DR211" i="1" s="1"/>
  <c r="DQ210" i="1"/>
  <c r="A201" i="2"/>
  <c r="B212" i="1"/>
  <c r="DU211" i="1"/>
  <c r="DL211" i="1"/>
  <c r="DC211" i="1"/>
  <c r="CT211" i="1"/>
  <c r="CK211" i="1"/>
  <c r="CB211" i="1"/>
  <c r="BS211" i="1"/>
  <c r="BJ211" i="1"/>
  <c r="BA211" i="1"/>
  <c r="AR211" i="1"/>
  <c r="G209" i="1"/>
  <c r="D199" i="2" s="1"/>
  <c r="BZ210" i="1"/>
  <c r="BW210" i="1"/>
  <c r="BT211" i="1" s="1"/>
  <c r="BV211" i="1" s="1"/>
  <c r="BY211" i="1" s="1"/>
  <c r="BX210" i="1"/>
  <c r="J207" i="1"/>
  <c r="G197" i="2" s="1"/>
  <c r="B200" i="2"/>
  <c r="C211" i="1"/>
  <c r="F209" i="1"/>
  <c r="AX209" i="1"/>
  <c r="H209" i="1" s="1"/>
  <c r="E199" i="2" s="1"/>
  <c r="CI210" i="1"/>
  <c r="CG210" i="1"/>
  <c r="CF210" i="1"/>
  <c r="CC211" i="1" s="1"/>
  <c r="CE211" i="1" s="1"/>
  <c r="CH211" i="1" s="1"/>
  <c r="CR210" i="1"/>
  <c r="CP210" i="1"/>
  <c r="CO210" i="1"/>
  <c r="CL211" i="1" s="1"/>
  <c r="CN211" i="1" s="1"/>
  <c r="CQ211" i="1" s="1"/>
  <c r="DA210" i="1"/>
  <c r="CX210" i="1"/>
  <c r="CU211" i="1" s="1"/>
  <c r="CW211" i="1" s="1"/>
  <c r="CZ211" i="1" s="1"/>
  <c r="CY210" i="1"/>
  <c r="DJ210" i="1"/>
  <c r="DG210" i="1"/>
  <c r="DD211" i="1" s="1"/>
  <c r="DF211" i="1" s="1"/>
  <c r="DI211" i="1" s="1"/>
  <c r="DH210" i="1"/>
  <c r="B201" i="2" l="1"/>
  <c r="C212" i="1"/>
  <c r="BH211" i="1"/>
  <c r="BF211" i="1"/>
  <c r="BE211" i="1"/>
  <c r="BB212" i="1" s="1"/>
  <c r="BD212" i="1" s="1"/>
  <c r="BG212" i="1" s="1"/>
  <c r="EB211" i="1"/>
  <c r="DY211" i="1"/>
  <c r="DV212" i="1" s="1"/>
  <c r="DX212" i="1" s="1"/>
  <c r="EA212" i="1" s="1"/>
  <c r="DZ211" i="1"/>
  <c r="J208" i="1"/>
  <c r="G198" i="2" s="1"/>
  <c r="A202" i="2"/>
  <c r="B213" i="1"/>
  <c r="DU212" i="1"/>
  <c r="DL212" i="1"/>
  <c r="DC212" i="1"/>
  <c r="CT212" i="1"/>
  <c r="CK212" i="1"/>
  <c r="CB212" i="1"/>
  <c r="BS212" i="1"/>
  <c r="BJ212" i="1"/>
  <c r="BA212" i="1"/>
  <c r="AR212" i="1"/>
  <c r="BZ211" i="1"/>
  <c r="BX211" i="1"/>
  <c r="BW211" i="1"/>
  <c r="BT212" i="1" s="1"/>
  <c r="BV212" i="1" s="1"/>
  <c r="BY212" i="1" s="1"/>
  <c r="C199" i="2"/>
  <c r="I209" i="1"/>
  <c r="F199" i="2" s="1"/>
  <c r="DS211" i="1"/>
  <c r="DQ211" i="1"/>
  <c r="DP211" i="1"/>
  <c r="DM212" i="1" s="1"/>
  <c r="DO212" i="1" s="1"/>
  <c r="DR212" i="1" s="1"/>
  <c r="CI211" i="1"/>
  <c r="CF211" i="1"/>
  <c r="CC212" i="1" s="1"/>
  <c r="CE212" i="1" s="1"/>
  <c r="CH212" i="1" s="1"/>
  <c r="CG211" i="1"/>
  <c r="AY211" i="1"/>
  <c r="AW211" i="1"/>
  <c r="AU211" i="1"/>
  <c r="AV211" i="1"/>
  <c r="AS212" i="1" s="1"/>
  <c r="BQ211" i="1"/>
  <c r="BN211" i="1"/>
  <c r="BK212" i="1" s="1"/>
  <c r="BM212" i="1" s="1"/>
  <c r="BP212" i="1" s="1"/>
  <c r="BO211" i="1"/>
  <c r="F210" i="1"/>
  <c r="AX210" i="1"/>
  <c r="H210" i="1" s="1"/>
  <c r="E200" i="2" s="1"/>
  <c r="CR211" i="1"/>
  <c r="CO211" i="1"/>
  <c r="CL212" i="1" s="1"/>
  <c r="CN212" i="1" s="1"/>
  <c r="CQ212" i="1" s="1"/>
  <c r="CP211" i="1"/>
  <c r="DA211" i="1"/>
  <c r="CY211" i="1"/>
  <c r="CX211" i="1"/>
  <c r="CU212" i="1" s="1"/>
  <c r="CW212" i="1" s="1"/>
  <c r="CZ212" i="1" s="1"/>
  <c r="G210" i="1"/>
  <c r="D200" i="2" s="1"/>
  <c r="DJ211" i="1"/>
  <c r="DH211" i="1"/>
  <c r="DG211" i="1"/>
  <c r="DD212" i="1" s="1"/>
  <c r="DF212" i="1" s="1"/>
  <c r="DI212" i="1" s="1"/>
  <c r="E210" i="1"/>
  <c r="CR212" i="1" l="1"/>
  <c r="CP212" i="1"/>
  <c r="CO212" i="1"/>
  <c r="CL213" i="1" s="1"/>
  <c r="CN213" i="1" s="1"/>
  <c r="CQ213" i="1" s="1"/>
  <c r="DA212" i="1"/>
  <c r="CY212" i="1"/>
  <c r="CX212" i="1"/>
  <c r="CU213" i="1" s="1"/>
  <c r="CW213" i="1" s="1"/>
  <c r="CZ213" i="1" s="1"/>
  <c r="DJ212" i="1"/>
  <c r="DH212" i="1"/>
  <c r="DG212" i="1"/>
  <c r="DD213" i="1" s="1"/>
  <c r="DF213" i="1" s="1"/>
  <c r="DI213" i="1" s="1"/>
  <c r="C200" i="2"/>
  <c r="I210" i="1"/>
  <c r="F200" i="2" s="1"/>
  <c r="E211" i="1"/>
  <c r="AY212" i="1"/>
  <c r="AW212" i="1"/>
  <c r="AU212" i="1"/>
  <c r="AV212" i="1"/>
  <c r="AS213" i="1" s="1"/>
  <c r="DS212" i="1"/>
  <c r="DP212" i="1"/>
  <c r="DM213" i="1" s="1"/>
  <c r="DO213" i="1" s="1"/>
  <c r="DR213" i="1" s="1"/>
  <c r="DQ212" i="1"/>
  <c r="CI212" i="1"/>
  <c r="CG212" i="1"/>
  <c r="CF212" i="1"/>
  <c r="CC213" i="1" s="1"/>
  <c r="CE213" i="1" s="1"/>
  <c r="CH213" i="1" s="1"/>
  <c r="BH212" i="1"/>
  <c r="BE212" i="1"/>
  <c r="BB213" i="1" s="1"/>
  <c r="BD213" i="1" s="1"/>
  <c r="BG213" i="1" s="1"/>
  <c r="BF212" i="1"/>
  <c r="G211" i="1"/>
  <c r="D201" i="2" s="1"/>
  <c r="BQ212" i="1"/>
  <c r="BO212" i="1"/>
  <c r="BN212" i="1"/>
  <c r="BK213" i="1" s="1"/>
  <c r="BM213" i="1" s="1"/>
  <c r="BP213" i="1" s="1"/>
  <c r="A203" i="2"/>
  <c r="B214" i="1"/>
  <c r="CT213" i="1"/>
  <c r="CK213" i="1"/>
  <c r="CB213" i="1"/>
  <c r="BS213" i="1"/>
  <c r="BJ213" i="1"/>
  <c r="BA213" i="1"/>
  <c r="AR213" i="1"/>
  <c r="DC213" i="1"/>
  <c r="DL213" i="1"/>
  <c r="DU213" i="1"/>
  <c r="AX211" i="1"/>
  <c r="H211" i="1" s="1"/>
  <c r="E201" i="2" s="1"/>
  <c r="F211" i="1"/>
  <c r="EB212" i="1"/>
  <c r="DZ212" i="1"/>
  <c r="DY212" i="1"/>
  <c r="DV213" i="1" s="1"/>
  <c r="DX213" i="1" s="1"/>
  <c r="EA213" i="1" s="1"/>
  <c r="J209" i="1"/>
  <c r="G199" i="2" s="1"/>
  <c r="BZ212" i="1"/>
  <c r="BW212" i="1"/>
  <c r="BT213" i="1" s="1"/>
  <c r="BV213" i="1" s="1"/>
  <c r="BY213" i="1" s="1"/>
  <c r="BX212" i="1"/>
  <c r="B202" i="2"/>
  <c r="C213" i="1"/>
  <c r="EB213" i="1" l="1"/>
  <c r="DY213" i="1"/>
  <c r="DV214" i="1" s="1"/>
  <c r="DX214" i="1" s="1"/>
  <c r="EA214" i="1" s="1"/>
  <c r="DZ213" i="1"/>
  <c r="AX212" i="1"/>
  <c r="H212" i="1" s="1"/>
  <c r="E202" i="2" s="1"/>
  <c r="F212" i="1"/>
  <c r="AY213" i="1"/>
  <c r="AW213" i="1"/>
  <c r="AU213" i="1"/>
  <c r="AV213" i="1"/>
  <c r="AS214" i="1" s="1"/>
  <c r="G212" i="1"/>
  <c r="D202" i="2" s="1"/>
  <c r="CR213" i="1"/>
  <c r="CO213" i="1"/>
  <c r="CL214" i="1" s="1"/>
  <c r="CN214" i="1" s="1"/>
  <c r="CQ214" i="1" s="1"/>
  <c r="CP213" i="1"/>
  <c r="DJ213" i="1"/>
  <c r="DG213" i="1"/>
  <c r="DD214" i="1" s="1"/>
  <c r="DF214" i="1" s="1"/>
  <c r="DI214" i="1" s="1"/>
  <c r="DH213" i="1"/>
  <c r="BH213" i="1"/>
  <c r="BF213" i="1"/>
  <c r="BE213" i="1"/>
  <c r="BB214" i="1" s="1"/>
  <c r="BD214" i="1" s="1"/>
  <c r="BG214" i="1" s="1"/>
  <c r="B203" i="2"/>
  <c r="C214" i="1"/>
  <c r="BQ213" i="1"/>
  <c r="BO213" i="1"/>
  <c r="BN213" i="1"/>
  <c r="BK214" i="1" s="1"/>
  <c r="BM214" i="1" s="1"/>
  <c r="BP214" i="1" s="1"/>
  <c r="E212" i="1"/>
  <c r="CI213" i="1"/>
  <c r="CG213" i="1"/>
  <c r="CF213" i="1"/>
  <c r="CC214" i="1" s="1"/>
  <c r="CE214" i="1" s="1"/>
  <c r="CH214" i="1" s="1"/>
  <c r="DS213" i="1"/>
  <c r="DP213" i="1"/>
  <c r="DM214" i="1" s="1"/>
  <c r="DO214" i="1" s="1"/>
  <c r="DR214" i="1" s="1"/>
  <c r="DQ213" i="1"/>
  <c r="DA213" i="1"/>
  <c r="CY213" i="1"/>
  <c r="CX213" i="1"/>
  <c r="CU214" i="1" s="1"/>
  <c r="CW214" i="1" s="1"/>
  <c r="CZ214" i="1" s="1"/>
  <c r="A204" i="2"/>
  <c r="DU214" i="1"/>
  <c r="DL214" i="1"/>
  <c r="DC214" i="1"/>
  <c r="CT214" i="1"/>
  <c r="CK214" i="1"/>
  <c r="CB214" i="1"/>
  <c r="BS214" i="1"/>
  <c r="BJ214" i="1"/>
  <c r="BA214" i="1"/>
  <c r="AR214" i="1"/>
  <c r="B215" i="1"/>
  <c r="C201" i="2"/>
  <c r="I211" i="1"/>
  <c r="F201" i="2" s="1"/>
  <c r="BZ213" i="1"/>
  <c r="BW213" i="1"/>
  <c r="BT214" i="1" s="1"/>
  <c r="BV214" i="1" s="1"/>
  <c r="BY214" i="1" s="1"/>
  <c r="BX213" i="1"/>
  <c r="J210" i="1"/>
  <c r="G200" i="2" s="1"/>
  <c r="E213" i="1" l="1"/>
  <c r="J211" i="1"/>
  <c r="G201" i="2" s="1"/>
  <c r="AX213" i="1"/>
  <c r="H213" i="1" s="1"/>
  <c r="E203" i="2" s="1"/>
  <c r="F213" i="1"/>
  <c r="DA214" i="1"/>
  <c r="CY214" i="1"/>
  <c r="CX214" i="1"/>
  <c r="CU215" i="1" s="1"/>
  <c r="CW215" i="1" s="1"/>
  <c r="CZ215" i="1" s="1"/>
  <c r="G213" i="1"/>
  <c r="D203" i="2" s="1"/>
  <c r="CR214" i="1"/>
  <c r="CO214" i="1"/>
  <c r="CL215" i="1" s="1"/>
  <c r="CN215" i="1" s="1"/>
  <c r="CQ215" i="1" s="1"/>
  <c r="CP214" i="1"/>
  <c r="AY214" i="1"/>
  <c r="AU214" i="1"/>
  <c r="AW214" i="1"/>
  <c r="AV214" i="1"/>
  <c r="AS215" i="1" s="1"/>
  <c r="DS214" i="1"/>
  <c r="DQ214" i="1"/>
  <c r="DP214" i="1"/>
  <c r="DM215" i="1" s="1"/>
  <c r="DO215" i="1" s="1"/>
  <c r="DR215" i="1" s="1"/>
  <c r="B204" i="2"/>
  <c r="C215" i="1"/>
  <c r="C202" i="2"/>
  <c r="I212" i="1"/>
  <c r="F202" i="2" s="1"/>
  <c r="BH214" i="1"/>
  <c r="BF214" i="1"/>
  <c r="BE214" i="1"/>
  <c r="BB215" i="1" s="1"/>
  <c r="BD215" i="1" s="1"/>
  <c r="BG215" i="1" s="1"/>
  <c r="EB214" i="1"/>
  <c r="DZ214" i="1"/>
  <c r="DY214" i="1"/>
  <c r="DV215" i="1" s="1"/>
  <c r="DX215" i="1" s="1"/>
  <c r="EA215" i="1" s="1"/>
  <c r="A205" i="2"/>
  <c r="DU215" i="1"/>
  <c r="DL215" i="1"/>
  <c r="DC215" i="1"/>
  <c r="BS215" i="1"/>
  <c r="CB215" i="1"/>
  <c r="AR215" i="1"/>
  <c r="CT215" i="1"/>
  <c r="BJ215" i="1"/>
  <c r="CK215" i="1"/>
  <c r="BA215" i="1"/>
  <c r="B216" i="1"/>
  <c r="DJ214" i="1"/>
  <c r="DH214" i="1"/>
  <c r="DG214" i="1"/>
  <c r="DD215" i="1" s="1"/>
  <c r="DF215" i="1" s="1"/>
  <c r="DI215" i="1" s="1"/>
  <c r="BQ214" i="1"/>
  <c r="BO214" i="1"/>
  <c r="BN214" i="1"/>
  <c r="BK215" i="1" s="1"/>
  <c r="BM215" i="1" s="1"/>
  <c r="BP215" i="1" s="1"/>
  <c r="BZ214" i="1"/>
  <c r="BW214" i="1"/>
  <c r="BT215" i="1" s="1"/>
  <c r="BV215" i="1" s="1"/>
  <c r="BY215" i="1" s="1"/>
  <c r="BX214" i="1"/>
  <c r="CI214" i="1"/>
  <c r="CG214" i="1"/>
  <c r="CF214" i="1"/>
  <c r="CC215" i="1" s="1"/>
  <c r="CE215" i="1" s="1"/>
  <c r="CH215" i="1" s="1"/>
  <c r="J212" i="1" l="1"/>
  <c r="G202" i="2" s="1"/>
  <c r="AY215" i="1"/>
  <c r="AV215" i="1"/>
  <c r="AS216" i="1" s="1"/>
  <c r="AU215" i="1"/>
  <c r="AW215" i="1"/>
  <c r="AX214" i="1"/>
  <c r="H214" i="1" s="1"/>
  <c r="E204" i="2" s="1"/>
  <c r="F214" i="1"/>
  <c r="BZ215" i="1"/>
  <c r="BW215" i="1"/>
  <c r="BT216" i="1" s="1"/>
  <c r="BV216" i="1" s="1"/>
  <c r="BY216" i="1" s="1"/>
  <c r="BX215" i="1"/>
  <c r="A206" i="2"/>
  <c r="BJ216" i="1"/>
  <c r="CK216" i="1"/>
  <c r="DL216" i="1"/>
  <c r="AR216" i="1"/>
  <c r="BS216" i="1"/>
  <c r="DU216" i="1"/>
  <c r="BA216" i="1"/>
  <c r="CB216" i="1"/>
  <c r="DC216" i="1"/>
  <c r="CT216" i="1"/>
  <c r="B217" i="1"/>
  <c r="DJ215" i="1"/>
  <c r="DH215" i="1"/>
  <c r="DG215" i="1"/>
  <c r="DD216" i="1" s="1"/>
  <c r="DF216" i="1" s="1"/>
  <c r="DI216" i="1" s="1"/>
  <c r="B205" i="2"/>
  <c r="C216" i="1"/>
  <c r="C203" i="2"/>
  <c r="I213" i="1"/>
  <c r="F203" i="2" s="1"/>
  <c r="BH215" i="1"/>
  <c r="BE215" i="1"/>
  <c r="BB216" i="1" s="1"/>
  <c r="BD216" i="1" s="1"/>
  <c r="BG216" i="1" s="1"/>
  <c r="BF215" i="1"/>
  <c r="DS215" i="1"/>
  <c r="DP215" i="1"/>
  <c r="DM216" i="1" s="1"/>
  <c r="DO216" i="1" s="1"/>
  <c r="DR216" i="1" s="1"/>
  <c r="DQ215" i="1"/>
  <c r="CR215" i="1"/>
  <c r="CO215" i="1"/>
  <c r="CL216" i="1" s="1"/>
  <c r="CN216" i="1" s="1"/>
  <c r="CQ216" i="1" s="1"/>
  <c r="CP215" i="1"/>
  <c r="EB215" i="1"/>
  <c r="DZ215" i="1"/>
  <c r="DY215" i="1"/>
  <c r="DV216" i="1" s="1"/>
  <c r="DX216" i="1" s="1"/>
  <c r="EA216" i="1" s="1"/>
  <c r="DA215" i="1"/>
  <c r="CY215" i="1"/>
  <c r="CX215" i="1"/>
  <c r="CU216" i="1" s="1"/>
  <c r="CW216" i="1" s="1"/>
  <c r="CZ216" i="1" s="1"/>
  <c r="CI215" i="1"/>
  <c r="CG215" i="1"/>
  <c r="CF215" i="1"/>
  <c r="CC216" i="1" s="1"/>
  <c r="CE216" i="1" s="1"/>
  <c r="CH216" i="1" s="1"/>
  <c r="E214" i="1"/>
  <c r="BQ215" i="1"/>
  <c r="BN215" i="1"/>
  <c r="BK216" i="1" s="1"/>
  <c r="BM216" i="1" s="1"/>
  <c r="BP216" i="1" s="1"/>
  <c r="BO215" i="1"/>
  <c r="G214" i="1"/>
  <c r="D204" i="2" s="1"/>
  <c r="E215" i="1" l="1"/>
  <c r="B206" i="2"/>
  <c r="C217" i="1"/>
  <c r="CI216" i="1"/>
  <c r="CF216" i="1"/>
  <c r="CC217" i="1" s="1"/>
  <c r="CE217" i="1" s="1"/>
  <c r="CH217" i="1" s="1"/>
  <c r="CG216" i="1"/>
  <c r="EB216" i="1"/>
  <c r="DZ216" i="1"/>
  <c r="DY216" i="1"/>
  <c r="DV217" i="1" s="1"/>
  <c r="DX217" i="1" s="1"/>
  <c r="EA217" i="1" s="1"/>
  <c r="DJ216" i="1"/>
  <c r="DG216" i="1"/>
  <c r="DD217" i="1" s="1"/>
  <c r="DF217" i="1" s="1"/>
  <c r="DI217" i="1" s="1"/>
  <c r="DH216" i="1"/>
  <c r="AY216" i="1"/>
  <c r="AU216" i="1"/>
  <c r="AV216" i="1"/>
  <c r="AS217" i="1" s="1"/>
  <c r="AW216" i="1"/>
  <c r="C204" i="2"/>
  <c r="I214" i="1"/>
  <c r="F204" i="2" s="1"/>
  <c r="A207" i="2"/>
  <c r="B218" i="1"/>
  <c r="BJ217" i="1"/>
  <c r="CK217" i="1"/>
  <c r="DL217" i="1"/>
  <c r="AR217" i="1"/>
  <c r="BS217" i="1"/>
  <c r="DU217" i="1"/>
  <c r="BA217" i="1"/>
  <c r="CB217" i="1"/>
  <c r="DC217" i="1"/>
  <c r="CT217" i="1"/>
  <c r="DS216" i="1"/>
  <c r="DQ216" i="1"/>
  <c r="DP216" i="1"/>
  <c r="DM217" i="1" s="1"/>
  <c r="DO217" i="1" s="1"/>
  <c r="DR217" i="1" s="1"/>
  <c r="F215" i="1"/>
  <c r="AX215" i="1"/>
  <c r="H215" i="1" s="1"/>
  <c r="E205" i="2" s="1"/>
  <c r="BZ216" i="1"/>
  <c r="BX216" i="1"/>
  <c r="BW216" i="1"/>
  <c r="BT217" i="1" s="1"/>
  <c r="BV217" i="1" s="1"/>
  <c r="BY217" i="1" s="1"/>
  <c r="J213" i="1"/>
  <c r="G203" i="2" s="1"/>
  <c r="DA216" i="1"/>
  <c r="CX216" i="1"/>
  <c r="CU217" i="1" s="1"/>
  <c r="CW217" i="1" s="1"/>
  <c r="CZ217" i="1" s="1"/>
  <c r="CY216" i="1"/>
  <c r="CR216" i="1"/>
  <c r="CP216" i="1"/>
  <c r="CO216" i="1"/>
  <c r="CL217" i="1" s="1"/>
  <c r="CN217" i="1" s="1"/>
  <c r="CQ217" i="1" s="1"/>
  <c r="G215" i="1"/>
  <c r="D205" i="2" s="1"/>
  <c r="BQ216" i="1"/>
  <c r="BN216" i="1"/>
  <c r="BK217" i="1" s="1"/>
  <c r="BM217" i="1" s="1"/>
  <c r="BP217" i="1" s="1"/>
  <c r="BO216" i="1"/>
  <c r="BH216" i="1"/>
  <c r="BE216" i="1"/>
  <c r="BB217" i="1" s="1"/>
  <c r="BD217" i="1" s="1"/>
  <c r="BG217" i="1" s="1"/>
  <c r="BF216" i="1"/>
  <c r="E216" i="1" l="1"/>
  <c r="DA217" i="1"/>
  <c r="CY217" i="1"/>
  <c r="CX217" i="1"/>
  <c r="CU218" i="1" s="1"/>
  <c r="CW218" i="1" s="1"/>
  <c r="CZ218" i="1" s="1"/>
  <c r="AY217" i="1"/>
  <c r="AV217" i="1"/>
  <c r="AS218" i="1" s="1"/>
  <c r="AW217" i="1"/>
  <c r="AU217" i="1"/>
  <c r="DS217" i="1"/>
  <c r="DP217" i="1"/>
  <c r="DM218" i="1" s="1"/>
  <c r="DO218" i="1" s="1"/>
  <c r="DR218" i="1" s="1"/>
  <c r="DQ217" i="1"/>
  <c r="G216" i="1"/>
  <c r="D206" i="2" s="1"/>
  <c r="CR217" i="1"/>
  <c r="CO217" i="1"/>
  <c r="CL218" i="1" s="1"/>
  <c r="CN218" i="1" s="1"/>
  <c r="CQ218" i="1" s="1"/>
  <c r="CP217" i="1"/>
  <c r="DJ217" i="1"/>
  <c r="DH217" i="1"/>
  <c r="DG217" i="1"/>
  <c r="DD218" i="1" s="1"/>
  <c r="DF218" i="1" s="1"/>
  <c r="DI218" i="1" s="1"/>
  <c r="BQ217" i="1"/>
  <c r="BN217" i="1"/>
  <c r="BK218" i="1" s="1"/>
  <c r="BM218" i="1" s="1"/>
  <c r="BP218" i="1" s="1"/>
  <c r="BO217" i="1"/>
  <c r="AX216" i="1"/>
  <c r="H216" i="1" s="1"/>
  <c r="E206" i="2" s="1"/>
  <c r="F216" i="1"/>
  <c r="CI217" i="1"/>
  <c r="CG217" i="1"/>
  <c r="CF217" i="1"/>
  <c r="CC218" i="1" s="1"/>
  <c r="CE218" i="1" s="1"/>
  <c r="CH218" i="1" s="1"/>
  <c r="A208" i="2"/>
  <c r="DU218" i="1"/>
  <c r="DL218" i="1"/>
  <c r="DC218" i="1"/>
  <c r="CT218" i="1"/>
  <c r="CK218" i="1"/>
  <c r="CB218" i="1"/>
  <c r="BS218" i="1"/>
  <c r="BJ218" i="1"/>
  <c r="BA218" i="1"/>
  <c r="AR218" i="1"/>
  <c r="B219" i="1"/>
  <c r="BH217" i="1"/>
  <c r="BF217" i="1"/>
  <c r="BE217" i="1"/>
  <c r="BB218" i="1" s="1"/>
  <c r="BD218" i="1" s="1"/>
  <c r="BG218" i="1" s="1"/>
  <c r="C205" i="2"/>
  <c r="I215" i="1"/>
  <c r="F205" i="2" s="1"/>
  <c r="EB217" i="1"/>
  <c r="DY217" i="1"/>
  <c r="DV218" i="1" s="1"/>
  <c r="DX218" i="1" s="1"/>
  <c r="EA218" i="1" s="1"/>
  <c r="DZ217" i="1"/>
  <c r="BZ217" i="1"/>
  <c r="BW217" i="1"/>
  <c r="BT218" i="1" s="1"/>
  <c r="BV218" i="1" s="1"/>
  <c r="BY218" i="1" s="1"/>
  <c r="BX217" i="1"/>
  <c r="J214" i="1"/>
  <c r="G204" i="2" s="1"/>
  <c r="B207" i="2"/>
  <c r="C218" i="1"/>
  <c r="BZ218" i="1" l="1"/>
  <c r="BW218" i="1"/>
  <c r="BT219" i="1" s="1"/>
  <c r="BV219" i="1" s="1"/>
  <c r="BY219" i="1" s="1"/>
  <c r="BX218" i="1"/>
  <c r="CR218" i="1"/>
  <c r="CP218" i="1"/>
  <c r="CO218" i="1"/>
  <c r="CL219" i="1" s="1"/>
  <c r="CN219" i="1" s="1"/>
  <c r="CQ219" i="1" s="1"/>
  <c r="AX217" i="1"/>
  <c r="H217" i="1" s="1"/>
  <c r="E207" i="2" s="1"/>
  <c r="F217" i="1"/>
  <c r="DA218" i="1"/>
  <c r="CX218" i="1"/>
  <c r="CU219" i="1" s="1"/>
  <c r="CW219" i="1" s="1"/>
  <c r="CZ219" i="1" s="1"/>
  <c r="CY218" i="1"/>
  <c r="C206" i="2"/>
  <c r="I216" i="1"/>
  <c r="F206" i="2" s="1"/>
  <c r="G217" i="1"/>
  <c r="D207" i="2" s="1"/>
  <c r="A209" i="2"/>
  <c r="BJ219" i="1"/>
  <c r="CK219" i="1"/>
  <c r="DL219" i="1"/>
  <c r="AR219" i="1"/>
  <c r="BS219" i="1"/>
  <c r="DU219" i="1"/>
  <c r="BA219" i="1"/>
  <c r="CB219" i="1"/>
  <c r="CT219" i="1"/>
  <c r="B220" i="1"/>
  <c r="DC219" i="1"/>
  <c r="DJ218" i="1"/>
  <c r="DH218" i="1"/>
  <c r="DG218" i="1"/>
  <c r="DD219" i="1" s="1"/>
  <c r="DF219" i="1" s="1"/>
  <c r="DI219" i="1" s="1"/>
  <c r="B208" i="2"/>
  <c r="C219" i="1"/>
  <c r="AY218" i="1"/>
  <c r="AV218" i="1"/>
  <c r="AS219" i="1" s="1"/>
  <c r="AW218" i="1"/>
  <c r="AU218" i="1"/>
  <c r="DS218" i="1"/>
  <c r="DP218" i="1"/>
  <c r="DM219" i="1" s="1"/>
  <c r="DO219" i="1" s="1"/>
  <c r="DR219" i="1" s="1"/>
  <c r="DQ218" i="1"/>
  <c r="BH218" i="1"/>
  <c r="BF218" i="1"/>
  <c r="BE218" i="1"/>
  <c r="BB219" i="1" s="1"/>
  <c r="BD219" i="1" s="1"/>
  <c r="BG219" i="1" s="1"/>
  <c r="EB218" i="1"/>
  <c r="DZ218" i="1"/>
  <c r="DY218" i="1"/>
  <c r="DV219" i="1" s="1"/>
  <c r="DX219" i="1" s="1"/>
  <c r="EA219" i="1" s="1"/>
  <c r="J215" i="1"/>
  <c r="G205" i="2" s="1"/>
  <c r="BQ218" i="1"/>
  <c r="BN218" i="1"/>
  <c r="BK219" i="1" s="1"/>
  <c r="BM219" i="1" s="1"/>
  <c r="BP219" i="1" s="1"/>
  <c r="BO218" i="1"/>
  <c r="CI218" i="1"/>
  <c r="CG218" i="1"/>
  <c r="CF218" i="1"/>
  <c r="CC219" i="1" s="1"/>
  <c r="CE219" i="1" s="1"/>
  <c r="CH219" i="1" s="1"/>
  <c r="E217" i="1"/>
  <c r="F218" i="1" l="1"/>
  <c r="AX218" i="1"/>
  <c r="H218" i="1" s="1"/>
  <c r="E208" i="2" s="1"/>
  <c r="G218" i="1"/>
  <c r="D208" i="2" s="1"/>
  <c r="A210" i="2"/>
  <c r="BJ220" i="1"/>
  <c r="CK220" i="1"/>
  <c r="DL220" i="1"/>
  <c r="AR220" i="1"/>
  <c r="BS220" i="1"/>
  <c r="DU220" i="1"/>
  <c r="BA220" i="1"/>
  <c r="CB220" i="1"/>
  <c r="DC220" i="1"/>
  <c r="CT220" i="1"/>
  <c r="B221" i="1"/>
  <c r="CR219" i="1"/>
  <c r="CP219" i="1"/>
  <c r="CO219" i="1"/>
  <c r="CL220" i="1" s="1"/>
  <c r="CN220" i="1" s="1"/>
  <c r="CQ220" i="1" s="1"/>
  <c r="B209" i="2"/>
  <c r="C220" i="1"/>
  <c r="CI219" i="1"/>
  <c r="CF219" i="1"/>
  <c r="CC220" i="1" s="1"/>
  <c r="CE220" i="1" s="1"/>
  <c r="CH220" i="1" s="1"/>
  <c r="CG219" i="1"/>
  <c r="C207" i="2"/>
  <c r="I217" i="1"/>
  <c r="F207" i="2" s="1"/>
  <c r="BH219" i="1"/>
  <c r="BE219" i="1"/>
  <c r="BB220" i="1" s="1"/>
  <c r="BD220" i="1" s="1"/>
  <c r="BG220" i="1" s="1"/>
  <c r="BF219" i="1"/>
  <c r="AY219" i="1"/>
  <c r="AU219" i="1"/>
  <c r="AV219" i="1"/>
  <c r="AS220" i="1" s="1"/>
  <c r="AW219" i="1"/>
  <c r="DS219" i="1"/>
  <c r="DQ219" i="1"/>
  <c r="DP219" i="1"/>
  <c r="DM220" i="1" s="1"/>
  <c r="DO220" i="1" s="1"/>
  <c r="DR220" i="1" s="1"/>
  <c r="EB219" i="1"/>
  <c r="DZ219" i="1"/>
  <c r="DY219" i="1"/>
  <c r="DV220" i="1" s="1"/>
  <c r="DX220" i="1" s="1"/>
  <c r="EA220" i="1" s="1"/>
  <c r="DJ219" i="1"/>
  <c r="DG219" i="1"/>
  <c r="DD220" i="1" s="1"/>
  <c r="DF220" i="1" s="1"/>
  <c r="DI220" i="1" s="1"/>
  <c r="DH219" i="1"/>
  <c r="DA219" i="1"/>
  <c r="CX219" i="1"/>
  <c r="CU220" i="1" s="1"/>
  <c r="CW220" i="1" s="1"/>
  <c r="CZ220" i="1" s="1"/>
  <c r="CY219" i="1"/>
  <c r="BQ219" i="1"/>
  <c r="BO219" i="1"/>
  <c r="BN219" i="1"/>
  <c r="BK220" i="1" s="1"/>
  <c r="BM220" i="1" s="1"/>
  <c r="BP220" i="1" s="1"/>
  <c r="E218" i="1"/>
  <c r="BZ219" i="1"/>
  <c r="BW219" i="1"/>
  <c r="BT220" i="1" s="1"/>
  <c r="BV220" i="1" s="1"/>
  <c r="BY220" i="1" s="1"/>
  <c r="BX219" i="1"/>
  <c r="J216" i="1"/>
  <c r="G206" i="2" s="1"/>
  <c r="E219" i="1" l="1"/>
  <c r="G219" i="1"/>
  <c r="D209" i="2" s="1"/>
  <c r="AY220" i="1"/>
  <c r="AW220" i="1"/>
  <c r="AU220" i="1"/>
  <c r="AV220" i="1"/>
  <c r="AS221" i="1" s="1"/>
  <c r="F219" i="1"/>
  <c r="AX219" i="1"/>
  <c r="H219" i="1" s="1"/>
  <c r="E209" i="2" s="1"/>
  <c r="A211" i="2"/>
  <c r="B222" i="1"/>
  <c r="DU221" i="1"/>
  <c r="DL221" i="1"/>
  <c r="DC221" i="1"/>
  <c r="CT221" i="1"/>
  <c r="CK221" i="1"/>
  <c r="CB221" i="1"/>
  <c r="BS221" i="1"/>
  <c r="BJ221" i="1"/>
  <c r="AR221" i="1"/>
  <c r="BA221" i="1"/>
  <c r="DS220" i="1"/>
  <c r="DP220" i="1"/>
  <c r="DM221" i="1" s="1"/>
  <c r="DO221" i="1" s="1"/>
  <c r="DR221" i="1" s="1"/>
  <c r="DQ220" i="1"/>
  <c r="DA220" i="1"/>
  <c r="CX220" i="1"/>
  <c r="CU221" i="1" s="1"/>
  <c r="CW221" i="1" s="1"/>
  <c r="CZ221" i="1" s="1"/>
  <c r="CY220" i="1"/>
  <c r="CR220" i="1"/>
  <c r="CO220" i="1"/>
  <c r="CL221" i="1" s="1"/>
  <c r="CN221" i="1" s="1"/>
  <c r="CQ221" i="1" s="1"/>
  <c r="CP220" i="1"/>
  <c r="DJ220" i="1"/>
  <c r="DG220" i="1"/>
  <c r="DD221" i="1" s="1"/>
  <c r="DF221" i="1" s="1"/>
  <c r="DI221" i="1" s="1"/>
  <c r="DH220" i="1"/>
  <c r="BQ220" i="1"/>
  <c r="BO220" i="1"/>
  <c r="BN220" i="1"/>
  <c r="BK221" i="1" s="1"/>
  <c r="BM221" i="1" s="1"/>
  <c r="BP221" i="1" s="1"/>
  <c r="B210" i="2"/>
  <c r="C221" i="1"/>
  <c r="CI220" i="1"/>
  <c r="CG220" i="1"/>
  <c r="CF220" i="1"/>
  <c r="CC221" i="1" s="1"/>
  <c r="CE221" i="1" s="1"/>
  <c r="CH221" i="1" s="1"/>
  <c r="BH220" i="1"/>
  <c r="BE220" i="1"/>
  <c r="BB221" i="1" s="1"/>
  <c r="BD221" i="1" s="1"/>
  <c r="BG221" i="1" s="1"/>
  <c r="BF220" i="1"/>
  <c r="J217" i="1"/>
  <c r="G207" i="2" s="1"/>
  <c r="EB220" i="1"/>
  <c r="DZ220" i="1"/>
  <c r="DY220" i="1"/>
  <c r="DV221" i="1" s="1"/>
  <c r="DX221" i="1" s="1"/>
  <c r="EA221" i="1" s="1"/>
  <c r="BZ220" i="1"/>
  <c r="BX220" i="1"/>
  <c r="BW220" i="1"/>
  <c r="BT221" i="1" s="1"/>
  <c r="BV221" i="1" s="1"/>
  <c r="BY221" i="1" s="1"/>
  <c r="C208" i="2"/>
  <c r="I218" i="1"/>
  <c r="F208" i="2" s="1"/>
  <c r="BZ221" i="1" l="1"/>
  <c r="BW221" i="1"/>
  <c r="BT222" i="1" s="1"/>
  <c r="BV222" i="1" s="1"/>
  <c r="BY222" i="1" s="1"/>
  <c r="BX221" i="1"/>
  <c r="CI221" i="1"/>
  <c r="CF221" i="1"/>
  <c r="CC222" i="1" s="1"/>
  <c r="CE222" i="1" s="1"/>
  <c r="CH222" i="1" s="1"/>
  <c r="CG221" i="1"/>
  <c r="CR221" i="1"/>
  <c r="CO221" i="1"/>
  <c r="CL222" i="1" s="1"/>
  <c r="CN222" i="1" s="1"/>
  <c r="CQ222" i="1" s="1"/>
  <c r="CP221" i="1"/>
  <c r="C209" i="2"/>
  <c r="I219" i="1"/>
  <c r="F209" i="2" s="1"/>
  <c r="DA221" i="1"/>
  <c r="CX221" i="1"/>
  <c r="CU222" i="1" s="1"/>
  <c r="CW222" i="1" s="1"/>
  <c r="CZ222" i="1" s="1"/>
  <c r="CY221" i="1"/>
  <c r="E220" i="1"/>
  <c r="B211" i="2"/>
  <c r="C222" i="1"/>
  <c r="DJ221" i="1"/>
  <c r="DH221" i="1"/>
  <c r="DG221" i="1"/>
  <c r="DD222" i="1" s="1"/>
  <c r="DF222" i="1" s="1"/>
  <c r="DI222" i="1" s="1"/>
  <c r="J218" i="1"/>
  <c r="G208" i="2" s="1"/>
  <c r="BH221" i="1"/>
  <c r="BF221" i="1"/>
  <c r="BE221" i="1"/>
  <c r="BB222" i="1" s="1"/>
  <c r="BD222" i="1" s="1"/>
  <c r="BG222" i="1" s="1"/>
  <c r="DS221" i="1"/>
  <c r="DQ221" i="1"/>
  <c r="DP221" i="1"/>
  <c r="DM222" i="1" s="1"/>
  <c r="DO222" i="1" s="1"/>
  <c r="DR222" i="1" s="1"/>
  <c r="F220" i="1"/>
  <c r="AX220" i="1"/>
  <c r="H220" i="1" s="1"/>
  <c r="E210" i="2" s="1"/>
  <c r="AY221" i="1"/>
  <c r="AU221" i="1"/>
  <c r="AW221" i="1"/>
  <c r="AV221" i="1"/>
  <c r="AS222" i="1" s="1"/>
  <c r="EB221" i="1"/>
  <c r="DZ221" i="1"/>
  <c r="DY221" i="1"/>
  <c r="DV222" i="1" s="1"/>
  <c r="DX222" i="1" s="1"/>
  <c r="EA222" i="1" s="1"/>
  <c r="G220" i="1"/>
  <c r="D210" i="2" s="1"/>
  <c r="BQ221" i="1"/>
  <c r="BN221" i="1"/>
  <c r="BK222" i="1" s="1"/>
  <c r="BM222" i="1" s="1"/>
  <c r="BP222" i="1" s="1"/>
  <c r="BO221" i="1"/>
  <c r="A212" i="2"/>
  <c r="B223" i="1"/>
  <c r="DU222" i="1"/>
  <c r="DL222" i="1"/>
  <c r="DC222" i="1"/>
  <c r="CT222" i="1"/>
  <c r="CK222" i="1"/>
  <c r="CB222" i="1"/>
  <c r="BS222" i="1"/>
  <c r="BJ222" i="1"/>
  <c r="BA222" i="1"/>
  <c r="AR222" i="1"/>
  <c r="BQ222" i="1" l="1"/>
  <c r="BN222" i="1"/>
  <c r="BK223" i="1" s="1"/>
  <c r="BM223" i="1" s="1"/>
  <c r="BP223" i="1" s="1"/>
  <c r="BO222" i="1"/>
  <c r="CI222" i="1"/>
  <c r="CF222" i="1"/>
  <c r="CC223" i="1" s="1"/>
  <c r="CE223" i="1" s="1"/>
  <c r="CH223" i="1" s="1"/>
  <c r="CG222" i="1"/>
  <c r="G221" i="1"/>
  <c r="D211" i="2" s="1"/>
  <c r="CR222" i="1"/>
  <c r="CO222" i="1"/>
  <c r="CL223" i="1" s="1"/>
  <c r="CN223" i="1" s="1"/>
  <c r="CQ223" i="1" s="1"/>
  <c r="CP222" i="1"/>
  <c r="F221" i="1"/>
  <c r="AX221" i="1"/>
  <c r="H221" i="1" s="1"/>
  <c r="E211" i="2" s="1"/>
  <c r="E221" i="1"/>
  <c r="DA222" i="1"/>
  <c r="CY222" i="1"/>
  <c r="CX222" i="1"/>
  <c r="CU223" i="1" s="1"/>
  <c r="CW223" i="1" s="1"/>
  <c r="CZ223" i="1" s="1"/>
  <c r="EB222" i="1"/>
  <c r="DZ222" i="1"/>
  <c r="DY222" i="1"/>
  <c r="DV223" i="1" s="1"/>
  <c r="DX223" i="1" s="1"/>
  <c r="EA223" i="1" s="1"/>
  <c r="DJ222" i="1"/>
  <c r="DH222" i="1"/>
  <c r="DG222" i="1"/>
  <c r="DD223" i="1" s="1"/>
  <c r="DF223" i="1" s="1"/>
  <c r="DI223" i="1" s="1"/>
  <c r="DS222" i="1"/>
  <c r="DP222" i="1"/>
  <c r="DM223" i="1" s="1"/>
  <c r="DO223" i="1" s="1"/>
  <c r="DR223" i="1" s="1"/>
  <c r="DQ222" i="1"/>
  <c r="BH222" i="1"/>
  <c r="BE222" i="1"/>
  <c r="BB223" i="1" s="1"/>
  <c r="BD223" i="1" s="1"/>
  <c r="BG223" i="1" s="1"/>
  <c r="BF222" i="1"/>
  <c r="AY222" i="1"/>
  <c r="AW222" i="1"/>
  <c r="AV222" i="1"/>
  <c r="AS223" i="1" s="1"/>
  <c r="AU222" i="1"/>
  <c r="C210" i="2"/>
  <c r="I220" i="1"/>
  <c r="F210" i="2" s="1"/>
  <c r="A213" i="2"/>
  <c r="DU223" i="1"/>
  <c r="DL223" i="1"/>
  <c r="DC223" i="1"/>
  <c r="CT223" i="1"/>
  <c r="CK223" i="1"/>
  <c r="CB223" i="1"/>
  <c r="BS223" i="1"/>
  <c r="BJ223" i="1"/>
  <c r="BA223" i="1"/>
  <c r="AR223" i="1"/>
  <c r="B224" i="1"/>
  <c r="J219" i="1"/>
  <c r="G209" i="2" s="1"/>
  <c r="BZ222" i="1"/>
  <c r="BX222" i="1"/>
  <c r="BW222" i="1"/>
  <c r="BT223" i="1" s="1"/>
  <c r="BV223" i="1" s="1"/>
  <c r="BY223" i="1" s="1"/>
  <c r="B212" i="2"/>
  <c r="C223" i="1"/>
  <c r="E222" i="1" l="1"/>
  <c r="AX222" i="1"/>
  <c r="H222" i="1" s="1"/>
  <c r="E212" i="2" s="1"/>
  <c r="F222" i="1"/>
  <c r="A214" i="2"/>
  <c r="B225" i="1"/>
  <c r="DU224" i="1"/>
  <c r="CK224" i="1"/>
  <c r="DC224" i="1"/>
  <c r="CT224" i="1"/>
  <c r="BS224" i="1"/>
  <c r="AR224" i="1"/>
  <c r="DL224" i="1"/>
  <c r="CB224" i="1"/>
  <c r="BJ224" i="1"/>
  <c r="BA224" i="1"/>
  <c r="AY223" i="1"/>
  <c r="AW223" i="1"/>
  <c r="AU223" i="1"/>
  <c r="AV223" i="1"/>
  <c r="AS224" i="1" s="1"/>
  <c r="DS223" i="1"/>
  <c r="DP223" i="1"/>
  <c r="DM224" i="1" s="1"/>
  <c r="DO224" i="1" s="1"/>
  <c r="DR224" i="1" s="1"/>
  <c r="DQ223" i="1"/>
  <c r="G222" i="1"/>
  <c r="D212" i="2" s="1"/>
  <c r="BH223" i="1"/>
  <c r="BF223" i="1"/>
  <c r="BE223" i="1"/>
  <c r="BB224" i="1" s="1"/>
  <c r="BD224" i="1" s="1"/>
  <c r="BG224" i="1" s="1"/>
  <c r="DJ223" i="1"/>
  <c r="DH223" i="1"/>
  <c r="DG223" i="1"/>
  <c r="DD224" i="1" s="1"/>
  <c r="DF224" i="1" s="1"/>
  <c r="DI224" i="1" s="1"/>
  <c r="BQ223" i="1"/>
  <c r="BO223" i="1"/>
  <c r="BN223" i="1"/>
  <c r="BK224" i="1" s="1"/>
  <c r="BM224" i="1" s="1"/>
  <c r="BP224" i="1" s="1"/>
  <c r="DA223" i="1"/>
  <c r="CX223" i="1"/>
  <c r="CU224" i="1" s="1"/>
  <c r="CW224" i="1" s="1"/>
  <c r="CZ224" i="1" s="1"/>
  <c r="CY223" i="1"/>
  <c r="B213" i="2"/>
  <c r="C224" i="1"/>
  <c r="EB223" i="1"/>
  <c r="DY223" i="1"/>
  <c r="DV224" i="1" s="1"/>
  <c r="DX224" i="1" s="1"/>
  <c r="EA224" i="1" s="1"/>
  <c r="DZ223" i="1"/>
  <c r="BZ223" i="1"/>
  <c r="BW223" i="1"/>
  <c r="BT224" i="1" s="1"/>
  <c r="BV224" i="1" s="1"/>
  <c r="BY224" i="1" s="1"/>
  <c r="BX223" i="1"/>
  <c r="J220" i="1"/>
  <c r="G210" i="2" s="1"/>
  <c r="C211" i="2"/>
  <c r="I221" i="1"/>
  <c r="F211" i="2" s="1"/>
  <c r="CI223" i="1"/>
  <c r="CG223" i="1"/>
  <c r="CF223" i="1"/>
  <c r="CC224" i="1" s="1"/>
  <c r="CE224" i="1" s="1"/>
  <c r="CH224" i="1" s="1"/>
  <c r="CR223" i="1"/>
  <c r="CO223" i="1"/>
  <c r="CL224" i="1" s="1"/>
  <c r="CN224" i="1" s="1"/>
  <c r="CQ224" i="1" s="1"/>
  <c r="CP223" i="1"/>
  <c r="E223" i="1" l="1"/>
  <c r="G223" i="1"/>
  <c r="D213" i="2" s="1"/>
  <c r="DJ224" i="1"/>
  <c r="DH224" i="1"/>
  <c r="DG224" i="1"/>
  <c r="DD225" i="1" s="1"/>
  <c r="DF225" i="1" s="1"/>
  <c r="DI225" i="1" s="1"/>
  <c r="J221" i="1"/>
  <c r="G211" i="2" s="1"/>
  <c r="BH224" i="1"/>
  <c r="BF224" i="1"/>
  <c r="BE224" i="1"/>
  <c r="BB225" i="1" s="1"/>
  <c r="BD225" i="1" s="1"/>
  <c r="BG225" i="1" s="1"/>
  <c r="CR224" i="1"/>
  <c r="CP224" i="1"/>
  <c r="CO224" i="1"/>
  <c r="CL225" i="1" s="1"/>
  <c r="CN225" i="1" s="1"/>
  <c r="CQ225" i="1" s="1"/>
  <c r="B214" i="2"/>
  <c r="C225" i="1"/>
  <c r="BQ224" i="1"/>
  <c r="BO224" i="1"/>
  <c r="BN224" i="1"/>
  <c r="BK225" i="1" s="1"/>
  <c r="BM225" i="1" s="1"/>
  <c r="BP225" i="1" s="1"/>
  <c r="EB224" i="1"/>
  <c r="DZ224" i="1"/>
  <c r="DY224" i="1"/>
  <c r="DV225" i="1" s="1"/>
  <c r="DX225" i="1" s="1"/>
  <c r="EA225" i="1" s="1"/>
  <c r="CI224" i="1"/>
  <c r="CG224" i="1"/>
  <c r="CF224" i="1"/>
  <c r="CC225" i="1" s="1"/>
  <c r="CE225" i="1" s="1"/>
  <c r="CH225" i="1" s="1"/>
  <c r="A215" i="2"/>
  <c r="DU225" i="1"/>
  <c r="DL225" i="1"/>
  <c r="DC225" i="1"/>
  <c r="CT225" i="1"/>
  <c r="CK225" i="1"/>
  <c r="CB225" i="1"/>
  <c r="BS225" i="1"/>
  <c r="BJ225" i="1"/>
  <c r="BA225" i="1"/>
  <c r="AR225" i="1"/>
  <c r="B226" i="1"/>
  <c r="DA224" i="1"/>
  <c r="CY224" i="1"/>
  <c r="CX224" i="1"/>
  <c r="CU225" i="1" s="1"/>
  <c r="CW225" i="1" s="1"/>
  <c r="CZ225" i="1" s="1"/>
  <c r="DS224" i="1"/>
  <c r="DP224" i="1"/>
  <c r="DM225" i="1" s="1"/>
  <c r="DO225" i="1" s="1"/>
  <c r="DR225" i="1" s="1"/>
  <c r="DQ224" i="1"/>
  <c r="AY224" i="1"/>
  <c r="AV224" i="1"/>
  <c r="AS225" i="1" s="1"/>
  <c r="AW224" i="1"/>
  <c r="AU224" i="1"/>
  <c r="C212" i="2"/>
  <c r="I222" i="1"/>
  <c r="F212" i="2" s="1"/>
  <c r="AX223" i="1"/>
  <c r="H223" i="1" s="1"/>
  <c r="E213" i="2" s="1"/>
  <c r="F223" i="1"/>
  <c r="BZ224" i="1"/>
  <c r="BW224" i="1"/>
  <c r="BT225" i="1" s="1"/>
  <c r="BV225" i="1" s="1"/>
  <c r="BY225" i="1" s="1"/>
  <c r="BX224" i="1"/>
  <c r="BQ225" i="1" l="1"/>
  <c r="BO225" i="1"/>
  <c r="BN225" i="1"/>
  <c r="BK226" i="1" s="1"/>
  <c r="BM226" i="1" s="1"/>
  <c r="BP226" i="1" s="1"/>
  <c r="BZ225" i="1"/>
  <c r="BX225" i="1"/>
  <c r="BW225" i="1"/>
  <c r="BT226" i="1" s="1"/>
  <c r="BV226" i="1" s="1"/>
  <c r="BY226" i="1" s="1"/>
  <c r="AX224" i="1"/>
  <c r="H224" i="1" s="1"/>
  <c r="E214" i="2" s="1"/>
  <c r="F224" i="1"/>
  <c r="EB225" i="1"/>
  <c r="DZ225" i="1"/>
  <c r="DY225" i="1"/>
  <c r="DV226" i="1" s="1"/>
  <c r="DX226" i="1" s="1"/>
  <c r="EA226" i="1" s="1"/>
  <c r="G224" i="1"/>
  <c r="D214" i="2" s="1"/>
  <c r="CR225" i="1"/>
  <c r="CO225" i="1"/>
  <c r="CL226" i="1" s="1"/>
  <c r="CN226" i="1" s="1"/>
  <c r="CQ226" i="1" s="1"/>
  <c r="CP225" i="1"/>
  <c r="J222" i="1"/>
  <c r="G212" i="2" s="1"/>
  <c r="CI225" i="1"/>
  <c r="CF225" i="1"/>
  <c r="CC226" i="1" s="1"/>
  <c r="CE226" i="1" s="1"/>
  <c r="CH226" i="1" s="1"/>
  <c r="CG225" i="1"/>
  <c r="DA225" i="1"/>
  <c r="CY225" i="1"/>
  <c r="CX225" i="1"/>
  <c r="CU226" i="1" s="1"/>
  <c r="CW226" i="1" s="1"/>
  <c r="CZ226" i="1" s="1"/>
  <c r="BH225" i="1"/>
  <c r="BF225" i="1"/>
  <c r="BE225" i="1"/>
  <c r="BB226" i="1" s="1"/>
  <c r="BD226" i="1" s="1"/>
  <c r="BG226" i="1" s="1"/>
  <c r="B215" i="2"/>
  <c r="C226" i="1"/>
  <c r="C213" i="2"/>
  <c r="I223" i="1"/>
  <c r="F213" i="2" s="1"/>
  <c r="A216" i="2"/>
  <c r="DL226" i="1"/>
  <c r="CB226" i="1"/>
  <c r="AR226" i="1"/>
  <c r="CT226" i="1"/>
  <c r="BJ226" i="1"/>
  <c r="B227" i="1"/>
  <c r="DC226" i="1"/>
  <c r="BS226" i="1"/>
  <c r="CK226" i="1"/>
  <c r="BA226" i="1"/>
  <c r="DU226" i="1"/>
  <c r="DJ225" i="1"/>
  <c r="DH225" i="1"/>
  <c r="DG225" i="1"/>
  <c r="DD226" i="1" s="1"/>
  <c r="DF226" i="1" s="1"/>
  <c r="DI226" i="1" s="1"/>
  <c r="E224" i="1"/>
  <c r="AY225" i="1"/>
  <c r="AU225" i="1"/>
  <c r="AW225" i="1"/>
  <c r="AV225" i="1"/>
  <c r="AS226" i="1" s="1"/>
  <c r="DS225" i="1"/>
  <c r="DQ225" i="1"/>
  <c r="DP225" i="1"/>
  <c r="DM226" i="1" s="1"/>
  <c r="DO226" i="1" s="1"/>
  <c r="DR226" i="1" s="1"/>
  <c r="J223" i="1" l="1"/>
  <c r="G213" i="2" s="1"/>
  <c r="G225" i="1"/>
  <c r="D215" i="2" s="1"/>
  <c r="BH226" i="1"/>
  <c r="BE226" i="1"/>
  <c r="BB227" i="1" s="1"/>
  <c r="BD227" i="1" s="1"/>
  <c r="BG227" i="1" s="1"/>
  <c r="BF226" i="1"/>
  <c r="CI226" i="1"/>
  <c r="CF226" i="1"/>
  <c r="CC227" i="1" s="1"/>
  <c r="CE227" i="1" s="1"/>
  <c r="CH227" i="1" s="1"/>
  <c r="CG226" i="1"/>
  <c r="F225" i="1"/>
  <c r="AX225" i="1"/>
  <c r="H225" i="1" s="1"/>
  <c r="E215" i="2" s="1"/>
  <c r="CR226" i="1"/>
  <c r="CP226" i="1"/>
  <c r="CO226" i="1"/>
  <c r="CL227" i="1" s="1"/>
  <c r="CN227" i="1" s="1"/>
  <c r="CQ227" i="1" s="1"/>
  <c r="DS226" i="1"/>
  <c r="DQ226" i="1"/>
  <c r="DP226" i="1"/>
  <c r="DM227" i="1" s="1"/>
  <c r="DO227" i="1" s="1"/>
  <c r="DR227" i="1" s="1"/>
  <c r="C214" i="2"/>
  <c r="I224" i="1"/>
  <c r="F214" i="2" s="1"/>
  <c r="BZ226" i="1"/>
  <c r="BW226" i="1"/>
  <c r="BT227" i="1" s="1"/>
  <c r="BV227" i="1" s="1"/>
  <c r="BY227" i="1" s="1"/>
  <c r="BX226" i="1"/>
  <c r="E225" i="1"/>
  <c r="DJ226" i="1"/>
  <c r="DG226" i="1"/>
  <c r="DD227" i="1" s="1"/>
  <c r="DF227" i="1" s="1"/>
  <c r="DI227" i="1" s="1"/>
  <c r="DH226" i="1"/>
  <c r="B216" i="2"/>
  <c r="C227" i="1"/>
  <c r="A217" i="2"/>
  <c r="B228" i="1"/>
  <c r="BA227" i="1"/>
  <c r="CK227" i="1"/>
  <c r="DL227" i="1"/>
  <c r="BJ227" i="1"/>
  <c r="DU227" i="1"/>
  <c r="CB227" i="1"/>
  <c r="AR227" i="1"/>
  <c r="DC227" i="1"/>
  <c r="BS227" i="1"/>
  <c r="CT227" i="1"/>
  <c r="BQ226" i="1"/>
  <c r="BO226" i="1"/>
  <c r="BN226" i="1"/>
  <c r="BK227" i="1" s="1"/>
  <c r="BM227" i="1" s="1"/>
  <c r="BP227" i="1" s="1"/>
  <c r="DA226" i="1"/>
  <c r="CX226" i="1"/>
  <c r="CU227" i="1" s="1"/>
  <c r="CW227" i="1" s="1"/>
  <c r="CZ227" i="1" s="1"/>
  <c r="CY226" i="1"/>
  <c r="EB226" i="1"/>
  <c r="DZ226" i="1"/>
  <c r="DY226" i="1"/>
  <c r="DV227" i="1" s="1"/>
  <c r="DX227" i="1" s="1"/>
  <c r="EA227" i="1" s="1"/>
  <c r="AY226" i="1"/>
  <c r="AW226" i="1"/>
  <c r="AV226" i="1"/>
  <c r="AS227" i="1" s="1"/>
  <c r="AU226" i="1"/>
  <c r="J224" i="1" l="1"/>
  <c r="G214" i="2" s="1"/>
  <c r="DS227" i="1"/>
  <c r="DQ227" i="1"/>
  <c r="DP227" i="1"/>
  <c r="DM228" i="1" s="1"/>
  <c r="DO228" i="1" s="1"/>
  <c r="DR228" i="1" s="1"/>
  <c r="DA227" i="1"/>
  <c r="CY227" i="1"/>
  <c r="CX227" i="1"/>
  <c r="CU228" i="1" s="1"/>
  <c r="CW228" i="1" s="1"/>
  <c r="CZ228" i="1" s="1"/>
  <c r="C215" i="2"/>
  <c r="I225" i="1"/>
  <c r="F215" i="2" s="1"/>
  <c r="CR227" i="1"/>
  <c r="CP227" i="1"/>
  <c r="CO227" i="1"/>
  <c r="CL228" i="1" s="1"/>
  <c r="CN228" i="1" s="1"/>
  <c r="CQ228" i="1" s="1"/>
  <c r="BZ227" i="1"/>
  <c r="BW227" i="1"/>
  <c r="BT228" i="1" s="1"/>
  <c r="BV228" i="1" s="1"/>
  <c r="BY228" i="1" s="1"/>
  <c r="BX227" i="1"/>
  <c r="BH227" i="1"/>
  <c r="BE227" i="1"/>
  <c r="BB228" i="1" s="1"/>
  <c r="BD228" i="1" s="1"/>
  <c r="BG228" i="1" s="1"/>
  <c r="BF227" i="1"/>
  <c r="E226" i="1"/>
  <c r="DJ227" i="1"/>
  <c r="DG227" i="1"/>
  <c r="DD228" i="1" s="1"/>
  <c r="DF228" i="1" s="1"/>
  <c r="DI228" i="1" s="1"/>
  <c r="DH227" i="1"/>
  <c r="A218" i="2"/>
  <c r="DU228" i="1"/>
  <c r="DL228" i="1"/>
  <c r="DC228" i="1"/>
  <c r="CT228" i="1"/>
  <c r="CK228" i="1"/>
  <c r="CB228" i="1"/>
  <c r="BS228" i="1"/>
  <c r="BJ228" i="1"/>
  <c r="BA228" i="1"/>
  <c r="AR228" i="1"/>
  <c r="B229" i="1"/>
  <c r="CI227" i="1"/>
  <c r="CG227" i="1"/>
  <c r="CF227" i="1"/>
  <c r="CC228" i="1" s="1"/>
  <c r="CE228" i="1" s="1"/>
  <c r="CH228" i="1" s="1"/>
  <c r="B217" i="2"/>
  <c r="C228" i="1"/>
  <c r="AY227" i="1"/>
  <c r="AU227" i="1"/>
  <c r="AW227" i="1"/>
  <c r="AV227" i="1"/>
  <c r="AS228" i="1" s="1"/>
  <c r="G226" i="1"/>
  <c r="D216" i="2" s="1"/>
  <c r="EB227" i="1"/>
  <c r="DY227" i="1"/>
  <c r="DV228" i="1" s="1"/>
  <c r="DX228" i="1" s="1"/>
  <c r="EA228" i="1" s="1"/>
  <c r="DZ227" i="1"/>
  <c r="F226" i="1"/>
  <c r="AX226" i="1"/>
  <c r="H226" i="1" s="1"/>
  <c r="E216" i="2" s="1"/>
  <c r="BQ227" i="1"/>
  <c r="BN227" i="1"/>
  <c r="BK228" i="1" s="1"/>
  <c r="BM228" i="1" s="1"/>
  <c r="BP228" i="1" s="1"/>
  <c r="BO227" i="1"/>
  <c r="EB228" i="1" l="1"/>
  <c r="DZ228" i="1"/>
  <c r="DY228" i="1"/>
  <c r="DV229" i="1" s="1"/>
  <c r="DX229" i="1" s="1"/>
  <c r="EA229" i="1" s="1"/>
  <c r="J225" i="1"/>
  <c r="G215" i="2" s="1"/>
  <c r="C216" i="2"/>
  <c r="I226" i="1"/>
  <c r="F216" i="2" s="1"/>
  <c r="BZ228" i="1"/>
  <c r="BW228" i="1"/>
  <c r="BT229" i="1" s="1"/>
  <c r="BV229" i="1" s="1"/>
  <c r="BY229" i="1" s="1"/>
  <c r="BX228" i="1"/>
  <c r="AX227" i="1"/>
  <c r="H227" i="1" s="1"/>
  <c r="E217" i="2" s="1"/>
  <c r="F227" i="1"/>
  <c r="AY228" i="1"/>
  <c r="AW228" i="1"/>
  <c r="AU228" i="1"/>
  <c r="AV228" i="1"/>
  <c r="AS229" i="1" s="1"/>
  <c r="DS228" i="1"/>
  <c r="DQ228" i="1"/>
  <c r="DP228" i="1"/>
  <c r="DM229" i="1" s="1"/>
  <c r="DO229" i="1" s="1"/>
  <c r="DR229" i="1" s="1"/>
  <c r="BH228" i="1"/>
  <c r="BF228" i="1"/>
  <c r="BE228" i="1"/>
  <c r="BB229" i="1" s="1"/>
  <c r="BD229" i="1" s="1"/>
  <c r="BG229" i="1" s="1"/>
  <c r="B218" i="2"/>
  <c r="C229" i="1"/>
  <c r="BQ228" i="1"/>
  <c r="BN228" i="1"/>
  <c r="BK229" i="1" s="1"/>
  <c r="BM229" i="1" s="1"/>
  <c r="BP229" i="1" s="1"/>
  <c r="BO228" i="1"/>
  <c r="CI228" i="1"/>
  <c r="CF228" i="1"/>
  <c r="CC229" i="1" s="1"/>
  <c r="CE229" i="1" s="1"/>
  <c r="CH229" i="1" s="1"/>
  <c r="CG228" i="1"/>
  <c r="CR228" i="1"/>
  <c r="CP228" i="1"/>
  <c r="CO228" i="1"/>
  <c r="CL229" i="1" s="1"/>
  <c r="CN229" i="1" s="1"/>
  <c r="CQ229" i="1" s="1"/>
  <c r="DA228" i="1"/>
  <c r="CY228" i="1"/>
  <c r="CX228" i="1"/>
  <c r="CU229" i="1" s="1"/>
  <c r="CW229" i="1" s="1"/>
  <c r="CZ229" i="1" s="1"/>
  <c r="E227" i="1"/>
  <c r="G227" i="1"/>
  <c r="D217" i="2" s="1"/>
  <c r="A219" i="2"/>
  <c r="BJ229" i="1"/>
  <c r="CK229" i="1"/>
  <c r="DL229" i="1"/>
  <c r="AR229" i="1"/>
  <c r="BS229" i="1"/>
  <c r="DU229" i="1"/>
  <c r="BA229" i="1"/>
  <c r="CB229" i="1"/>
  <c r="B230" i="1"/>
  <c r="DC229" i="1"/>
  <c r="CT229" i="1"/>
  <c r="DJ228" i="1"/>
  <c r="DG228" i="1"/>
  <c r="DD229" i="1" s="1"/>
  <c r="DF229" i="1" s="1"/>
  <c r="DI229" i="1" s="1"/>
  <c r="DH228" i="1"/>
  <c r="E228" i="1" l="1"/>
  <c r="B219" i="2"/>
  <c r="C230" i="1"/>
  <c r="CI229" i="1"/>
  <c r="CG229" i="1"/>
  <c r="CF229" i="1"/>
  <c r="CC230" i="1" s="1"/>
  <c r="CE230" i="1" s="1"/>
  <c r="CH230" i="1" s="1"/>
  <c r="AX228" i="1"/>
  <c r="H228" i="1" s="1"/>
  <c r="E218" i="2" s="1"/>
  <c r="F228" i="1"/>
  <c r="BH229" i="1"/>
  <c r="BE229" i="1"/>
  <c r="BB230" i="1" s="1"/>
  <c r="BD230" i="1" s="1"/>
  <c r="BG230" i="1" s="1"/>
  <c r="BF229" i="1"/>
  <c r="G228" i="1"/>
  <c r="D218" i="2" s="1"/>
  <c r="J226" i="1"/>
  <c r="G216" i="2" s="1"/>
  <c r="A220" i="2"/>
  <c r="B231" i="1"/>
  <c r="DL230" i="1"/>
  <c r="CT230" i="1"/>
  <c r="CB230" i="1"/>
  <c r="BJ230" i="1"/>
  <c r="AR230" i="1"/>
  <c r="DC230" i="1"/>
  <c r="BS230" i="1"/>
  <c r="DU230" i="1"/>
  <c r="CK230" i="1"/>
  <c r="BA230" i="1"/>
  <c r="BQ229" i="1"/>
  <c r="BO229" i="1"/>
  <c r="BN229" i="1"/>
  <c r="BK230" i="1" s="1"/>
  <c r="BM230" i="1" s="1"/>
  <c r="BP230" i="1" s="1"/>
  <c r="EB229" i="1"/>
  <c r="DY229" i="1"/>
  <c r="DV230" i="1" s="1"/>
  <c r="DX230" i="1" s="1"/>
  <c r="EA230" i="1" s="1"/>
  <c r="DZ229" i="1"/>
  <c r="C217" i="2"/>
  <c r="I227" i="1"/>
  <c r="F217" i="2" s="1"/>
  <c r="AY229" i="1"/>
  <c r="AU229" i="1"/>
  <c r="AV229" i="1"/>
  <c r="AS230" i="1" s="1"/>
  <c r="AW229" i="1"/>
  <c r="BZ229" i="1"/>
  <c r="BW229" i="1"/>
  <c r="BT230" i="1" s="1"/>
  <c r="BV230" i="1" s="1"/>
  <c r="BY230" i="1" s="1"/>
  <c r="BX229" i="1"/>
  <c r="DA229" i="1"/>
  <c r="CX229" i="1"/>
  <c r="CU230" i="1" s="1"/>
  <c r="CW230" i="1" s="1"/>
  <c r="CZ230" i="1" s="1"/>
  <c r="CY229" i="1"/>
  <c r="DS229" i="1"/>
  <c r="DP229" i="1"/>
  <c r="DM230" i="1" s="1"/>
  <c r="DO230" i="1" s="1"/>
  <c r="DR230" i="1" s="1"/>
  <c r="DQ229" i="1"/>
  <c r="DJ229" i="1"/>
  <c r="DG229" i="1"/>
  <c r="DD230" i="1" s="1"/>
  <c r="DF230" i="1" s="1"/>
  <c r="DI230" i="1" s="1"/>
  <c r="DH229" i="1"/>
  <c r="CR229" i="1"/>
  <c r="CO229" i="1"/>
  <c r="CL230" i="1" s="1"/>
  <c r="CN230" i="1" s="1"/>
  <c r="CQ230" i="1" s="1"/>
  <c r="CP229" i="1"/>
  <c r="DA230" i="1" l="1"/>
  <c r="CX230" i="1"/>
  <c r="CU231" i="1" s="1"/>
  <c r="CW231" i="1" s="1"/>
  <c r="CZ231" i="1" s="1"/>
  <c r="CY230" i="1"/>
  <c r="CR230" i="1"/>
  <c r="CO230" i="1"/>
  <c r="CL231" i="1" s="1"/>
  <c r="CN231" i="1" s="1"/>
  <c r="CQ231" i="1" s="1"/>
  <c r="CP230" i="1"/>
  <c r="DS230" i="1"/>
  <c r="DQ230" i="1"/>
  <c r="DP230" i="1"/>
  <c r="DM231" i="1" s="1"/>
  <c r="DO231" i="1" s="1"/>
  <c r="DR231" i="1" s="1"/>
  <c r="C218" i="2"/>
  <c r="I228" i="1"/>
  <c r="F218" i="2" s="1"/>
  <c r="E229" i="1"/>
  <c r="EB230" i="1"/>
  <c r="DZ230" i="1"/>
  <c r="DY230" i="1"/>
  <c r="DV231" i="1" s="1"/>
  <c r="DX231" i="1" s="1"/>
  <c r="EA231" i="1" s="1"/>
  <c r="A221" i="2"/>
  <c r="B232" i="1"/>
  <c r="CK231" i="1"/>
  <c r="CT231" i="1"/>
  <c r="DL231" i="1"/>
  <c r="AR231" i="1"/>
  <c r="BS231" i="1"/>
  <c r="BJ231" i="1"/>
  <c r="CB231" i="1"/>
  <c r="BA231" i="1"/>
  <c r="DC231" i="1"/>
  <c r="DU231" i="1"/>
  <c r="BH230" i="1"/>
  <c r="BF230" i="1"/>
  <c r="BE230" i="1"/>
  <c r="BB231" i="1" s="1"/>
  <c r="BD231" i="1" s="1"/>
  <c r="BG231" i="1" s="1"/>
  <c r="G229" i="1"/>
  <c r="D219" i="2" s="1"/>
  <c r="BZ230" i="1"/>
  <c r="BX230" i="1"/>
  <c r="BW230" i="1"/>
  <c r="BT231" i="1" s="1"/>
  <c r="BV231" i="1" s="1"/>
  <c r="BY231" i="1" s="1"/>
  <c r="AX229" i="1"/>
  <c r="H229" i="1" s="1"/>
  <c r="E219" i="2" s="1"/>
  <c r="F229" i="1"/>
  <c r="AY230" i="1"/>
  <c r="AW230" i="1"/>
  <c r="AU230" i="1"/>
  <c r="AV230" i="1"/>
  <c r="AS231" i="1" s="1"/>
  <c r="B220" i="2"/>
  <c r="C231" i="1"/>
  <c r="DJ230" i="1"/>
  <c r="DG230" i="1"/>
  <c r="DD231" i="1" s="1"/>
  <c r="DF231" i="1" s="1"/>
  <c r="DI231" i="1" s="1"/>
  <c r="DH230" i="1"/>
  <c r="BQ230" i="1"/>
  <c r="BO230" i="1"/>
  <c r="BN230" i="1"/>
  <c r="BK231" i="1" s="1"/>
  <c r="BM231" i="1" s="1"/>
  <c r="BP231" i="1" s="1"/>
  <c r="J227" i="1"/>
  <c r="G217" i="2" s="1"/>
  <c r="CI230" i="1"/>
  <c r="CF230" i="1"/>
  <c r="CC231" i="1" s="1"/>
  <c r="CE231" i="1" s="1"/>
  <c r="CH231" i="1" s="1"/>
  <c r="CG230" i="1"/>
  <c r="AY231" i="1" l="1"/>
  <c r="AU231" i="1"/>
  <c r="AW231" i="1"/>
  <c r="AV231" i="1"/>
  <c r="AS232" i="1" s="1"/>
  <c r="BQ231" i="1"/>
  <c r="BN231" i="1"/>
  <c r="BK232" i="1" s="1"/>
  <c r="BM232" i="1" s="1"/>
  <c r="BP232" i="1" s="1"/>
  <c r="BO231" i="1"/>
  <c r="BZ231" i="1"/>
  <c r="BW231" i="1"/>
  <c r="BT232" i="1" s="1"/>
  <c r="BV232" i="1" s="1"/>
  <c r="BY232" i="1" s="1"/>
  <c r="BX231" i="1"/>
  <c r="C219" i="2"/>
  <c r="I229" i="1"/>
  <c r="F219" i="2" s="1"/>
  <c r="DS231" i="1"/>
  <c r="DP231" i="1"/>
  <c r="DM232" i="1" s="1"/>
  <c r="DO232" i="1" s="1"/>
  <c r="DR232" i="1" s="1"/>
  <c r="DQ231" i="1"/>
  <c r="E230" i="1"/>
  <c r="G230" i="1"/>
  <c r="D220" i="2" s="1"/>
  <c r="EB231" i="1"/>
  <c r="DY231" i="1"/>
  <c r="DV232" i="1" s="1"/>
  <c r="DX232" i="1" s="1"/>
  <c r="EA232" i="1" s="1"/>
  <c r="DZ231" i="1"/>
  <c r="DA231" i="1"/>
  <c r="CX231" i="1"/>
  <c r="CU232" i="1" s="1"/>
  <c r="CW232" i="1" s="1"/>
  <c r="CZ232" i="1" s="1"/>
  <c r="CY231" i="1"/>
  <c r="J228" i="1"/>
  <c r="G218" i="2" s="1"/>
  <c r="B221" i="2"/>
  <c r="C232" i="1"/>
  <c r="DJ231" i="1"/>
  <c r="DG231" i="1"/>
  <c r="DD232" i="1" s="1"/>
  <c r="DF232" i="1" s="1"/>
  <c r="DI232" i="1" s="1"/>
  <c r="DH231" i="1"/>
  <c r="CR231" i="1"/>
  <c r="CO231" i="1"/>
  <c r="CL232" i="1" s="1"/>
  <c r="CN232" i="1" s="1"/>
  <c r="CQ232" i="1" s="1"/>
  <c r="CP231" i="1"/>
  <c r="BH231" i="1"/>
  <c r="BF231" i="1"/>
  <c r="BE231" i="1"/>
  <c r="BB232" i="1" s="1"/>
  <c r="BD232" i="1" s="1"/>
  <c r="BG232" i="1" s="1"/>
  <c r="A222" i="2"/>
  <c r="DU232" i="1"/>
  <c r="DL232" i="1"/>
  <c r="DC232" i="1"/>
  <c r="CT232" i="1"/>
  <c r="CK232" i="1"/>
  <c r="CB232" i="1"/>
  <c r="BS232" i="1"/>
  <c r="BJ232" i="1"/>
  <c r="BA232" i="1"/>
  <c r="AR232" i="1"/>
  <c r="B233" i="1"/>
  <c r="F230" i="1"/>
  <c r="AX230" i="1"/>
  <c r="H230" i="1" s="1"/>
  <c r="E220" i="2" s="1"/>
  <c r="CI231" i="1"/>
  <c r="CG231" i="1"/>
  <c r="CF231" i="1"/>
  <c r="CC232" i="1" s="1"/>
  <c r="CE232" i="1" s="1"/>
  <c r="CH232" i="1" s="1"/>
  <c r="AY232" i="1" l="1"/>
  <c r="AV232" i="1"/>
  <c r="AS233" i="1" s="1"/>
  <c r="AW232" i="1"/>
  <c r="AU232" i="1"/>
  <c r="BH232" i="1"/>
  <c r="BE232" i="1"/>
  <c r="BB233" i="1" s="1"/>
  <c r="BD233" i="1" s="1"/>
  <c r="BG233" i="1" s="1"/>
  <c r="BF232" i="1"/>
  <c r="EB232" i="1"/>
  <c r="DY232" i="1"/>
  <c r="DV233" i="1" s="1"/>
  <c r="DX233" i="1" s="1"/>
  <c r="EA233" i="1" s="1"/>
  <c r="DZ232" i="1"/>
  <c r="DS232" i="1"/>
  <c r="DP232" i="1"/>
  <c r="DM233" i="1" s="1"/>
  <c r="DO233" i="1" s="1"/>
  <c r="DR233" i="1" s="1"/>
  <c r="DQ232" i="1"/>
  <c r="J229" i="1"/>
  <c r="G219" i="2" s="1"/>
  <c r="A223" i="2"/>
  <c r="B234" i="1"/>
  <c r="DC233" i="1"/>
  <c r="BS233" i="1"/>
  <c r="CT233" i="1"/>
  <c r="BJ233" i="1"/>
  <c r="DL233" i="1"/>
  <c r="AR233" i="1"/>
  <c r="CK233" i="1"/>
  <c r="CB233" i="1"/>
  <c r="DU233" i="1"/>
  <c r="BA233" i="1"/>
  <c r="BZ232" i="1"/>
  <c r="BW232" i="1"/>
  <c r="BT233" i="1" s="1"/>
  <c r="BV233" i="1" s="1"/>
  <c r="BY233" i="1" s="1"/>
  <c r="BX232" i="1"/>
  <c r="B222" i="2"/>
  <c r="C233" i="1"/>
  <c r="G231" i="1"/>
  <c r="D221" i="2" s="1"/>
  <c r="CI232" i="1"/>
  <c r="CF232" i="1"/>
  <c r="CC233" i="1" s="1"/>
  <c r="CE233" i="1" s="1"/>
  <c r="CH233" i="1" s="1"/>
  <c r="CG232" i="1"/>
  <c r="CR232" i="1"/>
  <c r="CO232" i="1"/>
  <c r="CL233" i="1" s="1"/>
  <c r="CN233" i="1" s="1"/>
  <c r="CQ233" i="1" s="1"/>
  <c r="CP232" i="1"/>
  <c r="F231" i="1"/>
  <c r="AX231" i="1"/>
  <c r="H231" i="1" s="1"/>
  <c r="E221" i="2" s="1"/>
  <c r="DJ232" i="1"/>
  <c r="DH232" i="1"/>
  <c r="DG232" i="1"/>
  <c r="DD233" i="1" s="1"/>
  <c r="DF233" i="1" s="1"/>
  <c r="DI233" i="1" s="1"/>
  <c r="BQ232" i="1"/>
  <c r="BN232" i="1"/>
  <c r="BK233" i="1" s="1"/>
  <c r="BM233" i="1" s="1"/>
  <c r="BP233" i="1" s="1"/>
  <c r="BO232" i="1"/>
  <c r="C220" i="2"/>
  <c r="I230" i="1"/>
  <c r="F220" i="2" s="1"/>
  <c r="DA232" i="1"/>
  <c r="CY232" i="1"/>
  <c r="CX232" i="1"/>
  <c r="CU233" i="1" s="1"/>
  <c r="CW233" i="1" s="1"/>
  <c r="CZ233" i="1" s="1"/>
  <c r="E231" i="1"/>
  <c r="J230" i="1" l="1"/>
  <c r="G220" i="2" s="1"/>
  <c r="A224" i="2"/>
  <c r="DU234" i="1"/>
  <c r="DL234" i="1"/>
  <c r="DC234" i="1"/>
  <c r="CT234" i="1"/>
  <c r="CK234" i="1"/>
  <c r="CB234" i="1"/>
  <c r="BS234" i="1"/>
  <c r="BJ234" i="1"/>
  <c r="BA234" i="1"/>
  <c r="AR234" i="1"/>
  <c r="B235" i="1"/>
  <c r="C221" i="2"/>
  <c r="I231" i="1"/>
  <c r="F221" i="2" s="1"/>
  <c r="CR233" i="1"/>
  <c r="CO233" i="1"/>
  <c r="CL234" i="1" s="1"/>
  <c r="CN234" i="1" s="1"/>
  <c r="CQ234" i="1" s="1"/>
  <c r="CP233" i="1"/>
  <c r="AY233" i="1"/>
  <c r="AU233" i="1"/>
  <c r="AV233" i="1"/>
  <c r="AS234" i="1" s="1"/>
  <c r="AW233" i="1"/>
  <c r="B223" i="2"/>
  <c r="C234" i="1"/>
  <c r="E232" i="1"/>
  <c r="DS233" i="1"/>
  <c r="DQ233" i="1"/>
  <c r="DP233" i="1"/>
  <c r="DM234" i="1" s="1"/>
  <c r="DO234" i="1" s="1"/>
  <c r="DR234" i="1" s="1"/>
  <c r="EB233" i="1"/>
  <c r="DY233" i="1"/>
  <c r="DV234" i="1" s="1"/>
  <c r="DX234" i="1" s="1"/>
  <c r="EA234" i="1" s="1"/>
  <c r="DZ233" i="1"/>
  <c r="DJ233" i="1"/>
  <c r="DG233" i="1"/>
  <c r="DD234" i="1" s="1"/>
  <c r="DF234" i="1" s="1"/>
  <c r="DI234" i="1" s="1"/>
  <c r="DH233" i="1"/>
  <c r="DA233" i="1"/>
  <c r="CX233" i="1"/>
  <c r="CU234" i="1" s="1"/>
  <c r="CW234" i="1" s="1"/>
  <c r="CZ234" i="1" s="1"/>
  <c r="CY233" i="1"/>
  <c r="G232" i="1"/>
  <c r="D222" i="2" s="1"/>
  <c r="CI233" i="1"/>
  <c r="CG233" i="1"/>
  <c r="CF233" i="1"/>
  <c r="CC234" i="1" s="1"/>
  <c r="CE234" i="1" s="1"/>
  <c r="CH234" i="1" s="1"/>
  <c r="BQ233" i="1"/>
  <c r="BN233" i="1"/>
  <c r="BK234" i="1" s="1"/>
  <c r="BM234" i="1" s="1"/>
  <c r="BP234" i="1" s="1"/>
  <c r="BO233" i="1"/>
  <c r="AX232" i="1"/>
  <c r="H232" i="1" s="1"/>
  <c r="E222" i="2" s="1"/>
  <c r="F232" i="1"/>
  <c r="BH233" i="1"/>
  <c r="BE233" i="1"/>
  <c r="BB234" i="1" s="1"/>
  <c r="BD234" i="1" s="1"/>
  <c r="BG234" i="1" s="1"/>
  <c r="BF233" i="1"/>
  <c r="BZ233" i="1"/>
  <c r="BW233" i="1"/>
  <c r="BT234" i="1" s="1"/>
  <c r="BV234" i="1" s="1"/>
  <c r="BY234" i="1" s="1"/>
  <c r="BX233" i="1"/>
  <c r="J231" i="1" l="1"/>
  <c r="G221" i="2" s="1"/>
  <c r="BZ234" i="1"/>
  <c r="BW234" i="1"/>
  <c r="BT235" i="1" s="1"/>
  <c r="BV235" i="1" s="1"/>
  <c r="BY235" i="1" s="1"/>
  <c r="BX234" i="1"/>
  <c r="C222" i="2"/>
  <c r="I232" i="1"/>
  <c r="F222" i="2" s="1"/>
  <c r="G233" i="1"/>
  <c r="D223" i="2" s="1"/>
  <c r="CR234" i="1"/>
  <c r="CO234" i="1"/>
  <c r="CL235" i="1" s="1"/>
  <c r="CN235" i="1" s="1"/>
  <c r="CQ235" i="1" s="1"/>
  <c r="CP234" i="1"/>
  <c r="B224" i="2"/>
  <c r="C235" i="1"/>
  <c r="CI234" i="1"/>
  <c r="CF234" i="1"/>
  <c r="CC235" i="1" s="1"/>
  <c r="CE235" i="1" s="1"/>
  <c r="CH235" i="1" s="1"/>
  <c r="CG234" i="1"/>
  <c r="DA234" i="1"/>
  <c r="CX234" i="1"/>
  <c r="CU235" i="1" s="1"/>
  <c r="CW235" i="1" s="1"/>
  <c r="CZ235" i="1" s="1"/>
  <c r="CY234" i="1"/>
  <c r="AX233" i="1"/>
  <c r="H233" i="1" s="1"/>
  <c r="E223" i="2" s="1"/>
  <c r="F233" i="1"/>
  <c r="A225" i="2"/>
  <c r="CT235" i="1"/>
  <c r="BJ235" i="1"/>
  <c r="DU235" i="1"/>
  <c r="CK235" i="1"/>
  <c r="BA235" i="1"/>
  <c r="DC235" i="1"/>
  <c r="CB235" i="1"/>
  <c r="BS235" i="1"/>
  <c r="AR235" i="1"/>
  <c r="DL235" i="1"/>
  <c r="B236" i="1"/>
  <c r="DJ234" i="1"/>
  <c r="DH234" i="1"/>
  <c r="DG234" i="1"/>
  <c r="DD235" i="1" s="1"/>
  <c r="DF235" i="1" s="1"/>
  <c r="DI235" i="1" s="1"/>
  <c r="AY234" i="1"/>
  <c r="AU234" i="1"/>
  <c r="AV234" i="1"/>
  <c r="AS235" i="1" s="1"/>
  <c r="AW234" i="1"/>
  <c r="DS234" i="1"/>
  <c r="DP234" i="1"/>
  <c r="DM235" i="1" s="1"/>
  <c r="DO235" i="1" s="1"/>
  <c r="DR235" i="1" s="1"/>
  <c r="DQ234" i="1"/>
  <c r="BH234" i="1"/>
  <c r="BF234" i="1"/>
  <c r="BE234" i="1"/>
  <c r="BB235" i="1" s="1"/>
  <c r="BD235" i="1" s="1"/>
  <c r="BG235" i="1" s="1"/>
  <c r="EB234" i="1"/>
  <c r="DZ234" i="1"/>
  <c r="DY234" i="1"/>
  <c r="DV235" i="1" s="1"/>
  <c r="DX235" i="1" s="1"/>
  <c r="EA235" i="1" s="1"/>
  <c r="E233" i="1"/>
  <c r="BQ234" i="1"/>
  <c r="BN234" i="1"/>
  <c r="BK235" i="1" s="1"/>
  <c r="BM235" i="1" s="1"/>
  <c r="BP235" i="1" s="1"/>
  <c r="BO234" i="1"/>
  <c r="E234" i="1" l="1"/>
  <c r="DJ235" i="1"/>
  <c r="DH235" i="1"/>
  <c r="DG235" i="1"/>
  <c r="DD236" i="1" s="1"/>
  <c r="DF236" i="1" s="1"/>
  <c r="DI236" i="1" s="1"/>
  <c r="BH235" i="1"/>
  <c r="BF235" i="1"/>
  <c r="BE235" i="1"/>
  <c r="BB236" i="1" s="1"/>
  <c r="BD236" i="1" s="1"/>
  <c r="BG236" i="1" s="1"/>
  <c r="A226" i="2"/>
  <c r="DL236" i="1"/>
  <c r="CB236" i="1"/>
  <c r="AR236" i="1"/>
  <c r="DU236" i="1"/>
  <c r="CK236" i="1"/>
  <c r="BA236" i="1"/>
  <c r="CT236" i="1"/>
  <c r="BJ236" i="1"/>
  <c r="B237" i="1"/>
  <c r="DC236" i="1"/>
  <c r="BS236" i="1"/>
  <c r="EB235" i="1"/>
  <c r="DY235" i="1"/>
  <c r="DV236" i="1" s="1"/>
  <c r="DX236" i="1" s="1"/>
  <c r="EA236" i="1" s="1"/>
  <c r="DZ235" i="1"/>
  <c r="G234" i="1"/>
  <c r="D224" i="2" s="1"/>
  <c r="DS235" i="1"/>
  <c r="DP235" i="1"/>
  <c r="DM236" i="1" s="1"/>
  <c r="DO236" i="1" s="1"/>
  <c r="DR236" i="1" s="1"/>
  <c r="DQ235" i="1"/>
  <c r="AY235" i="1"/>
  <c r="AW235" i="1"/>
  <c r="AV235" i="1"/>
  <c r="AS236" i="1" s="1"/>
  <c r="AU235" i="1"/>
  <c r="DA235" i="1"/>
  <c r="CY235" i="1"/>
  <c r="CX235" i="1"/>
  <c r="CU236" i="1" s="1"/>
  <c r="CW236" i="1" s="1"/>
  <c r="CZ236" i="1" s="1"/>
  <c r="AX234" i="1"/>
  <c r="H234" i="1" s="1"/>
  <c r="E224" i="2" s="1"/>
  <c r="F234" i="1"/>
  <c r="BZ235" i="1"/>
  <c r="BW235" i="1"/>
  <c r="BT236" i="1" s="1"/>
  <c r="BV236" i="1" s="1"/>
  <c r="BY236" i="1" s="1"/>
  <c r="BX235" i="1"/>
  <c r="J232" i="1"/>
  <c r="G222" i="2" s="1"/>
  <c r="CI235" i="1"/>
  <c r="CG235" i="1"/>
  <c r="CF235" i="1"/>
  <c r="CC236" i="1" s="1"/>
  <c r="CE236" i="1" s="1"/>
  <c r="CH236" i="1" s="1"/>
  <c r="C223" i="2"/>
  <c r="I233" i="1"/>
  <c r="F223" i="2" s="1"/>
  <c r="B225" i="2"/>
  <c r="C236" i="1"/>
  <c r="BQ235" i="1"/>
  <c r="BO235" i="1"/>
  <c r="BN235" i="1"/>
  <c r="BK236" i="1" s="1"/>
  <c r="BM236" i="1" s="1"/>
  <c r="BP236" i="1" s="1"/>
  <c r="CR235" i="1"/>
  <c r="CP235" i="1"/>
  <c r="CO235" i="1"/>
  <c r="CL236" i="1" s="1"/>
  <c r="CN236" i="1" s="1"/>
  <c r="CQ236" i="1" s="1"/>
  <c r="E235" i="1" l="1"/>
  <c r="DS236" i="1"/>
  <c r="DQ236" i="1"/>
  <c r="DP236" i="1"/>
  <c r="DM237" i="1" s="1"/>
  <c r="DO237" i="1" s="1"/>
  <c r="DR237" i="1" s="1"/>
  <c r="AX235" i="1"/>
  <c r="H235" i="1" s="1"/>
  <c r="E225" i="2" s="1"/>
  <c r="F235" i="1"/>
  <c r="BH236" i="1"/>
  <c r="BF236" i="1"/>
  <c r="BE236" i="1"/>
  <c r="BB237" i="1" s="1"/>
  <c r="BD237" i="1" s="1"/>
  <c r="BG237" i="1" s="1"/>
  <c r="A227" i="2"/>
  <c r="DU237" i="1"/>
  <c r="DL237" i="1"/>
  <c r="DC237" i="1"/>
  <c r="CT237" i="1"/>
  <c r="CK237" i="1"/>
  <c r="CB237" i="1"/>
  <c r="BS237" i="1"/>
  <c r="B238" i="1"/>
  <c r="BA237" i="1"/>
  <c r="AR237" i="1"/>
  <c r="BJ237" i="1"/>
  <c r="BQ236" i="1"/>
  <c r="BO236" i="1"/>
  <c r="BN236" i="1"/>
  <c r="BK237" i="1" s="1"/>
  <c r="BM237" i="1" s="1"/>
  <c r="BP237" i="1" s="1"/>
  <c r="DA236" i="1"/>
  <c r="CX236" i="1"/>
  <c r="CU237" i="1" s="1"/>
  <c r="CW237" i="1" s="1"/>
  <c r="CZ237" i="1" s="1"/>
  <c r="CY236" i="1"/>
  <c r="CR236" i="1"/>
  <c r="CO236" i="1"/>
  <c r="CL237" i="1" s="1"/>
  <c r="CN237" i="1" s="1"/>
  <c r="CQ237" i="1" s="1"/>
  <c r="CP236" i="1"/>
  <c r="B226" i="2"/>
  <c r="C237" i="1"/>
  <c r="J233" i="1"/>
  <c r="G223" i="2" s="1"/>
  <c r="G235" i="1"/>
  <c r="D225" i="2" s="1"/>
  <c r="EB236" i="1"/>
  <c r="DY236" i="1"/>
  <c r="DV237" i="1" s="1"/>
  <c r="DX237" i="1" s="1"/>
  <c r="EA237" i="1" s="1"/>
  <c r="DZ236" i="1"/>
  <c r="BZ236" i="1"/>
  <c r="BW236" i="1"/>
  <c r="BT237" i="1" s="1"/>
  <c r="BV237" i="1" s="1"/>
  <c r="BY237" i="1" s="1"/>
  <c r="BX236" i="1"/>
  <c r="C224" i="2"/>
  <c r="I234" i="1"/>
  <c r="F224" i="2" s="1"/>
  <c r="AY236" i="1"/>
  <c r="AV236" i="1"/>
  <c r="AS237" i="1" s="1"/>
  <c r="AW236" i="1"/>
  <c r="AU236" i="1"/>
  <c r="DJ236" i="1"/>
  <c r="DH236" i="1"/>
  <c r="DG236" i="1"/>
  <c r="DD237" i="1" s="1"/>
  <c r="DF237" i="1" s="1"/>
  <c r="DI237" i="1" s="1"/>
  <c r="CI236" i="1"/>
  <c r="CF236" i="1"/>
  <c r="CC237" i="1" s="1"/>
  <c r="CE237" i="1" s="1"/>
  <c r="CH237" i="1" s="1"/>
  <c r="CG236" i="1"/>
  <c r="E236" i="1" l="1"/>
  <c r="CR237" i="1"/>
  <c r="CP237" i="1"/>
  <c r="CO237" i="1"/>
  <c r="CL238" i="1" s="1"/>
  <c r="CN238" i="1" s="1"/>
  <c r="CQ238" i="1" s="1"/>
  <c r="B227" i="2"/>
  <c r="C238" i="1"/>
  <c r="CI237" i="1"/>
  <c r="CF237" i="1"/>
  <c r="CC238" i="1" s="1"/>
  <c r="CE238" i="1" s="1"/>
  <c r="CH238" i="1" s="1"/>
  <c r="CG237" i="1"/>
  <c r="G236" i="1"/>
  <c r="D226" i="2" s="1"/>
  <c r="DA237" i="1"/>
  <c r="CY237" i="1"/>
  <c r="CX237" i="1"/>
  <c r="CU238" i="1" s="1"/>
  <c r="CW238" i="1" s="1"/>
  <c r="CZ238" i="1" s="1"/>
  <c r="C225" i="2"/>
  <c r="I235" i="1"/>
  <c r="F225" i="2" s="1"/>
  <c r="A228" i="2"/>
  <c r="B239" i="1"/>
  <c r="DL238" i="1"/>
  <c r="CT238" i="1"/>
  <c r="CB238" i="1"/>
  <c r="BJ238" i="1"/>
  <c r="AR238" i="1"/>
  <c r="CK238" i="1"/>
  <c r="DU238" i="1"/>
  <c r="DC238" i="1"/>
  <c r="BS238" i="1"/>
  <c r="BA238" i="1"/>
  <c r="BQ237" i="1"/>
  <c r="BO237" i="1"/>
  <c r="BN237" i="1"/>
  <c r="BK238" i="1" s="1"/>
  <c r="BM238" i="1" s="1"/>
  <c r="BP238" i="1" s="1"/>
  <c r="DJ237" i="1"/>
  <c r="DG237" i="1"/>
  <c r="DD238" i="1" s="1"/>
  <c r="DF238" i="1" s="1"/>
  <c r="DI238" i="1" s="1"/>
  <c r="DH237" i="1"/>
  <c r="AY237" i="1"/>
  <c r="AU237" i="1"/>
  <c r="AV237" i="1"/>
  <c r="AS238" i="1" s="1"/>
  <c r="AW237" i="1"/>
  <c r="DS237" i="1"/>
  <c r="DP237" i="1"/>
  <c r="DM238" i="1" s="1"/>
  <c r="DO238" i="1" s="1"/>
  <c r="DR238" i="1" s="1"/>
  <c r="DQ237" i="1"/>
  <c r="BZ237" i="1"/>
  <c r="BW237" i="1"/>
  <c r="BT238" i="1" s="1"/>
  <c r="BV238" i="1" s="1"/>
  <c r="BY238" i="1" s="1"/>
  <c r="BX237" i="1"/>
  <c r="AX236" i="1"/>
  <c r="H236" i="1" s="1"/>
  <c r="E226" i="2" s="1"/>
  <c r="F236" i="1"/>
  <c r="J234" i="1"/>
  <c r="G224" i="2" s="1"/>
  <c r="BH237" i="1"/>
  <c r="BF237" i="1"/>
  <c r="BE237" i="1"/>
  <c r="BB238" i="1" s="1"/>
  <c r="BD238" i="1" s="1"/>
  <c r="BG238" i="1" s="1"/>
  <c r="EB237" i="1"/>
  <c r="DY237" i="1"/>
  <c r="DV238" i="1" s="1"/>
  <c r="DX238" i="1" s="1"/>
  <c r="EA238" i="1" s="1"/>
  <c r="DZ237" i="1"/>
  <c r="C226" i="2" l="1"/>
  <c r="I236" i="1"/>
  <c r="F226" i="2" s="1"/>
  <c r="G237" i="1"/>
  <c r="D227" i="2" s="1"/>
  <c r="AY238" i="1"/>
  <c r="AU238" i="1"/>
  <c r="AV238" i="1"/>
  <c r="AS239" i="1" s="1"/>
  <c r="AW238" i="1"/>
  <c r="J235" i="1"/>
  <c r="G225" i="2" s="1"/>
  <c r="BQ238" i="1"/>
  <c r="BN238" i="1"/>
  <c r="BK239" i="1" s="1"/>
  <c r="BM239" i="1" s="1"/>
  <c r="BP239" i="1" s="1"/>
  <c r="BO238" i="1"/>
  <c r="B228" i="2"/>
  <c r="C239" i="1"/>
  <c r="EB238" i="1"/>
  <c r="DZ238" i="1"/>
  <c r="DY238" i="1"/>
  <c r="DV239" i="1" s="1"/>
  <c r="DX239" i="1" s="1"/>
  <c r="EA239" i="1" s="1"/>
  <c r="F237" i="1"/>
  <c r="AX237" i="1"/>
  <c r="H237" i="1" s="1"/>
  <c r="E227" i="2" s="1"/>
  <c r="CI238" i="1"/>
  <c r="CG238" i="1"/>
  <c r="CF238" i="1"/>
  <c r="CC239" i="1" s="1"/>
  <c r="CE239" i="1" s="1"/>
  <c r="CH239" i="1" s="1"/>
  <c r="CR238" i="1"/>
  <c r="CP238" i="1"/>
  <c r="CO238" i="1"/>
  <c r="CL239" i="1" s="1"/>
  <c r="CN239" i="1" s="1"/>
  <c r="CQ239" i="1" s="1"/>
  <c r="BH238" i="1"/>
  <c r="BE238" i="1"/>
  <c r="BB239" i="1" s="1"/>
  <c r="BD239" i="1" s="1"/>
  <c r="BG239" i="1" s="1"/>
  <c r="BF238" i="1"/>
  <c r="DA238" i="1"/>
  <c r="CY238" i="1"/>
  <c r="CX238" i="1"/>
  <c r="CU239" i="1" s="1"/>
  <c r="CW239" i="1" s="1"/>
  <c r="CZ239" i="1" s="1"/>
  <c r="E237" i="1"/>
  <c r="BZ238" i="1"/>
  <c r="BW238" i="1"/>
  <c r="BT239" i="1" s="1"/>
  <c r="BV239" i="1" s="1"/>
  <c r="BY239" i="1" s="1"/>
  <c r="BX238" i="1"/>
  <c r="DS238" i="1"/>
  <c r="DP238" i="1"/>
  <c r="DM239" i="1" s="1"/>
  <c r="DO239" i="1" s="1"/>
  <c r="DR239" i="1" s="1"/>
  <c r="DQ238" i="1"/>
  <c r="DJ238" i="1"/>
  <c r="DG238" i="1"/>
  <c r="DD239" i="1" s="1"/>
  <c r="DF239" i="1" s="1"/>
  <c r="DI239" i="1" s="1"/>
  <c r="DH238" i="1"/>
  <c r="A229" i="2"/>
  <c r="B240" i="1"/>
  <c r="DU239" i="1"/>
  <c r="DL239" i="1"/>
  <c r="DC239" i="1"/>
  <c r="CT239" i="1"/>
  <c r="CK239" i="1"/>
  <c r="CB239" i="1"/>
  <c r="BS239" i="1"/>
  <c r="BJ239" i="1"/>
  <c r="BA239" i="1"/>
  <c r="AR239" i="1"/>
  <c r="E238" i="1" l="1"/>
  <c r="J236" i="1"/>
  <c r="G226" i="2" s="1"/>
  <c r="G238" i="1"/>
  <c r="D228" i="2" s="1"/>
  <c r="DA239" i="1"/>
  <c r="CX239" i="1"/>
  <c r="CU240" i="1" s="1"/>
  <c r="CW240" i="1" s="1"/>
  <c r="CZ240" i="1" s="1"/>
  <c r="CY239" i="1"/>
  <c r="DJ239" i="1"/>
  <c r="DG239" i="1"/>
  <c r="DD240" i="1" s="1"/>
  <c r="DF240" i="1" s="1"/>
  <c r="DI240" i="1" s="1"/>
  <c r="DH239" i="1"/>
  <c r="B229" i="2"/>
  <c r="C240" i="1"/>
  <c r="AX238" i="1"/>
  <c r="H238" i="1" s="1"/>
  <c r="E228" i="2" s="1"/>
  <c r="F238" i="1"/>
  <c r="CR239" i="1"/>
  <c r="CP239" i="1"/>
  <c r="CO239" i="1"/>
  <c r="CL240" i="1" s="1"/>
  <c r="CN240" i="1" s="1"/>
  <c r="CQ240" i="1" s="1"/>
  <c r="AY239" i="1"/>
  <c r="AV239" i="1"/>
  <c r="AS240" i="1" s="1"/>
  <c r="AU239" i="1"/>
  <c r="AW239" i="1"/>
  <c r="DS239" i="1"/>
  <c r="DQ239" i="1"/>
  <c r="DP239" i="1"/>
  <c r="DM240" i="1" s="1"/>
  <c r="DO240" i="1" s="1"/>
  <c r="DR240" i="1" s="1"/>
  <c r="BH239" i="1"/>
  <c r="BE239" i="1"/>
  <c r="BB240" i="1" s="1"/>
  <c r="BD240" i="1" s="1"/>
  <c r="BG240" i="1" s="1"/>
  <c r="BF239" i="1"/>
  <c r="EB239" i="1"/>
  <c r="DZ239" i="1"/>
  <c r="DY239" i="1"/>
  <c r="DV240" i="1" s="1"/>
  <c r="DX240" i="1" s="1"/>
  <c r="EA240" i="1" s="1"/>
  <c r="DU240" i="1"/>
  <c r="DL240" i="1"/>
  <c r="DC240" i="1"/>
  <c r="CT240" i="1"/>
  <c r="CK240" i="1"/>
  <c r="CB240" i="1"/>
  <c r="BS240" i="1"/>
  <c r="BJ240" i="1"/>
  <c r="BA240" i="1"/>
  <c r="AR240" i="1"/>
  <c r="A230" i="2"/>
  <c r="B241" i="1"/>
  <c r="CI239" i="1"/>
  <c r="CG239" i="1"/>
  <c r="CF239" i="1"/>
  <c r="CC240" i="1" s="1"/>
  <c r="CE240" i="1" s="1"/>
  <c r="CH240" i="1" s="1"/>
  <c r="BQ239" i="1"/>
  <c r="BO239" i="1"/>
  <c r="BN239" i="1"/>
  <c r="BK240" i="1" s="1"/>
  <c r="BM240" i="1" s="1"/>
  <c r="BP240" i="1" s="1"/>
  <c r="BZ239" i="1"/>
  <c r="BX239" i="1"/>
  <c r="BW239" i="1"/>
  <c r="BT240" i="1" s="1"/>
  <c r="BV240" i="1" s="1"/>
  <c r="BY240" i="1" s="1"/>
  <c r="C227" i="2"/>
  <c r="I237" i="1"/>
  <c r="F227" i="2" s="1"/>
  <c r="E239" i="1" l="1"/>
  <c r="J237" i="1"/>
  <c r="G227" i="2" s="1"/>
  <c r="CR240" i="1"/>
  <c r="CP240" i="1"/>
  <c r="CO240" i="1"/>
  <c r="CL241" i="1" s="1"/>
  <c r="CN241" i="1" s="1"/>
  <c r="CQ241" i="1" s="1"/>
  <c r="A231" i="2"/>
  <c r="B242" i="1"/>
  <c r="DU241" i="1"/>
  <c r="DC241" i="1"/>
  <c r="CK241" i="1"/>
  <c r="BS241" i="1"/>
  <c r="BA241" i="1"/>
  <c r="CB241" i="1"/>
  <c r="DL241" i="1"/>
  <c r="CT241" i="1"/>
  <c r="AR241" i="1"/>
  <c r="BJ241" i="1"/>
  <c r="DJ240" i="1"/>
  <c r="DG240" i="1"/>
  <c r="DD241" i="1" s="1"/>
  <c r="DF241" i="1" s="1"/>
  <c r="DI241" i="1" s="1"/>
  <c r="DH240" i="1"/>
  <c r="B230" i="2"/>
  <c r="C241" i="1"/>
  <c r="DA240" i="1"/>
  <c r="CY240" i="1"/>
  <c r="CX240" i="1"/>
  <c r="CU241" i="1" s="1"/>
  <c r="CW241" i="1" s="1"/>
  <c r="CZ241" i="1" s="1"/>
  <c r="AY240" i="1"/>
  <c r="AW240" i="1"/>
  <c r="AV240" i="1"/>
  <c r="AS241" i="1" s="1"/>
  <c r="AU240" i="1"/>
  <c r="DS240" i="1"/>
  <c r="DQ240" i="1"/>
  <c r="DP240" i="1"/>
  <c r="DM241" i="1" s="1"/>
  <c r="DO241" i="1" s="1"/>
  <c r="DR241" i="1" s="1"/>
  <c r="BH240" i="1"/>
  <c r="BE240" i="1"/>
  <c r="BB241" i="1" s="1"/>
  <c r="BD241" i="1" s="1"/>
  <c r="BG241" i="1" s="1"/>
  <c r="BF240" i="1"/>
  <c r="EB240" i="1"/>
  <c r="DZ240" i="1"/>
  <c r="DY240" i="1"/>
  <c r="DV241" i="1" s="1"/>
  <c r="DX241" i="1" s="1"/>
  <c r="EA241" i="1" s="1"/>
  <c r="BZ240" i="1"/>
  <c r="BX240" i="1"/>
  <c r="BW240" i="1"/>
  <c r="BT241" i="1" s="1"/>
  <c r="BV241" i="1" s="1"/>
  <c r="BY241" i="1" s="1"/>
  <c r="G239" i="1"/>
  <c r="D229" i="2" s="1"/>
  <c r="C228" i="2"/>
  <c r="I238" i="1"/>
  <c r="F228" i="2" s="1"/>
  <c r="BQ240" i="1"/>
  <c r="BO240" i="1"/>
  <c r="BN240" i="1"/>
  <c r="BK241" i="1" s="1"/>
  <c r="BM241" i="1" s="1"/>
  <c r="BP241" i="1" s="1"/>
  <c r="CI240" i="1"/>
  <c r="CF240" i="1"/>
  <c r="CC241" i="1" s="1"/>
  <c r="CE241" i="1" s="1"/>
  <c r="CH241" i="1" s="1"/>
  <c r="CG240" i="1"/>
  <c r="F239" i="1"/>
  <c r="AX239" i="1"/>
  <c r="H239" i="1" s="1"/>
  <c r="E229" i="2" s="1"/>
  <c r="E240" i="1" l="1"/>
  <c r="G240" i="1"/>
  <c r="D230" i="2" s="1"/>
  <c r="CR241" i="1"/>
  <c r="CP241" i="1"/>
  <c r="CO241" i="1"/>
  <c r="CL242" i="1" s="1"/>
  <c r="CN242" i="1" s="1"/>
  <c r="CQ242" i="1" s="1"/>
  <c r="BQ241" i="1"/>
  <c r="BO241" i="1"/>
  <c r="BN241" i="1"/>
  <c r="BK242" i="1" s="1"/>
  <c r="BM242" i="1" s="1"/>
  <c r="BP242" i="1" s="1"/>
  <c r="DJ241" i="1"/>
  <c r="DG241" i="1"/>
  <c r="DD242" i="1" s="1"/>
  <c r="DF242" i="1" s="1"/>
  <c r="DI242" i="1" s="1"/>
  <c r="DH241" i="1"/>
  <c r="AY241" i="1"/>
  <c r="AV241" i="1"/>
  <c r="AS242" i="1" s="1"/>
  <c r="AU241" i="1"/>
  <c r="AW241" i="1"/>
  <c r="EB241" i="1"/>
  <c r="DZ241" i="1"/>
  <c r="DY241" i="1"/>
  <c r="DV242" i="1" s="1"/>
  <c r="DX242" i="1" s="1"/>
  <c r="EA242" i="1" s="1"/>
  <c r="DA241" i="1"/>
  <c r="CY241" i="1"/>
  <c r="CX241" i="1"/>
  <c r="CU242" i="1" s="1"/>
  <c r="CW242" i="1" s="1"/>
  <c r="CZ242" i="1" s="1"/>
  <c r="A232" i="2"/>
  <c r="B243" i="1"/>
  <c r="DL242" i="1"/>
  <c r="DC242" i="1"/>
  <c r="CT242" i="1"/>
  <c r="CK242" i="1"/>
  <c r="CB242" i="1"/>
  <c r="BS242" i="1"/>
  <c r="BJ242" i="1"/>
  <c r="BA242" i="1"/>
  <c r="AR242" i="1"/>
  <c r="DU242" i="1"/>
  <c r="B231" i="2"/>
  <c r="C242" i="1"/>
  <c r="DS241" i="1"/>
  <c r="DQ241" i="1"/>
  <c r="DP241" i="1"/>
  <c r="DM242" i="1" s="1"/>
  <c r="DO242" i="1" s="1"/>
  <c r="DR242" i="1" s="1"/>
  <c r="AX240" i="1"/>
  <c r="H240" i="1" s="1"/>
  <c r="E230" i="2" s="1"/>
  <c r="F240" i="1"/>
  <c r="CI241" i="1"/>
  <c r="CG241" i="1"/>
  <c r="CF241" i="1"/>
  <c r="CC242" i="1" s="1"/>
  <c r="CE242" i="1" s="1"/>
  <c r="CH242" i="1" s="1"/>
  <c r="BZ241" i="1"/>
  <c r="BW241" i="1"/>
  <c r="BT242" i="1" s="1"/>
  <c r="BV242" i="1" s="1"/>
  <c r="BY242" i="1" s="1"/>
  <c r="BX241" i="1"/>
  <c r="C229" i="2"/>
  <c r="I239" i="1"/>
  <c r="F229" i="2" s="1"/>
  <c r="J238" i="1"/>
  <c r="G228" i="2" s="1"/>
  <c r="BH241" i="1"/>
  <c r="BE241" i="1"/>
  <c r="BB242" i="1" s="1"/>
  <c r="BD242" i="1" s="1"/>
  <c r="BG242" i="1" s="1"/>
  <c r="BF241" i="1"/>
  <c r="J239" i="1" l="1"/>
  <c r="G229" i="2" s="1"/>
  <c r="B232" i="2"/>
  <c r="C243" i="1"/>
  <c r="CR242" i="1"/>
  <c r="CP242" i="1"/>
  <c r="CO242" i="1"/>
  <c r="CL243" i="1" s="1"/>
  <c r="CN243" i="1" s="1"/>
  <c r="CQ243" i="1" s="1"/>
  <c r="DJ242" i="1"/>
  <c r="DH242" i="1"/>
  <c r="DG242" i="1"/>
  <c r="DD243" i="1" s="1"/>
  <c r="DF243" i="1" s="1"/>
  <c r="DI243" i="1" s="1"/>
  <c r="C230" i="2"/>
  <c r="I240" i="1"/>
  <c r="F230" i="2" s="1"/>
  <c r="BH242" i="1"/>
  <c r="BF242" i="1"/>
  <c r="BE242" i="1"/>
  <c r="BB243" i="1" s="1"/>
  <c r="BD243" i="1" s="1"/>
  <c r="BG243" i="1" s="1"/>
  <c r="A233" i="2"/>
  <c r="B244" i="1"/>
  <c r="DU243" i="1"/>
  <c r="DL243" i="1"/>
  <c r="DC243" i="1"/>
  <c r="CT243" i="1"/>
  <c r="CK243" i="1"/>
  <c r="CB243" i="1"/>
  <c r="BS243" i="1"/>
  <c r="BJ243" i="1"/>
  <c r="BA243" i="1"/>
  <c r="AR243" i="1"/>
  <c r="G241" i="1"/>
  <c r="D231" i="2" s="1"/>
  <c r="BQ242" i="1"/>
  <c r="BO242" i="1"/>
  <c r="BN242" i="1"/>
  <c r="BK243" i="1" s="1"/>
  <c r="BM243" i="1" s="1"/>
  <c r="BP243" i="1" s="1"/>
  <c r="AX241" i="1"/>
  <c r="H241" i="1" s="1"/>
  <c r="E231" i="2" s="1"/>
  <c r="F241" i="1"/>
  <c r="DA242" i="1"/>
  <c r="CY242" i="1"/>
  <c r="CX242" i="1"/>
  <c r="CU243" i="1" s="1"/>
  <c r="CW243" i="1" s="1"/>
  <c r="CZ243" i="1" s="1"/>
  <c r="AY242" i="1"/>
  <c r="AU242" i="1"/>
  <c r="AV242" i="1"/>
  <c r="AS243" i="1" s="1"/>
  <c r="AW242" i="1"/>
  <c r="BZ242" i="1"/>
  <c r="BW242" i="1"/>
  <c r="BT243" i="1" s="1"/>
  <c r="BV243" i="1" s="1"/>
  <c r="BY243" i="1" s="1"/>
  <c r="BX242" i="1"/>
  <c r="E241" i="1"/>
  <c r="EB242" i="1"/>
  <c r="DZ242" i="1"/>
  <c r="DY242" i="1"/>
  <c r="DV243" i="1" s="1"/>
  <c r="DX243" i="1" s="1"/>
  <c r="EA243" i="1" s="1"/>
  <c r="DS242" i="1"/>
  <c r="DP242" i="1"/>
  <c r="DM243" i="1" s="1"/>
  <c r="DO243" i="1" s="1"/>
  <c r="DR243" i="1" s="1"/>
  <c r="DQ242" i="1"/>
  <c r="CI242" i="1"/>
  <c r="CF242" i="1"/>
  <c r="CC243" i="1" s="1"/>
  <c r="CE243" i="1" s="1"/>
  <c r="CH243" i="1" s="1"/>
  <c r="CG242" i="1"/>
  <c r="J240" i="1" l="1"/>
  <c r="G230" i="2" s="1"/>
  <c r="CI243" i="1"/>
  <c r="CG243" i="1"/>
  <c r="CF243" i="1"/>
  <c r="CC244" i="1" s="1"/>
  <c r="CE244" i="1" s="1"/>
  <c r="CH244" i="1" s="1"/>
  <c r="DA243" i="1"/>
  <c r="CY243" i="1"/>
  <c r="CX243" i="1"/>
  <c r="CU244" i="1" s="1"/>
  <c r="CW244" i="1" s="1"/>
  <c r="CZ244" i="1" s="1"/>
  <c r="A234" i="2"/>
  <c r="DU244" i="1"/>
  <c r="DL244" i="1"/>
  <c r="DC244" i="1"/>
  <c r="CT244" i="1"/>
  <c r="CK244" i="1"/>
  <c r="CB244" i="1"/>
  <c r="BS244" i="1"/>
  <c r="BJ244" i="1"/>
  <c r="BA244" i="1"/>
  <c r="AR244" i="1"/>
  <c r="B245" i="1"/>
  <c r="CR243" i="1"/>
  <c r="CO243" i="1"/>
  <c r="CL244" i="1" s="1"/>
  <c r="CN244" i="1" s="1"/>
  <c r="CQ244" i="1" s="1"/>
  <c r="CP243" i="1"/>
  <c r="DJ243" i="1"/>
  <c r="DG243" i="1"/>
  <c r="DD244" i="1" s="1"/>
  <c r="DF244" i="1" s="1"/>
  <c r="DI244" i="1" s="1"/>
  <c r="DH243" i="1"/>
  <c r="AX242" i="1"/>
  <c r="H242" i="1" s="1"/>
  <c r="E232" i="2" s="1"/>
  <c r="F242" i="1"/>
  <c r="AY243" i="1"/>
  <c r="AV243" i="1"/>
  <c r="AS244" i="1" s="1"/>
  <c r="AU243" i="1"/>
  <c r="AW243" i="1"/>
  <c r="DS243" i="1"/>
  <c r="DP243" i="1"/>
  <c r="DM244" i="1" s="1"/>
  <c r="DO244" i="1" s="1"/>
  <c r="DR244" i="1" s="1"/>
  <c r="DQ243" i="1"/>
  <c r="B233" i="2"/>
  <c r="C244" i="1"/>
  <c r="C231" i="2"/>
  <c r="I241" i="1"/>
  <c r="F231" i="2" s="1"/>
  <c r="BQ243" i="1"/>
  <c r="BO243" i="1"/>
  <c r="BN243" i="1"/>
  <c r="BK244" i="1" s="1"/>
  <c r="BM244" i="1" s="1"/>
  <c r="BP244" i="1" s="1"/>
  <c r="G242" i="1"/>
  <c r="D232" i="2" s="1"/>
  <c r="BZ243" i="1"/>
  <c r="BX243" i="1"/>
  <c r="BW243" i="1"/>
  <c r="BT244" i="1" s="1"/>
  <c r="BV244" i="1" s="1"/>
  <c r="BY244" i="1" s="1"/>
  <c r="E242" i="1"/>
  <c r="BH243" i="1"/>
  <c r="BF243" i="1"/>
  <c r="BE243" i="1"/>
  <c r="BB244" i="1" s="1"/>
  <c r="BD244" i="1" s="1"/>
  <c r="BG244" i="1" s="1"/>
  <c r="EB243" i="1"/>
  <c r="DY243" i="1"/>
  <c r="DV244" i="1" s="1"/>
  <c r="DX244" i="1" s="1"/>
  <c r="EA244" i="1" s="1"/>
  <c r="DZ243" i="1"/>
  <c r="E243" i="1" l="1"/>
  <c r="J241" i="1"/>
  <c r="G231" i="2" s="1"/>
  <c r="BH244" i="1"/>
  <c r="BE244" i="1"/>
  <c r="BB245" i="1" s="1"/>
  <c r="BD245" i="1" s="1"/>
  <c r="BG245" i="1" s="1"/>
  <c r="BF244" i="1"/>
  <c r="EB244" i="1"/>
  <c r="DZ244" i="1"/>
  <c r="DY244" i="1"/>
  <c r="DV245" i="1" s="1"/>
  <c r="DX245" i="1" s="1"/>
  <c r="EA245" i="1" s="1"/>
  <c r="BQ244" i="1"/>
  <c r="BN244" i="1"/>
  <c r="BK245" i="1" s="1"/>
  <c r="BM245" i="1" s="1"/>
  <c r="BP245" i="1" s="1"/>
  <c r="BO244" i="1"/>
  <c r="G243" i="1"/>
  <c r="D233" i="2" s="1"/>
  <c r="BZ244" i="1"/>
  <c r="BX244" i="1"/>
  <c r="BW244" i="1"/>
  <c r="BT245" i="1" s="1"/>
  <c r="BV245" i="1" s="1"/>
  <c r="BY245" i="1" s="1"/>
  <c r="CI244" i="1"/>
  <c r="CF244" i="1"/>
  <c r="CC245" i="1" s="1"/>
  <c r="CE245" i="1" s="1"/>
  <c r="CH245" i="1" s="1"/>
  <c r="CG244" i="1"/>
  <c r="B234" i="2"/>
  <c r="C245" i="1"/>
  <c r="DA244" i="1"/>
  <c r="CX244" i="1"/>
  <c r="CU245" i="1" s="1"/>
  <c r="CW245" i="1" s="1"/>
  <c r="CZ245" i="1" s="1"/>
  <c r="CY244" i="1"/>
  <c r="AX243" i="1"/>
  <c r="H243" i="1" s="1"/>
  <c r="E233" i="2" s="1"/>
  <c r="F243" i="1"/>
  <c r="CR244" i="1"/>
  <c r="CP244" i="1"/>
  <c r="CO244" i="1"/>
  <c r="CL245" i="1" s="1"/>
  <c r="CN245" i="1" s="1"/>
  <c r="CQ245" i="1" s="1"/>
  <c r="C232" i="2"/>
  <c r="I242" i="1"/>
  <c r="F232" i="2" s="1"/>
  <c r="A235" i="2"/>
  <c r="DL245" i="1"/>
  <c r="CB245" i="1"/>
  <c r="DU245" i="1"/>
  <c r="CK245" i="1"/>
  <c r="DC245" i="1"/>
  <c r="AR245" i="1"/>
  <c r="CT245" i="1"/>
  <c r="BS245" i="1"/>
  <c r="BA245" i="1"/>
  <c r="BJ245" i="1"/>
  <c r="B246" i="1"/>
  <c r="DJ244" i="1"/>
  <c r="DH244" i="1"/>
  <c r="DG244" i="1"/>
  <c r="DD245" i="1" s="1"/>
  <c r="DF245" i="1" s="1"/>
  <c r="DI245" i="1" s="1"/>
  <c r="AY244" i="1"/>
  <c r="AU244" i="1"/>
  <c r="AV244" i="1"/>
  <c r="AS245" i="1" s="1"/>
  <c r="AW244" i="1"/>
  <c r="DS244" i="1"/>
  <c r="DP244" i="1"/>
  <c r="DM245" i="1" s="1"/>
  <c r="DO245" i="1" s="1"/>
  <c r="DR245" i="1" s="1"/>
  <c r="DQ244" i="1"/>
  <c r="BH245" i="1" l="1"/>
  <c r="BE245" i="1"/>
  <c r="BB246" i="1" s="1"/>
  <c r="BD246" i="1" s="1"/>
  <c r="BG246" i="1" s="1"/>
  <c r="BF245" i="1"/>
  <c r="DS245" i="1"/>
  <c r="DP245" i="1"/>
  <c r="DM246" i="1" s="1"/>
  <c r="DO246" i="1" s="1"/>
  <c r="DR246" i="1" s="1"/>
  <c r="DQ245" i="1"/>
  <c r="C233" i="2"/>
  <c r="I243" i="1"/>
  <c r="F233" i="2" s="1"/>
  <c r="AX244" i="1"/>
  <c r="H244" i="1" s="1"/>
  <c r="E234" i="2" s="1"/>
  <c r="F244" i="1"/>
  <c r="BZ245" i="1"/>
  <c r="BX245" i="1"/>
  <c r="BW245" i="1"/>
  <c r="BT246" i="1" s="1"/>
  <c r="BV246" i="1" s="1"/>
  <c r="BY246" i="1" s="1"/>
  <c r="DA245" i="1"/>
  <c r="CX245" i="1"/>
  <c r="CU246" i="1" s="1"/>
  <c r="CW246" i="1" s="1"/>
  <c r="CZ246" i="1" s="1"/>
  <c r="CY245" i="1"/>
  <c r="J242" i="1"/>
  <c r="G232" i="2" s="1"/>
  <c r="AY245" i="1"/>
  <c r="AV245" i="1"/>
  <c r="AS246" i="1" s="1"/>
  <c r="AW245" i="1"/>
  <c r="AU245" i="1"/>
  <c r="DJ245" i="1"/>
  <c r="DH245" i="1"/>
  <c r="DG245" i="1"/>
  <c r="DD246" i="1" s="1"/>
  <c r="DF246" i="1" s="1"/>
  <c r="DI246" i="1" s="1"/>
  <c r="CR245" i="1"/>
  <c r="CP245" i="1"/>
  <c r="CO245" i="1"/>
  <c r="CL246" i="1" s="1"/>
  <c r="CN246" i="1" s="1"/>
  <c r="CQ246" i="1" s="1"/>
  <c r="B235" i="2"/>
  <c r="C246" i="1"/>
  <c r="A236" i="2"/>
  <c r="DC246" i="1"/>
  <c r="DL246" i="1"/>
  <c r="B247" i="1"/>
  <c r="BA246" i="1"/>
  <c r="CK246" i="1"/>
  <c r="BJ246" i="1"/>
  <c r="DU246" i="1"/>
  <c r="CB246" i="1"/>
  <c r="BS246" i="1"/>
  <c r="CT246" i="1"/>
  <c r="AR246" i="1"/>
  <c r="EB245" i="1"/>
  <c r="DY245" i="1"/>
  <c r="DV246" i="1" s="1"/>
  <c r="DX246" i="1" s="1"/>
  <c r="EA246" i="1" s="1"/>
  <c r="DZ245" i="1"/>
  <c r="E244" i="1"/>
  <c r="G244" i="1"/>
  <c r="D234" i="2" s="1"/>
  <c r="BQ245" i="1"/>
  <c r="BN245" i="1"/>
  <c r="BK246" i="1" s="1"/>
  <c r="BM246" i="1" s="1"/>
  <c r="BP246" i="1" s="1"/>
  <c r="BO245" i="1"/>
  <c r="CI245" i="1"/>
  <c r="CG245" i="1"/>
  <c r="CF245" i="1"/>
  <c r="CC246" i="1" s="1"/>
  <c r="CE246" i="1" s="1"/>
  <c r="CH246" i="1" s="1"/>
  <c r="E245" i="1" l="1"/>
  <c r="J243" i="1"/>
  <c r="G233" i="2" s="1"/>
  <c r="BZ246" i="1"/>
  <c r="BW246" i="1"/>
  <c r="BT247" i="1" s="1"/>
  <c r="BV247" i="1" s="1"/>
  <c r="BY247" i="1" s="1"/>
  <c r="BX246" i="1"/>
  <c r="DJ246" i="1"/>
  <c r="DG246" i="1"/>
  <c r="DD247" i="1" s="1"/>
  <c r="DF247" i="1" s="1"/>
  <c r="DI247" i="1" s="1"/>
  <c r="DH246" i="1"/>
  <c r="B236" i="2"/>
  <c r="C247" i="1"/>
  <c r="G245" i="1"/>
  <c r="D235" i="2" s="1"/>
  <c r="CR246" i="1"/>
  <c r="CO246" i="1"/>
  <c r="CL247" i="1" s="1"/>
  <c r="CN247" i="1" s="1"/>
  <c r="CQ247" i="1" s="1"/>
  <c r="CP246" i="1"/>
  <c r="EB246" i="1"/>
  <c r="DZ246" i="1"/>
  <c r="DY246" i="1"/>
  <c r="DV247" i="1" s="1"/>
  <c r="DX247" i="1" s="1"/>
  <c r="EA247" i="1" s="1"/>
  <c r="BQ246" i="1"/>
  <c r="BO246" i="1"/>
  <c r="BN246" i="1"/>
  <c r="BK247" i="1" s="1"/>
  <c r="BM247" i="1" s="1"/>
  <c r="BP247" i="1" s="1"/>
  <c r="BH246" i="1"/>
  <c r="BF246" i="1"/>
  <c r="BE246" i="1"/>
  <c r="BB247" i="1" s="1"/>
  <c r="BD247" i="1" s="1"/>
  <c r="BG247" i="1" s="1"/>
  <c r="C234" i="2"/>
  <c r="I244" i="1"/>
  <c r="F234" i="2" s="1"/>
  <c r="AX245" i="1"/>
  <c r="H245" i="1" s="1"/>
  <c r="E235" i="2" s="1"/>
  <c r="F245" i="1"/>
  <c r="AY246" i="1"/>
  <c r="AW246" i="1"/>
  <c r="AU246" i="1"/>
  <c r="AV246" i="1"/>
  <c r="AS247" i="1" s="1"/>
  <c r="A237" i="2"/>
  <c r="DU247" i="1"/>
  <c r="B248" i="1"/>
  <c r="DC247" i="1"/>
  <c r="BJ247" i="1"/>
  <c r="CB247" i="1"/>
  <c r="DL247" i="1"/>
  <c r="BS247" i="1"/>
  <c r="AR247" i="1"/>
  <c r="CT247" i="1"/>
  <c r="CK247" i="1"/>
  <c r="BA247" i="1"/>
  <c r="CI246" i="1"/>
  <c r="CG246" i="1"/>
  <c r="CF246" i="1"/>
  <c r="CC247" i="1" s="1"/>
  <c r="CE247" i="1" s="1"/>
  <c r="CH247" i="1" s="1"/>
  <c r="DA246" i="1"/>
  <c r="CX246" i="1"/>
  <c r="CU247" i="1" s="1"/>
  <c r="CW247" i="1" s="1"/>
  <c r="CZ247" i="1" s="1"/>
  <c r="CY246" i="1"/>
  <c r="DS246" i="1"/>
  <c r="DQ246" i="1"/>
  <c r="DP246" i="1"/>
  <c r="DM247" i="1" s="1"/>
  <c r="DO247" i="1" s="1"/>
  <c r="DR247" i="1" s="1"/>
  <c r="E246" i="1" l="1"/>
  <c r="J244" i="1"/>
  <c r="G234" i="2" s="1"/>
  <c r="B237" i="2"/>
  <c r="C248" i="1"/>
  <c r="F246" i="1"/>
  <c r="AX246" i="1"/>
  <c r="H246" i="1" s="1"/>
  <c r="E236" i="2" s="1"/>
  <c r="BZ247" i="1"/>
  <c r="BW247" i="1"/>
  <c r="BT248" i="1" s="1"/>
  <c r="BV248" i="1" s="1"/>
  <c r="BY248" i="1" s="1"/>
  <c r="BX247" i="1"/>
  <c r="CI247" i="1"/>
  <c r="CF247" i="1"/>
  <c r="CC248" i="1" s="1"/>
  <c r="CE248" i="1" s="1"/>
  <c r="CH248" i="1" s="1"/>
  <c r="CG247" i="1"/>
  <c r="BQ247" i="1"/>
  <c r="BO247" i="1"/>
  <c r="BN247" i="1"/>
  <c r="BK248" i="1" s="1"/>
  <c r="BM248" i="1" s="1"/>
  <c r="BP248" i="1" s="1"/>
  <c r="BH247" i="1"/>
  <c r="BE247" i="1"/>
  <c r="BB248" i="1" s="1"/>
  <c r="BD248" i="1" s="1"/>
  <c r="BG248" i="1" s="1"/>
  <c r="BF247" i="1"/>
  <c r="DJ247" i="1"/>
  <c r="DG247" i="1"/>
  <c r="DD248" i="1" s="1"/>
  <c r="DF248" i="1" s="1"/>
  <c r="DI248" i="1" s="1"/>
  <c r="DH247" i="1"/>
  <c r="C235" i="2"/>
  <c r="I245" i="1"/>
  <c r="F235" i="2" s="1"/>
  <c r="AY247" i="1"/>
  <c r="AW247" i="1"/>
  <c r="AV247" i="1"/>
  <c r="AS248" i="1" s="1"/>
  <c r="AU247" i="1"/>
  <c r="DS247" i="1"/>
  <c r="DP247" i="1"/>
  <c r="DM248" i="1" s="1"/>
  <c r="DO248" i="1" s="1"/>
  <c r="DR248" i="1" s="1"/>
  <c r="DQ247" i="1"/>
  <c r="B249" i="1"/>
  <c r="BA248" i="1"/>
  <c r="DC248" i="1"/>
  <c r="BJ248" i="1"/>
  <c r="AR248" i="1"/>
  <c r="CB248" i="1"/>
  <c r="DU248" i="1"/>
  <c r="CT248" i="1"/>
  <c r="A238" i="2"/>
  <c r="DL248" i="1"/>
  <c r="BS248" i="1"/>
  <c r="CK248" i="1"/>
  <c r="G246" i="1"/>
  <c r="D236" i="2" s="1"/>
  <c r="CR247" i="1"/>
  <c r="CP247" i="1"/>
  <c r="CO247" i="1"/>
  <c r="CL248" i="1" s="1"/>
  <c r="CN248" i="1" s="1"/>
  <c r="CQ248" i="1" s="1"/>
  <c r="DA247" i="1"/>
  <c r="CY247" i="1"/>
  <c r="CX247" i="1"/>
  <c r="CU248" i="1" s="1"/>
  <c r="CW248" i="1" s="1"/>
  <c r="CZ248" i="1" s="1"/>
  <c r="EB247" i="1"/>
  <c r="DY247" i="1"/>
  <c r="DV248" i="1" s="1"/>
  <c r="DX248" i="1" s="1"/>
  <c r="EA248" i="1" s="1"/>
  <c r="DZ247" i="1"/>
  <c r="E247" i="1" l="1"/>
  <c r="BZ248" i="1"/>
  <c r="BX248" i="1"/>
  <c r="BW248" i="1"/>
  <c r="BT249" i="1" s="1"/>
  <c r="BV249" i="1" s="1"/>
  <c r="BY249" i="1" s="1"/>
  <c r="DJ248" i="1"/>
  <c r="DG248" i="1"/>
  <c r="DD249" i="1" s="1"/>
  <c r="DF249" i="1" s="1"/>
  <c r="DI249" i="1" s="1"/>
  <c r="DH248" i="1"/>
  <c r="BH248" i="1"/>
  <c r="BF248" i="1"/>
  <c r="BE248" i="1"/>
  <c r="BB249" i="1" s="1"/>
  <c r="BD249" i="1" s="1"/>
  <c r="BG249" i="1" s="1"/>
  <c r="DA248" i="1"/>
  <c r="CY248" i="1"/>
  <c r="CX248" i="1"/>
  <c r="CU249" i="1" s="1"/>
  <c r="CW249" i="1" s="1"/>
  <c r="CZ249" i="1" s="1"/>
  <c r="EB248" i="1"/>
  <c r="DZ248" i="1"/>
  <c r="DY248" i="1"/>
  <c r="DV249" i="1" s="1"/>
  <c r="DX249" i="1" s="1"/>
  <c r="EA249" i="1" s="1"/>
  <c r="CI248" i="1"/>
  <c r="CF248" i="1"/>
  <c r="CC249" i="1" s="1"/>
  <c r="CE249" i="1" s="1"/>
  <c r="CH249" i="1" s="1"/>
  <c r="CG248" i="1"/>
  <c r="C236" i="2"/>
  <c r="I246" i="1"/>
  <c r="F236" i="2" s="1"/>
  <c r="G247" i="1"/>
  <c r="D237" i="2" s="1"/>
  <c r="AY248" i="1"/>
  <c r="AW248" i="1"/>
  <c r="AU248" i="1"/>
  <c r="AV248" i="1"/>
  <c r="AS249" i="1" s="1"/>
  <c r="F247" i="1"/>
  <c r="AX247" i="1"/>
  <c r="H247" i="1" s="1"/>
  <c r="E237" i="2" s="1"/>
  <c r="B238" i="2"/>
  <c r="C249" i="1"/>
  <c r="DS248" i="1"/>
  <c r="DP248" i="1"/>
  <c r="DM249" i="1" s="1"/>
  <c r="DO249" i="1" s="1"/>
  <c r="DR249" i="1" s="1"/>
  <c r="DQ248" i="1"/>
  <c r="A239" i="2"/>
  <c r="B250" i="1"/>
  <c r="DU249" i="1"/>
  <c r="DL249" i="1"/>
  <c r="DC249" i="1"/>
  <c r="CT249" i="1"/>
  <c r="CK249" i="1"/>
  <c r="CB249" i="1"/>
  <c r="BS249" i="1"/>
  <c r="BJ249" i="1"/>
  <c r="BA249" i="1"/>
  <c r="AR249" i="1"/>
  <c r="J245" i="1"/>
  <c r="G235" i="2" s="1"/>
  <c r="CR248" i="1"/>
  <c r="CP248" i="1"/>
  <c r="CO248" i="1"/>
  <c r="CL249" i="1" s="1"/>
  <c r="CN249" i="1" s="1"/>
  <c r="CQ249" i="1" s="1"/>
  <c r="BQ248" i="1"/>
  <c r="BO248" i="1"/>
  <c r="BN248" i="1"/>
  <c r="BK249" i="1" s="1"/>
  <c r="BM249" i="1" s="1"/>
  <c r="BP249" i="1" s="1"/>
  <c r="E248" i="1" l="1"/>
  <c r="J246" i="1"/>
  <c r="G236" i="2" s="1"/>
  <c r="A240" i="2"/>
  <c r="B251" i="1"/>
  <c r="DU250" i="1"/>
  <c r="DL250" i="1"/>
  <c r="DC250" i="1"/>
  <c r="CT250" i="1"/>
  <c r="CK250" i="1"/>
  <c r="CB250" i="1"/>
  <c r="BS250" i="1"/>
  <c r="BJ250" i="1"/>
  <c r="BA250" i="1"/>
  <c r="AR250" i="1"/>
  <c r="C237" i="2"/>
  <c r="I247" i="1"/>
  <c r="F237" i="2" s="1"/>
  <c r="DA249" i="1"/>
  <c r="CY249" i="1"/>
  <c r="CX249" i="1"/>
  <c r="CU250" i="1" s="1"/>
  <c r="CW250" i="1" s="1"/>
  <c r="CZ250" i="1" s="1"/>
  <c r="C250" i="1"/>
  <c r="B239" i="2"/>
  <c r="DJ249" i="1"/>
  <c r="DG249" i="1"/>
  <c r="DD250" i="1" s="1"/>
  <c r="DF250" i="1" s="1"/>
  <c r="DI250" i="1" s="1"/>
  <c r="DH249" i="1"/>
  <c r="DS249" i="1"/>
  <c r="DP249" i="1"/>
  <c r="DM250" i="1" s="1"/>
  <c r="DO250" i="1" s="1"/>
  <c r="DR250" i="1" s="1"/>
  <c r="DQ249" i="1"/>
  <c r="BH249" i="1"/>
  <c r="BF249" i="1"/>
  <c r="BE249" i="1"/>
  <c r="BB250" i="1" s="1"/>
  <c r="BD250" i="1" s="1"/>
  <c r="BG250" i="1" s="1"/>
  <c r="EB249" i="1"/>
  <c r="DY249" i="1"/>
  <c r="DV250" i="1" s="1"/>
  <c r="DX250" i="1" s="1"/>
  <c r="EA250" i="1" s="1"/>
  <c r="DZ249" i="1"/>
  <c r="BQ249" i="1"/>
  <c r="BN249" i="1"/>
  <c r="BK250" i="1" s="1"/>
  <c r="BM250" i="1" s="1"/>
  <c r="BP250" i="1" s="1"/>
  <c r="BO249" i="1"/>
  <c r="CI249" i="1"/>
  <c r="CF249" i="1"/>
  <c r="CC250" i="1" s="1"/>
  <c r="CE250" i="1" s="1"/>
  <c r="CH250" i="1" s="1"/>
  <c r="CG249" i="1"/>
  <c r="F248" i="1"/>
  <c r="AX248" i="1"/>
  <c r="H248" i="1" s="1"/>
  <c r="E238" i="2" s="1"/>
  <c r="AY249" i="1"/>
  <c r="AV249" i="1"/>
  <c r="AS250" i="1" s="1"/>
  <c r="AU249" i="1"/>
  <c r="AW249" i="1"/>
  <c r="BZ249" i="1"/>
  <c r="BW249" i="1"/>
  <c r="BT250" i="1" s="1"/>
  <c r="BV250" i="1" s="1"/>
  <c r="BY250" i="1" s="1"/>
  <c r="BX249" i="1"/>
  <c r="CR249" i="1"/>
  <c r="CO249" i="1"/>
  <c r="CL250" i="1" s="1"/>
  <c r="CN250" i="1" s="1"/>
  <c r="CQ250" i="1" s="1"/>
  <c r="CP249" i="1"/>
  <c r="G248" i="1"/>
  <c r="D238" i="2" s="1"/>
  <c r="C238" i="2" l="1"/>
  <c r="I248" i="1"/>
  <c r="F238" i="2" s="1"/>
  <c r="CR250" i="1"/>
  <c r="CO250" i="1"/>
  <c r="CL251" i="1" s="1"/>
  <c r="CN251" i="1" s="1"/>
  <c r="CQ251" i="1" s="1"/>
  <c r="CP250" i="1"/>
  <c r="J247" i="1"/>
  <c r="G237" i="2" s="1"/>
  <c r="DA250" i="1"/>
  <c r="CY250" i="1"/>
  <c r="CX250" i="1"/>
  <c r="CU251" i="1" s="1"/>
  <c r="CW251" i="1" s="1"/>
  <c r="CZ251" i="1" s="1"/>
  <c r="AY250" i="1"/>
  <c r="AW250" i="1"/>
  <c r="AV250" i="1"/>
  <c r="AS251" i="1" s="1"/>
  <c r="AU250" i="1"/>
  <c r="B240" i="2"/>
  <c r="C251" i="1"/>
  <c r="B241" i="2" s="1"/>
  <c r="BH250" i="1"/>
  <c r="BE250" i="1"/>
  <c r="BB251" i="1" s="1"/>
  <c r="BD251" i="1" s="1"/>
  <c r="BG251" i="1" s="1"/>
  <c r="BF250" i="1"/>
  <c r="EB250" i="1"/>
  <c r="DZ250" i="1"/>
  <c r="DY250" i="1"/>
  <c r="DV251" i="1" s="1"/>
  <c r="DX251" i="1" s="1"/>
  <c r="EA251" i="1" s="1"/>
  <c r="CI250" i="1"/>
  <c r="CG250" i="1"/>
  <c r="CF250" i="1"/>
  <c r="CC251" i="1" s="1"/>
  <c r="CE251" i="1" s="1"/>
  <c r="CH251" i="1" s="1"/>
  <c r="G249" i="1"/>
  <c r="D239" i="2" s="1"/>
  <c r="E249" i="1"/>
  <c r="DJ250" i="1"/>
  <c r="DH250" i="1"/>
  <c r="DG250" i="1"/>
  <c r="DD251" i="1" s="1"/>
  <c r="DF251" i="1" s="1"/>
  <c r="DI251" i="1" s="1"/>
  <c r="BQ250" i="1"/>
  <c r="BO250" i="1"/>
  <c r="BN250" i="1"/>
  <c r="BK251" i="1" s="1"/>
  <c r="BM251" i="1" s="1"/>
  <c r="BP251" i="1" s="1"/>
  <c r="A241" i="2"/>
  <c r="DU251" i="1"/>
  <c r="DL251" i="1"/>
  <c r="DC251" i="1"/>
  <c r="CT251" i="1"/>
  <c r="CK251" i="1"/>
  <c r="CB251" i="1"/>
  <c r="BS251" i="1"/>
  <c r="BJ251" i="1"/>
  <c r="BA251" i="1"/>
  <c r="AR251" i="1"/>
  <c r="F249" i="1"/>
  <c r="AX249" i="1"/>
  <c r="H249" i="1" s="1"/>
  <c r="E239" i="2" s="1"/>
  <c r="DS250" i="1"/>
  <c r="DP250" i="1"/>
  <c r="DM251" i="1" s="1"/>
  <c r="DO251" i="1" s="1"/>
  <c r="DR251" i="1" s="1"/>
  <c r="DQ250" i="1"/>
  <c r="BZ250" i="1"/>
  <c r="BW250" i="1"/>
  <c r="BT251" i="1" s="1"/>
  <c r="BV251" i="1" s="1"/>
  <c r="BY251" i="1" s="1"/>
  <c r="BX250" i="1"/>
  <c r="DA251" i="1" l="1"/>
  <c r="CX251" i="1"/>
  <c r="CY251" i="1"/>
  <c r="F250" i="1"/>
  <c r="AX250" i="1"/>
  <c r="H250" i="1" s="1"/>
  <c r="E240" i="2" s="1"/>
  <c r="C239" i="2"/>
  <c r="I249" i="1"/>
  <c r="F239" i="2" s="1"/>
  <c r="AY251" i="1"/>
  <c r="AW251" i="1"/>
  <c r="AU251" i="1"/>
  <c r="AV251" i="1"/>
  <c r="DS251" i="1"/>
  <c r="DP251" i="1"/>
  <c r="DQ251" i="1"/>
  <c r="G250" i="1"/>
  <c r="D240" i="2" s="1"/>
  <c r="BH251" i="1"/>
  <c r="BE251" i="1"/>
  <c r="BF251" i="1"/>
  <c r="EB251" i="1"/>
  <c r="DY251" i="1"/>
  <c r="DZ251" i="1"/>
  <c r="E250" i="1"/>
  <c r="DJ251" i="1"/>
  <c r="DG251" i="1"/>
  <c r="DH251" i="1"/>
  <c r="BQ251" i="1"/>
  <c r="BN251" i="1"/>
  <c r="BO251" i="1"/>
  <c r="J248" i="1"/>
  <c r="G238" i="2" s="1"/>
  <c r="CI251" i="1"/>
  <c r="CG251" i="1"/>
  <c r="CF251" i="1"/>
  <c r="CR251" i="1"/>
  <c r="CO251" i="1"/>
  <c r="CP251" i="1"/>
  <c r="BZ251" i="1"/>
  <c r="BX251" i="1"/>
  <c r="BW251" i="1"/>
  <c r="E251" i="1" l="1"/>
  <c r="J249" i="1"/>
  <c r="G239" i="2" s="1"/>
  <c r="C240" i="2"/>
  <c r="I250" i="1"/>
  <c r="F240" i="2" s="1"/>
  <c r="AX251" i="1"/>
  <c r="H251" i="1" s="1"/>
  <c r="F251" i="1"/>
  <c r="G251" i="1"/>
  <c r="E241" i="2" l="1"/>
  <c r="H9" i="1"/>
  <c r="D241" i="2"/>
  <c r="G9" i="1"/>
  <c r="C241" i="2"/>
  <c r="I251" i="1"/>
  <c r="F9" i="1"/>
  <c r="J250" i="1"/>
  <c r="G240" i="2" s="1"/>
  <c r="F241" i="2" l="1"/>
  <c r="I9" i="1"/>
  <c r="J251" i="1"/>
  <c r="G241" i="2" l="1"/>
  <c r="J9" i="1"/>
</calcChain>
</file>

<file path=xl/sharedStrings.xml><?xml version="1.0" encoding="utf-8"?>
<sst xmlns="http://schemas.openxmlformats.org/spreadsheetml/2006/main" count="140" uniqueCount="60">
  <si>
    <t>Precio Total</t>
  </si>
  <si>
    <t>Tasa Anual</t>
  </si>
  <si>
    <t>Tasa Mensual</t>
  </si>
  <si>
    <t>Cuota Inicial</t>
  </si>
  <si>
    <t>Saldo a Financiar</t>
  </si>
  <si>
    <t>Años</t>
  </si>
  <si>
    <t>Fecha Primera Cuota</t>
  </si>
  <si>
    <t>Cuota Mensual</t>
  </si>
  <si>
    <t>C</t>
  </si>
  <si>
    <t>Nro Cuota</t>
  </si>
  <si>
    <t>Fecha de Vencimiento</t>
  </si>
  <si>
    <t>Prepago</t>
  </si>
  <si>
    <t>Saldo Capital</t>
  </si>
  <si>
    <t>Cuota Capital</t>
  </si>
  <si>
    <t>Cuota Interés</t>
  </si>
  <si>
    <t>Cuota Administ</t>
  </si>
  <si>
    <t>Cuota ITF</t>
  </si>
  <si>
    <t>Cuota Total</t>
  </si>
  <si>
    <t>Saldo Inicial</t>
  </si>
  <si>
    <t>Saldo Final</t>
  </si>
  <si>
    <t>Cuota Interes</t>
  </si>
  <si>
    <t>Administ</t>
  </si>
  <si>
    <t>Estado</t>
  </si>
  <si>
    <t>Forma Pago</t>
  </si>
  <si>
    <t>Monto Separación</t>
  </si>
  <si>
    <t>Grupo Promotor</t>
  </si>
  <si>
    <t>Pregunta</t>
  </si>
  <si>
    <t>VENDIDO</t>
  </si>
  <si>
    <t>AL CONTADO</t>
  </si>
  <si>
    <t>Asia del Campo</t>
  </si>
  <si>
    <t>SI</t>
  </si>
  <si>
    <t>RESERVADO</t>
  </si>
  <si>
    <t>FINANCIADO</t>
  </si>
  <si>
    <t>Heraldos del Evangelio</t>
  </si>
  <si>
    <t>NO</t>
  </si>
  <si>
    <t>ARRAS</t>
  </si>
  <si>
    <t>Cuota Inicial mínima</t>
  </si>
  <si>
    <t>ITF</t>
  </si>
  <si>
    <t>% Donación</t>
  </si>
  <si>
    <t>Administración</t>
  </si>
  <si>
    <t>Tarifa</t>
  </si>
  <si>
    <t>NUEVA</t>
  </si>
  <si>
    <t>ANTERIOR</t>
  </si>
  <si>
    <t>Estructura Costos</t>
  </si>
  <si>
    <t>Area Vendible</t>
  </si>
  <si>
    <t>Concepto</t>
  </si>
  <si>
    <t>Original</t>
  </si>
  <si>
    <t>Terreno</t>
  </si>
  <si>
    <t>Cambio Lotización</t>
  </si>
  <si>
    <t>Cambio lotización</t>
  </si>
  <si>
    <t>Areas Comunes</t>
  </si>
  <si>
    <t>Presencia</t>
  </si>
  <si>
    <t>Alcabala</t>
  </si>
  <si>
    <t>Precio Venta x M2</t>
  </si>
  <si>
    <t>Area</t>
  </si>
  <si>
    <t>Comisión</t>
  </si>
  <si>
    <t>Adicional</t>
  </si>
  <si>
    <t>AFF</t>
  </si>
  <si>
    <t>ADC</t>
  </si>
  <si>
    <t>Privilegiados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</si>
</sst>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%"/>
    <numFmt numFmtId="166" formatCode="[$USD]\ #,##0.00;[$USD]\ \-#,##0.00"/>
    <numFmt numFmtId="167" formatCode="[$USD]\ #,##0.00;\-[$USD]\ #,##0.00"/>
    <numFmt numFmtId="168" formatCode="_ * #,##0.0000_ ;_ * \-#,##0.0000_ ;_ * &quot;-&quot;??_ ;_ @_ 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/>
    <xf numFmtId="9" fontId="1" fillId="0" borderId="0"/>
    <xf numFmtId="0" fontId="4" fillId="0" borderId="0"/>
    <xf numFmtId="43" fontId="4" fillId="0" borderId="0"/>
  </cellStyleXfs>
  <cellXfs count="58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Protection="1">
      <protection locked="0"/>
    </xf>
    <xf numFmtId="0" fontId="2" fillId="0" borderId="0" xfId="0" applyFont="1"/>
    <xf numFmtId="9" fontId="2" fillId="0" borderId="0" xfId="2" applyFont="1"/>
    <xf numFmtId="0" fontId="2" fillId="0" borderId="1" xfId="0" applyFont="1" applyBorder="1" applyAlignment="1">
      <alignment horizontal="center"/>
    </xf>
    <xf numFmtId="164" fontId="2" fillId="3" borderId="1" xfId="1" applyFont="1" applyFill="1" applyBorder="1"/>
    <xf numFmtId="164" fontId="2" fillId="0" borderId="0" xfId="0" applyNumberFormat="1" applyFont="1"/>
    <xf numFmtId="164" fontId="2" fillId="3" borderId="1" xfId="0" applyNumberFormat="1" applyFont="1" applyFill="1" applyBorder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1" xfId="1" applyFont="1" applyBorder="1"/>
    <xf numFmtId="0" fontId="0" fillId="0" borderId="1" xfId="0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0" fillId="0" borderId="1" xfId="0" applyNumberFormat="1" applyBorder="1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1" applyFont="1" applyFill="1" applyBorder="1" applyProtection="1">
      <protection locked="0"/>
    </xf>
    <xf numFmtId="164" fontId="2" fillId="0" borderId="0" xfId="0" applyNumberFormat="1" applyFont="1" applyAlignment="1">
      <alignment horizontal="left"/>
    </xf>
    <xf numFmtId="166" fontId="2" fillId="3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2" fillId="0" borderId="0" xfId="1" applyFont="1"/>
    <xf numFmtId="167" fontId="2" fillId="0" borderId="0" xfId="0" applyNumberFormat="1" applyFont="1"/>
    <xf numFmtId="17" fontId="2" fillId="0" borderId="0" xfId="0" applyNumberFormat="1" applyFont="1"/>
    <xf numFmtId="10" fontId="2" fillId="0" borderId="0" xfId="2" applyNumberFormat="1" applyFont="1"/>
    <xf numFmtId="168" fontId="2" fillId="0" borderId="0" xfId="1" applyNumberFormat="1" applyFont="1"/>
    <xf numFmtId="169" fontId="2" fillId="0" borderId="0" xfId="1" applyNumberFormat="1" applyFont="1"/>
    <xf numFmtId="165" fontId="2" fillId="3" borderId="1" xfId="2" applyNumberFormat="1" applyFont="1" applyFill="1" applyBorder="1"/>
    <xf numFmtId="0" fontId="2" fillId="0" borderId="1" xfId="0" applyFont="1" applyBorder="1"/>
    <xf numFmtId="0" fontId="2" fillId="2" borderId="1" xfId="0" applyFont="1" applyFill="1" applyBorder="1" applyProtection="1">
      <protection locked="0"/>
    </xf>
    <xf numFmtId="166" fontId="2" fillId="2" borderId="1" xfId="0" applyNumberFormat="1" applyFont="1" applyFill="1" applyBorder="1" applyProtection="1">
      <protection locked="0"/>
    </xf>
    <xf numFmtId="10" fontId="2" fillId="3" borderId="1" xfId="2" applyNumberFormat="1" applyFont="1" applyFill="1" applyBorder="1"/>
    <xf numFmtId="0" fontId="2" fillId="0" borderId="0" xfId="0" applyFont="1" applyAlignment="1">
      <alignment horizontal="right"/>
    </xf>
    <xf numFmtId="10" fontId="2" fillId="3" borderId="2" xfId="2" applyNumberFormat="1" applyFont="1" applyFill="1" applyBorder="1"/>
    <xf numFmtId="165" fontId="0" fillId="0" borderId="1" xfId="2" applyNumberFormat="1" applyFont="1" applyBorder="1"/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5">
    <cellStyle name="Millares" xfId="1" builtinId="3"/>
    <cellStyle name="Millares 2" xfId="4" xr:uid="{00000000-0005-0000-0000-000004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251"/>
  <sheetViews>
    <sheetView zoomScale="150" zoomScaleNormal="150" workbookViewId="0">
      <selection activeCell="F2" sqref="F2"/>
    </sheetView>
  </sheetViews>
  <sheetFormatPr baseColWidth="10" defaultColWidth="8.42578125" defaultRowHeight="11.25" x14ac:dyDescent="0.2"/>
  <cols>
    <col min="1" max="1" width="1.28515625" style="3" bestFit="1" customWidth="1"/>
    <col min="2" max="2" width="12.5703125" style="3" bestFit="1" customWidth="1"/>
    <col min="3" max="3" width="13.42578125" style="3" bestFit="1" customWidth="1"/>
    <col min="4" max="4" width="5.42578125" style="3" bestFit="1" customWidth="1"/>
    <col min="5" max="5" width="8.140625" style="3" bestFit="1" customWidth="1"/>
    <col min="6" max="7" width="8.42578125" style="3" bestFit="1" customWidth="1"/>
    <col min="8" max="8" width="9.7109375" style="3" bestFit="1" customWidth="1"/>
    <col min="9" max="9" width="6" style="3" bestFit="1" customWidth="1"/>
    <col min="10" max="10" width="7.28515625" style="3" bestFit="1" customWidth="1"/>
    <col min="11" max="11" width="11.5703125" style="3" bestFit="1" customWidth="1"/>
    <col min="12" max="12" width="9.42578125" style="3" bestFit="1" customWidth="1"/>
    <col min="13" max="13" width="7" style="3" bestFit="1" customWidth="1"/>
    <col min="14" max="14" width="7.5703125" style="3" bestFit="1" customWidth="1"/>
    <col min="15" max="15" width="8" style="3" bestFit="1" customWidth="1"/>
    <col min="16" max="16" width="4.42578125" style="3" bestFit="1" customWidth="1"/>
    <col min="17" max="17" width="8.7109375" style="3" bestFit="1" customWidth="1"/>
    <col min="18" max="18" width="7.5703125" style="3" bestFit="1" customWidth="1"/>
    <col min="19" max="19" width="7.28515625" style="3" bestFit="1" customWidth="1"/>
    <col min="20" max="20" width="7.5703125" style="3" bestFit="1" customWidth="1"/>
    <col min="21" max="21" width="11.5703125" style="3" bestFit="1" customWidth="1"/>
    <col min="22" max="22" width="8" style="3" bestFit="1" customWidth="1"/>
    <col min="23" max="23" width="7.5703125" style="3" bestFit="1" customWidth="1"/>
    <col min="24" max="24" width="6" style="3" bestFit="1" customWidth="1"/>
    <col min="25" max="25" width="6.42578125" style="3" bestFit="1" customWidth="1"/>
    <col min="26" max="26" width="6.7109375" style="3" bestFit="1" customWidth="1"/>
    <col min="27" max="27" width="7.5703125" style="3" bestFit="1" customWidth="1"/>
    <col min="28" max="28" width="6.5703125" style="3" bestFit="1" customWidth="1"/>
    <col min="29" max="29" width="7.28515625" style="3" bestFit="1" customWidth="1"/>
    <col min="30" max="30" width="6.7109375" style="3" bestFit="1" customWidth="1"/>
    <col min="31" max="31" width="6.5703125" style="3" bestFit="1" customWidth="1"/>
    <col min="32" max="32" width="8.7109375" style="3" bestFit="1" customWidth="1"/>
    <col min="33" max="33" width="5.7109375" style="3" bestFit="1" customWidth="1"/>
    <col min="34" max="34" width="7.5703125" style="3" bestFit="1" customWidth="1"/>
    <col min="35" max="35" width="6.85546875" style="3" bestFit="1" customWidth="1"/>
    <col min="36" max="36" width="5.7109375" style="3" bestFit="1" customWidth="1"/>
    <col min="37" max="37" width="6.7109375" style="3" bestFit="1" customWidth="1"/>
    <col min="38" max="38" width="7.5703125" style="3" bestFit="1" customWidth="1"/>
    <col min="39" max="39" width="6.5703125" style="3" bestFit="1" customWidth="1"/>
    <col min="40" max="40" width="6.7109375" style="3" bestFit="1" customWidth="1"/>
    <col min="41" max="41" width="7.28515625" style="3" bestFit="1" customWidth="1"/>
    <col min="42" max="42" width="6.5703125" style="3" bestFit="1" customWidth="1"/>
    <col min="43" max="43" width="3.85546875" style="3" bestFit="1" customWidth="1"/>
    <col min="44" max="44" width="2" style="3" bestFit="1" customWidth="1"/>
    <col min="45" max="45" width="9" style="3" bestFit="1" customWidth="1"/>
    <col min="46" max="46" width="5.28515625" style="3" bestFit="1" customWidth="1"/>
    <col min="47" max="47" width="8.42578125" style="3" bestFit="1" customWidth="1"/>
    <col min="48" max="48" width="6.85546875" style="3" bestFit="1" customWidth="1"/>
    <col min="49" max="49" width="8.28515625" style="3" bestFit="1" customWidth="1"/>
    <col min="50" max="50" width="5.7109375" style="3" bestFit="1" customWidth="1"/>
    <col min="51" max="51" width="7.28515625" style="3" bestFit="1" customWidth="1"/>
    <col min="52" max="52" width="2.140625" style="3" hidden="1" customWidth="1"/>
    <col min="53" max="53" width="1.28515625" style="3" bestFit="1" customWidth="1"/>
    <col min="54" max="54" width="7.5703125" style="3" bestFit="1" customWidth="1"/>
    <col min="55" max="55" width="5.28515625" style="3" bestFit="1" customWidth="1"/>
    <col min="56" max="56" width="8.42578125" style="3" bestFit="1" customWidth="1"/>
    <col min="57" max="57" width="6.85546875" style="3" bestFit="1" customWidth="1"/>
    <col min="58" max="58" width="8.28515625" style="3" bestFit="1" customWidth="1"/>
    <col min="59" max="59" width="5.7109375" style="3" bestFit="1" customWidth="1"/>
    <col min="60" max="60" width="7.28515625" style="3" bestFit="1" customWidth="1"/>
    <col min="61" max="61" width="2.140625" style="3" hidden="1" customWidth="1"/>
    <col min="62" max="62" width="1.28515625" style="3" bestFit="1" customWidth="1"/>
    <col min="63" max="63" width="7.5703125" style="3" bestFit="1" customWidth="1"/>
    <col min="64" max="64" width="5.28515625" style="3" bestFit="1" customWidth="1"/>
    <col min="65" max="65" width="8.42578125" style="3" bestFit="1" customWidth="1"/>
    <col min="66" max="66" width="6.85546875" style="3" bestFit="1" customWidth="1"/>
    <col min="67" max="67" width="8.28515625" style="3" bestFit="1" customWidth="1"/>
    <col min="68" max="68" width="5.7109375" style="3" bestFit="1" customWidth="1"/>
    <col min="69" max="69" width="7.28515625" style="3" bestFit="1" customWidth="1"/>
    <col min="70" max="70" width="2.140625" style="3" hidden="1" customWidth="1"/>
    <col min="71" max="71" width="2" style="3" bestFit="1" customWidth="1"/>
    <col min="72" max="72" width="7.5703125" style="3" bestFit="1" customWidth="1"/>
    <col min="73" max="73" width="5.28515625" style="3" bestFit="1" customWidth="1"/>
    <col min="74" max="74" width="8.42578125" style="3" bestFit="1" customWidth="1"/>
    <col min="75" max="75" width="6.85546875" style="3" bestFit="1" customWidth="1"/>
    <col min="76" max="76" width="8.28515625" style="3" bestFit="1" customWidth="1"/>
    <col min="77" max="77" width="5.7109375" style="3" bestFit="1" customWidth="1"/>
    <col min="78" max="78" width="7.28515625" style="3" bestFit="1" customWidth="1"/>
    <col min="79" max="79" width="2.140625" style="3" hidden="1" customWidth="1"/>
    <col min="80" max="80" width="2" style="3" bestFit="1" customWidth="1"/>
    <col min="81" max="81" width="7.5703125" style="3" bestFit="1" customWidth="1"/>
    <col min="82" max="82" width="5.28515625" style="3" bestFit="1" customWidth="1"/>
    <col min="83" max="83" width="8.42578125" style="3" bestFit="1" customWidth="1"/>
    <col min="84" max="84" width="6.85546875" style="3" bestFit="1" customWidth="1"/>
    <col min="85" max="85" width="8.28515625" style="3" bestFit="1" customWidth="1"/>
    <col min="86" max="86" width="5.7109375" style="3" bestFit="1" customWidth="1"/>
    <col min="87" max="87" width="7.28515625" style="3" bestFit="1" customWidth="1"/>
    <col min="88" max="88" width="2.140625" style="3" hidden="1" customWidth="1"/>
    <col min="89" max="89" width="2" style="3" bestFit="1" customWidth="1"/>
    <col min="90" max="90" width="7.5703125" style="3" bestFit="1" customWidth="1"/>
    <col min="91" max="91" width="5.28515625" style="3" bestFit="1" customWidth="1"/>
    <col min="92" max="92" width="8.42578125" style="3" bestFit="1" customWidth="1"/>
    <col min="93" max="93" width="6.85546875" style="3" bestFit="1" customWidth="1"/>
    <col min="94" max="94" width="8.28515625" style="3" bestFit="1" customWidth="1"/>
    <col min="95" max="95" width="5.7109375" style="3" bestFit="1" customWidth="1"/>
    <col min="96" max="96" width="7.28515625" style="3" bestFit="1" customWidth="1"/>
    <col min="97" max="97" width="2.140625" style="3" hidden="1" customWidth="1"/>
    <col min="98" max="98" width="2" style="3" bestFit="1" customWidth="1"/>
    <col min="99" max="99" width="7.5703125" style="3" bestFit="1" customWidth="1"/>
    <col min="100" max="100" width="5.28515625" style="3" bestFit="1" customWidth="1"/>
    <col min="101" max="101" width="8.42578125" style="3" bestFit="1" customWidth="1"/>
    <col min="102" max="102" width="6.85546875" style="3" bestFit="1" customWidth="1"/>
    <col min="103" max="103" width="8.28515625" style="3" bestFit="1" customWidth="1"/>
    <col min="104" max="104" width="5.7109375" style="3" bestFit="1" customWidth="1"/>
    <col min="105" max="105" width="7.28515625" style="3" bestFit="1" customWidth="1"/>
    <col min="106" max="106" width="13" style="3" hidden="1" customWidth="1"/>
    <col min="107" max="107" width="2" style="3" bestFit="1" customWidth="1"/>
    <col min="108" max="108" width="7.5703125" style="3" bestFit="1" customWidth="1"/>
    <col min="109" max="109" width="5.28515625" style="3" bestFit="1" customWidth="1"/>
    <col min="110" max="110" width="8.42578125" style="3" bestFit="1" customWidth="1"/>
    <col min="111" max="111" width="6.85546875" style="3" bestFit="1" customWidth="1"/>
    <col min="112" max="112" width="8.28515625" style="3" bestFit="1" customWidth="1"/>
    <col min="113" max="113" width="5.7109375" style="3" bestFit="1" customWidth="1"/>
    <col min="114" max="114" width="7.28515625" style="3" bestFit="1" customWidth="1"/>
    <col min="115" max="115" width="13" style="3" hidden="1" customWidth="1"/>
    <col min="116" max="116" width="2" style="3" bestFit="1" customWidth="1"/>
    <col min="117" max="117" width="7.5703125" style="3" bestFit="1" customWidth="1"/>
    <col min="118" max="118" width="5.28515625" style="3" bestFit="1" customWidth="1"/>
    <col min="119" max="119" width="8.42578125" style="3" bestFit="1" customWidth="1"/>
    <col min="120" max="120" width="6.85546875" style="3" bestFit="1" customWidth="1"/>
    <col min="121" max="121" width="8.28515625" style="3" bestFit="1" customWidth="1"/>
    <col min="122" max="122" width="5.7109375" style="3" bestFit="1" customWidth="1"/>
    <col min="123" max="123" width="7.28515625" style="3" bestFit="1" customWidth="1"/>
    <col min="124" max="124" width="13" style="3" hidden="1" customWidth="1"/>
    <col min="125" max="125" width="2" style="3" bestFit="1" customWidth="1"/>
    <col min="126" max="126" width="7.5703125" style="3" bestFit="1" customWidth="1"/>
    <col min="127" max="127" width="5.28515625" style="3" bestFit="1" customWidth="1"/>
    <col min="128" max="128" width="8.42578125" style="3" bestFit="1" customWidth="1"/>
    <col min="129" max="129" width="6.85546875" style="3" bestFit="1" customWidth="1"/>
    <col min="130" max="130" width="8.28515625" style="3" bestFit="1" customWidth="1"/>
    <col min="131" max="131" width="5.7109375" style="3" bestFit="1" customWidth="1"/>
    <col min="132" max="132" width="7.28515625" style="3" bestFit="1" customWidth="1"/>
    <col min="133" max="135" width="13" style="3" hidden="1" customWidth="1"/>
    <col min="136" max="137" width="8.42578125" style="3" customWidth="1"/>
    <col min="138" max="16384" width="8.42578125" style="3"/>
  </cols>
  <sheetData>
    <row r="1" spans="1:132" x14ac:dyDescent="0.2">
      <c r="B1" s="45" t="s">
        <v>0</v>
      </c>
      <c r="C1" s="47">
        <v>50000</v>
      </c>
      <c r="D1" s="39"/>
      <c r="G1" s="37" t="s">
        <v>1</v>
      </c>
      <c r="H1" s="37" t="s">
        <v>2</v>
      </c>
    </row>
    <row r="2" spans="1:132" x14ac:dyDescent="0.2">
      <c r="B2" s="45" t="s">
        <v>3</v>
      </c>
      <c r="C2" s="47">
        <v>10000</v>
      </c>
      <c r="D2" s="50">
        <f>C2/C1</f>
        <v>0.2</v>
      </c>
      <c r="G2" s="48">
        <f>Tablas!C8</f>
        <v>0.2</v>
      </c>
      <c r="H2" s="44">
        <f>POWER(1+$G$2,1/12)-1</f>
        <v>1.5309470499731193E-2</v>
      </c>
      <c r="K2" s="42"/>
      <c r="L2" s="42"/>
      <c r="M2" s="7"/>
    </row>
    <row r="3" spans="1:132" x14ac:dyDescent="0.2">
      <c r="B3" s="45" t="s">
        <v>4</v>
      </c>
      <c r="C3" s="36">
        <f>C1-C2</f>
        <v>40000</v>
      </c>
      <c r="H3" s="41"/>
      <c r="K3" s="42"/>
      <c r="L3" s="42"/>
      <c r="M3" s="43"/>
    </row>
    <row r="4" spans="1:132" x14ac:dyDescent="0.2">
      <c r="B4" s="45" t="s">
        <v>5</v>
      </c>
      <c r="C4" s="46">
        <v>5</v>
      </c>
      <c r="H4" s="4"/>
      <c r="I4" s="7"/>
      <c r="J4" s="49"/>
      <c r="K4" s="38"/>
      <c r="L4" s="42"/>
      <c r="M4" s="43"/>
    </row>
    <row r="5" spans="1:132" x14ac:dyDescent="0.2">
      <c r="B5" s="45" t="s">
        <v>6</v>
      </c>
      <c r="C5" s="2">
        <v>45611</v>
      </c>
      <c r="F5" s="38"/>
      <c r="G5" s="38"/>
      <c r="H5" s="38"/>
      <c r="I5" s="38"/>
      <c r="J5" s="38"/>
      <c r="K5" s="38"/>
      <c r="L5" s="42"/>
      <c r="M5" s="43"/>
      <c r="N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132" x14ac:dyDescent="0.2">
      <c r="B6" s="45" t="s">
        <v>7</v>
      </c>
      <c r="C6" s="36">
        <f>J12</f>
        <v>1026.8865826442473</v>
      </c>
      <c r="D6" s="21"/>
      <c r="F6" s="38"/>
      <c r="G6" s="38"/>
      <c r="H6" s="38"/>
      <c r="I6" s="38"/>
      <c r="J6" s="38"/>
      <c r="K6" s="38"/>
      <c r="L6" s="42"/>
      <c r="N6" s="4"/>
      <c r="W6" s="4"/>
      <c r="Y6" s="21"/>
      <c r="Z6" s="21"/>
      <c r="AA6" s="21"/>
      <c r="AB6" s="21"/>
      <c r="AC6" s="35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4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132" x14ac:dyDescent="0.2">
      <c r="A7" s="4"/>
      <c r="B7" s="4"/>
      <c r="C7" s="4"/>
      <c r="D7" s="4"/>
      <c r="F7" s="38"/>
      <c r="G7" s="38"/>
      <c r="H7" s="38"/>
      <c r="I7" s="38"/>
      <c r="J7" s="38"/>
      <c r="K7" s="38"/>
      <c r="L7" s="42"/>
      <c r="N7" s="4"/>
      <c r="O7" s="4"/>
      <c r="W7" s="4"/>
    </row>
    <row r="8" spans="1:132" x14ac:dyDescent="0.2">
      <c r="K8" s="42"/>
      <c r="L8" s="42"/>
      <c r="W8" s="4"/>
    </row>
    <row r="9" spans="1:132" x14ac:dyDescent="0.2">
      <c r="A9" s="9">
        <f>MAX($A$12:$A$71)</f>
        <v>0</v>
      </c>
      <c r="D9" s="6">
        <f>SUM(D12:D71)</f>
        <v>0</v>
      </c>
      <c r="F9" s="6">
        <f>SUM(F12:F251)</f>
        <v>39999.999999999978</v>
      </c>
      <c r="G9" s="6">
        <f>SUM(G12:G251)</f>
        <v>21430.114438654837</v>
      </c>
      <c r="H9" s="6">
        <f>SUM(H12:H251)</f>
        <v>180</v>
      </c>
      <c r="I9" s="6">
        <f>SUM(I12:I251)</f>
        <v>3.0805199999999999</v>
      </c>
      <c r="J9" s="6">
        <f>SUM(J12:J251)</f>
        <v>61613.194958654902</v>
      </c>
      <c r="K9" s="42"/>
      <c r="L9" s="42"/>
      <c r="W9" s="4"/>
      <c r="AR9" s="10">
        <v>1</v>
      </c>
      <c r="AS9" s="36">
        <f>C3</f>
        <v>40000</v>
      </c>
      <c r="AT9" s="8">
        <f>SUM(AT12:AT71)</f>
        <v>0</v>
      </c>
      <c r="AU9" s="6">
        <f>SUM(AU12:AU71)</f>
        <v>39999.999999999978</v>
      </c>
      <c r="AW9" s="6">
        <f>SUM(AW12:AW71)</f>
        <v>21430.114438654837</v>
      </c>
      <c r="AX9" s="6">
        <f>SUM(AX12:AX71)</f>
        <v>180</v>
      </c>
      <c r="BA9" s="10">
        <v>2</v>
      </c>
      <c r="BB9" s="8">
        <f>AS$9-SUM(AT$12:AU$71)</f>
        <v>0</v>
      </c>
      <c r="BC9" s="8">
        <f>SUM(BC12:BC71)</f>
        <v>0</v>
      </c>
      <c r="BD9" s="6">
        <f>SUM(BD12:BD71)</f>
        <v>0</v>
      </c>
      <c r="BF9" s="6">
        <f>SUM(BF12:BF71)</f>
        <v>0</v>
      </c>
      <c r="BG9" s="6">
        <f>SUM(BG12:BG71)</f>
        <v>0</v>
      </c>
      <c r="BJ9" s="10">
        <v>3</v>
      </c>
      <c r="BK9" s="8">
        <f>BB$9-SUM(BC$12:BD$71)</f>
        <v>0</v>
      </c>
      <c r="BL9" s="8">
        <f>SUM(BL12:BL71)</f>
        <v>0</v>
      </c>
      <c r="BM9" s="6">
        <f>SUM(BM12:BM71)</f>
        <v>0</v>
      </c>
      <c r="BO9" s="6">
        <f>SUM(BO12:BO71)</f>
        <v>0</v>
      </c>
      <c r="BP9" s="6">
        <f>SUM(BP12:BP71)</f>
        <v>0</v>
      </c>
      <c r="BS9" s="10">
        <v>4</v>
      </c>
      <c r="BT9" s="8">
        <f>BK$9-SUM(BL$12:BM$71)</f>
        <v>0</v>
      </c>
      <c r="BU9" s="8">
        <f>SUM(BU12:BU71)</f>
        <v>0</v>
      </c>
      <c r="BV9" s="6">
        <f>SUM(BV12:BV71)</f>
        <v>0</v>
      </c>
      <c r="BX9" s="6">
        <f>SUM(BX12:BX71)</f>
        <v>0</v>
      </c>
      <c r="BY9" s="6">
        <f>SUM(BY12:BY71)</f>
        <v>0</v>
      </c>
      <c r="CB9" s="10">
        <v>5</v>
      </c>
      <c r="CC9" s="8">
        <f>BT$9-SUM(BU$12:BV$71)</f>
        <v>0</v>
      </c>
      <c r="CD9" s="8">
        <f>SUM(CD12:CD71)</f>
        <v>0</v>
      </c>
      <c r="CE9" s="6">
        <f>SUM(CE12:CE71)</f>
        <v>0</v>
      </c>
      <c r="CG9" s="6">
        <f>SUM(CG12:CG71)</f>
        <v>0</v>
      </c>
      <c r="CH9" s="6">
        <f>SUM(CH12:CH71)</f>
        <v>0</v>
      </c>
      <c r="CK9" s="10">
        <v>6</v>
      </c>
      <c r="CL9" s="8">
        <f>CC$9-SUM(CD$12:CE$71)</f>
        <v>0</v>
      </c>
      <c r="CM9" s="8">
        <f>SUM(CM12:CM71)</f>
        <v>0</v>
      </c>
      <c r="CN9" s="6">
        <f>SUM(CN12:CN71)</f>
        <v>0</v>
      </c>
      <c r="CP9" s="6">
        <f>SUM(CP12:CP71)</f>
        <v>0</v>
      </c>
      <c r="CQ9" s="6">
        <f>SUM(CQ12:CQ71)</f>
        <v>0</v>
      </c>
      <c r="CT9" s="10">
        <v>7</v>
      </c>
      <c r="CU9" s="8">
        <f>CL$9-SUM(CM$12:CN$71)</f>
        <v>0</v>
      </c>
      <c r="CV9" s="8">
        <f>SUM(CV12:CV71)</f>
        <v>0</v>
      </c>
      <c r="CW9" s="6">
        <f>SUM(CW12:CW71)</f>
        <v>0</v>
      </c>
      <c r="CY9" s="6">
        <f>SUM(CY12:CY71)</f>
        <v>0</v>
      </c>
      <c r="CZ9" s="6">
        <f>SUM(CZ12:CZ71)</f>
        <v>0</v>
      </c>
      <c r="DC9" s="10">
        <v>8</v>
      </c>
      <c r="DD9" s="8">
        <f>CU$9-SUM(CV$12:CW$71)</f>
        <v>0</v>
      </c>
      <c r="DE9" s="8">
        <f>SUM(DE12:DE71)</f>
        <v>0</v>
      </c>
      <c r="DF9" s="6">
        <f>SUM(DF12:DF71)</f>
        <v>0</v>
      </c>
      <c r="DH9" s="6">
        <f>SUM(DH12:DH71)</f>
        <v>0</v>
      </c>
      <c r="DI9" s="6">
        <f>SUM(DI12:DI71)</f>
        <v>0</v>
      </c>
      <c r="DL9" s="10">
        <v>9</v>
      </c>
      <c r="DM9" s="8">
        <f>DD$9-SUM(DE$12:DF$71)</f>
        <v>0</v>
      </c>
      <c r="DN9" s="8">
        <f>SUM(DN12:DN71)</f>
        <v>0</v>
      </c>
      <c r="DO9" s="6">
        <f>SUM(DO12:DO71)</f>
        <v>0</v>
      </c>
      <c r="DQ9" s="6">
        <f>SUM(DQ12:DQ71)</f>
        <v>0</v>
      </c>
      <c r="DR9" s="6">
        <f>SUM(DR12:DR71)</f>
        <v>0</v>
      </c>
      <c r="DU9" s="10">
        <v>10</v>
      </c>
      <c r="DV9" s="8">
        <f>DM$9-SUM(DN$12:DO$71)</f>
        <v>0</v>
      </c>
      <c r="DW9" s="8">
        <f>SUM(DW12:DW71)</f>
        <v>0</v>
      </c>
      <c r="DX9" s="6">
        <f>SUM(DX12:DX71)</f>
        <v>0</v>
      </c>
      <c r="DZ9" s="6">
        <f>SUM(DZ12:DZ71)</f>
        <v>0</v>
      </c>
      <c r="EA9" s="6">
        <f>SUM(EA12:EA71)</f>
        <v>0</v>
      </c>
    </row>
    <row r="10" spans="1:132" s="24" customFormat="1" ht="22.5" customHeight="1" x14ac:dyDescent="0.2">
      <c r="A10" s="24" t="s">
        <v>8</v>
      </c>
      <c r="B10" s="30" t="s">
        <v>9</v>
      </c>
      <c r="C10" s="30" t="s">
        <v>10</v>
      </c>
      <c r="D10" s="31" t="s">
        <v>11</v>
      </c>
      <c r="E10" s="30" t="s">
        <v>12</v>
      </c>
      <c r="F10" s="30" t="s">
        <v>13</v>
      </c>
      <c r="G10" s="30" t="s">
        <v>14</v>
      </c>
      <c r="H10" s="30" t="s">
        <v>15</v>
      </c>
      <c r="I10" s="30" t="s">
        <v>16</v>
      </c>
      <c r="J10" s="30" t="s">
        <v>17</v>
      </c>
      <c r="K10" s="42"/>
      <c r="L10" s="42"/>
      <c r="M10" s="3"/>
      <c r="N10" s="32"/>
      <c r="O10" s="32"/>
      <c r="P10" s="3"/>
      <c r="Q10" s="3"/>
      <c r="R10" s="3"/>
      <c r="S10" s="3"/>
      <c r="T10" s="3"/>
      <c r="U10" s="3"/>
      <c r="V10" s="3"/>
      <c r="W10" s="4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R10" s="33">
        <v>0</v>
      </c>
      <c r="AS10" s="33" t="s">
        <v>18</v>
      </c>
      <c r="AT10" s="33" t="s">
        <v>11</v>
      </c>
      <c r="AU10" s="33" t="s">
        <v>13</v>
      </c>
      <c r="AV10" s="33" t="s">
        <v>19</v>
      </c>
      <c r="AW10" s="33" t="s">
        <v>20</v>
      </c>
      <c r="AX10" s="33" t="s">
        <v>21</v>
      </c>
      <c r="AY10" s="33" t="s">
        <v>17</v>
      </c>
      <c r="BA10" s="33">
        <v>0</v>
      </c>
      <c r="BB10" s="33" t="s">
        <v>18</v>
      </c>
      <c r="BC10" s="33" t="s">
        <v>11</v>
      </c>
      <c r="BD10" s="33" t="s">
        <v>13</v>
      </c>
      <c r="BE10" s="33" t="s">
        <v>19</v>
      </c>
      <c r="BF10" s="33" t="s">
        <v>20</v>
      </c>
      <c r="BG10" s="33" t="s">
        <v>21</v>
      </c>
      <c r="BH10" s="33" t="s">
        <v>17</v>
      </c>
      <c r="BJ10" s="33">
        <v>0</v>
      </c>
      <c r="BK10" s="33" t="s">
        <v>18</v>
      </c>
      <c r="BL10" s="33" t="s">
        <v>11</v>
      </c>
      <c r="BM10" s="33" t="s">
        <v>13</v>
      </c>
      <c r="BN10" s="33" t="s">
        <v>19</v>
      </c>
      <c r="BO10" s="33" t="s">
        <v>20</v>
      </c>
      <c r="BP10" s="33" t="s">
        <v>21</v>
      </c>
      <c r="BQ10" s="33" t="s">
        <v>17</v>
      </c>
      <c r="BS10" s="33">
        <v>0</v>
      </c>
      <c r="BT10" s="33" t="s">
        <v>18</v>
      </c>
      <c r="BU10" s="33" t="s">
        <v>11</v>
      </c>
      <c r="BV10" s="33" t="s">
        <v>13</v>
      </c>
      <c r="BW10" s="33" t="s">
        <v>19</v>
      </c>
      <c r="BX10" s="33" t="s">
        <v>20</v>
      </c>
      <c r="BY10" s="33" t="s">
        <v>21</v>
      </c>
      <c r="BZ10" s="33" t="s">
        <v>17</v>
      </c>
      <c r="CB10" s="33">
        <v>0</v>
      </c>
      <c r="CC10" s="33" t="s">
        <v>18</v>
      </c>
      <c r="CD10" s="33" t="s">
        <v>11</v>
      </c>
      <c r="CE10" s="33" t="s">
        <v>13</v>
      </c>
      <c r="CF10" s="33" t="s">
        <v>19</v>
      </c>
      <c r="CG10" s="33" t="s">
        <v>20</v>
      </c>
      <c r="CH10" s="33" t="s">
        <v>21</v>
      </c>
      <c r="CI10" s="33" t="s">
        <v>17</v>
      </c>
      <c r="CK10" s="33">
        <v>0</v>
      </c>
      <c r="CL10" s="33" t="s">
        <v>18</v>
      </c>
      <c r="CM10" s="33" t="s">
        <v>11</v>
      </c>
      <c r="CN10" s="33" t="s">
        <v>13</v>
      </c>
      <c r="CO10" s="33" t="s">
        <v>19</v>
      </c>
      <c r="CP10" s="33" t="s">
        <v>20</v>
      </c>
      <c r="CQ10" s="33" t="s">
        <v>21</v>
      </c>
      <c r="CR10" s="33" t="s">
        <v>17</v>
      </c>
      <c r="CT10" s="33">
        <v>0</v>
      </c>
      <c r="CU10" s="33" t="s">
        <v>18</v>
      </c>
      <c r="CV10" s="33" t="s">
        <v>11</v>
      </c>
      <c r="CW10" s="33" t="s">
        <v>13</v>
      </c>
      <c r="CX10" s="33" t="s">
        <v>19</v>
      </c>
      <c r="CY10" s="33" t="s">
        <v>20</v>
      </c>
      <c r="CZ10" s="33" t="s">
        <v>21</v>
      </c>
      <c r="DA10" s="33" t="s">
        <v>17</v>
      </c>
      <c r="DC10" s="33">
        <v>0</v>
      </c>
      <c r="DD10" s="33" t="s">
        <v>18</v>
      </c>
      <c r="DE10" s="33" t="s">
        <v>11</v>
      </c>
      <c r="DF10" s="33" t="s">
        <v>13</v>
      </c>
      <c r="DG10" s="33" t="s">
        <v>19</v>
      </c>
      <c r="DH10" s="33" t="s">
        <v>20</v>
      </c>
      <c r="DI10" s="33" t="s">
        <v>21</v>
      </c>
      <c r="DJ10" s="33" t="s">
        <v>17</v>
      </c>
      <c r="DL10" s="33">
        <v>0</v>
      </c>
      <c r="DM10" s="33" t="s">
        <v>18</v>
      </c>
      <c r="DN10" s="33" t="s">
        <v>11</v>
      </c>
      <c r="DO10" s="33" t="s">
        <v>13</v>
      </c>
      <c r="DP10" s="33" t="s">
        <v>19</v>
      </c>
      <c r="DQ10" s="33" t="s">
        <v>20</v>
      </c>
      <c r="DR10" s="33" t="s">
        <v>21</v>
      </c>
      <c r="DS10" s="33" t="s">
        <v>17</v>
      </c>
      <c r="DU10" s="33">
        <v>0</v>
      </c>
      <c r="DV10" s="33" t="s">
        <v>18</v>
      </c>
      <c r="DW10" s="33" t="s">
        <v>11</v>
      </c>
      <c r="DX10" s="33" t="s">
        <v>13</v>
      </c>
      <c r="DY10" s="33" t="s">
        <v>19</v>
      </c>
      <c r="DZ10" s="33" t="s">
        <v>20</v>
      </c>
      <c r="EA10" s="33" t="s">
        <v>21</v>
      </c>
      <c r="EB10" s="33" t="s">
        <v>17</v>
      </c>
    </row>
    <row r="11" spans="1:132" s="11" customFormat="1" x14ac:dyDescent="0.2">
      <c r="K11" s="42"/>
      <c r="L11" s="42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R11" s="5"/>
      <c r="AS11" s="5"/>
      <c r="AT11" s="5"/>
      <c r="AU11" s="5"/>
      <c r="AV11" s="12">
        <f>AS9</f>
        <v>40000</v>
      </c>
      <c r="AW11" s="5"/>
      <c r="AX11" s="5"/>
      <c r="AY11" s="5"/>
      <c r="BA11" s="5"/>
      <c r="BB11" s="5"/>
      <c r="BC11" s="5"/>
      <c r="BD11" s="5"/>
      <c r="BE11" s="12">
        <f>IF($AU$12=0,AS9-SUM(AT$12:AU$71),0)</f>
        <v>0</v>
      </c>
      <c r="BF11" s="5"/>
      <c r="BG11" s="5"/>
      <c r="BH11" s="5"/>
      <c r="BJ11" s="5"/>
      <c r="BK11" s="5"/>
      <c r="BL11" s="5"/>
      <c r="BM11" s="5"/>
      <c r="BN11" s="12">
        <f>IF($AU$12+$BD$12=0,BB9-SUM(BC$12:BD$71),0)</f>
        <v>0</v>
      </c>
      <c r="BO11" s="5"/>
      <c r="BP11" s="5"/>
      <c r="BQ11" s="5"/>
      <c r="BS11" s="5"/>
      <c r="BT11" s="5"/>
      <c r="BU11" s="5"/>
      <c r="BV11" s="5"/>
      <c r="BW11" s="12">
        <f>IF($AU$12+$BD$12+$BM$12=0,BK9-SUM(BL$12:BM$71),0)</f>
        <v>0</v>
      </c>
      <c r="BX11" s="5"/>
      <c r="BY11" s="5"/>
      <c r="BZ11" s="5"/>
      <c r="CB11" s="5"/>
      <c r="CC11" s="5"/>
      <c r="CD11" s="5"/>
      <c r="CE11" s="5"/>
      <c r="CF11" s="12">
        <f>IF($AU$12+$BD$12+$BM$12+$BV$12=0,BT9-SUM(BU$12:BV$71),0)</f>
        <v>0</v>
      </c>
      <c r="CG11" s="5"/>
      <c r="CH11" s="5"/>
      <c r="CI11" s="5"/>
      <c r="CK11" s="5"/>
      <c r="CL11" s="5"/>
      <c r="CM11" s="5"/>
      <c r="CN11" s="5"/>
      <c r="CO11" s="12">
        <f>IF($AU$12+$BD$12+$BM$12+$BV$12+$CE$12=0,CC9-SUM(CD$12:CE$71),0)</f>
        <v>0</v>
      </c>
      <c r="CP11" s="5"/>
      <c r="CQ11" s="5"/>
      <c r="CR11" s="5"/>
      <c r="CT11" s="5"/>
      <c r="CU11" s="5"/>
      <c r="CV11" s="5"/>
      <c r="CW11" s="5"/>
      <c r="CX11" s="12">
        <f>IF($AU$12+$BD$12+$BM$12+$BV$12+$CE$12+$CN$12=0,CL9-SUM(CM$12:CN$71),0)</f>
        <v>0</v>
      </c>
      <c r="CY11" s="5"/>
      <c r="CZ11" s="5"/>
      <c r="DA11" s="5"/>
      <c r="DC11" s="5"/>
      <c r="DD11" s="5"/>
      <c r="DE11" s="5"/>
      <c r="DF11" s="5"/>
      <c r="DG11" s="12">
        <f>IF($AU$12+$BD$12+$BM$12+$BV$12+$CE$12+$CN$12+$CW$12=0,CU9-SUM(CV$12:CW$71),0)</f>
        <v>0</v>
      </c>
      <c r="DH11" s="5"/>
      <c r="DI11" s="5"/>
      <c r="DJ11" s="5"/>
      <c r="DL11" s="5"/>
      <c r="DM11" s="5"/>
      <c r="DN11" s="5"/>
      <c r="DO11" s="5"/>
      <c r="DP11" s="12">
        <f>IF($AU$12+$BD$12+$BM$12+$BV$12+$CE$12+$CN$12+$CW$12+$DF$12=0,DD9-SUM(DE$12:DF$71),0)</f>
        <v>0</v>
      </c>
      <c r="DQ11" s="5"/>
      <c r="DR11" s="5"/>
      <c r="DS11" s="5"/>
      <c r="DU11" s="5"/>
      <c r="DV11" s="5"/>
      <c r="DW11" s="5"/>
      <c r="DX11" s="5"/>
      <c r="DY11" s="12">
        <f>IF($AU$12+$BD$12+$BM$12+$BV$12+$CE$12+$CN$12+$CW$12+$DF$12+$DO$12=0,DM9-SUM(DN$12:DO$71),0)</f>
        <v>0</v>
      </c>
      <c r="DZ11" s="5"/>
      <c r="EA11" s="5"/>
      <c r="EB11" s="5"/>
    </row>
    <row r="12" spans="1:132" x14ac:dyDescent="0.2">
      <c r="A12" s="3">
        <f>IF($D12&gt;0,COUNTA($D$12:D12),0)</f>
        <v>0</v>
      </c>
      <c r="B12" s="13">
        <v>1</v>
      </c>
      <c r="C12" s="1">
        <f>$C$5</f>
        <v>45611</v>
      </c>
      <c r="D12" s="34"/>
      <c r="E12" s="6">
        <f>$AS$9-D12</f>
        <v>40000</v>
      </c>
      <c r="F12" s="6">
        <f t="shared" ref="F12:F75" si="0">AU12+BD12+BM12+BV12+CE12+CN12+CW12+DF12+DO12+DX12</f>
        <v>411.45642065499948</v>
      </c>
      <c r="G12" s="6">
        <f t="shared" ref="G12:G75" si="1">AW12+BF12+BO12+BX12+CG12+CP12+CY12+DH12+DQ12+DZ12</f>
        <v>612.37881998924775</v>
      </c>
      <c r="H12" s="6">
        <f t="shared" ref="H12:H75" si="2">AX12+BG12+BP12+BY12+CH12+CQ12+CZ12+DI12+DR12+EA12</f>
        <v>3</v>
      </c>
      <c r="I12" s="6">
        <f>ROUND(SUM(F12:H12),2)*(Tablas!$E$8)</f>
        <v>5.1341999999999999E-2</v>
      </c>
      <c r="J12" s="6">
        <f t="shared" ref="J12:J75" si="3">SUM(F12:I12)</f>
        <v>1026.8865826442473</v>
      </c>
      <c r="K12" s="42"/>
      <c r="L12" s="42"/>
      <c r="N12" s="38"/>
      <c r="O12" s="38"/>
      <c r="W12" s="4"/>
      <c r="AR12" s="14">
        <f t="shared" ref="AR12:AR75" si="4">B12</f>
        <v>1</v>
      </c>
      <c r="AS12" s="6">
        <f t="shared" ref="AS12:AS75" si="5">AV11</f>
        <v>40000</v>
      </c>
      <c r="AT12" s="6">
        <f t="shared" ref="AT12:AT75" si="6">IF($A12=$AR$9,$D12,0)</f>
        <v>0</v>
      </c>
      <c r="AU12" s="6">
        <f>IF(SUM($AT$12:$AT12)&gt;0,0,IF($AR12&lt;&gt;"",-PPMT($H$2,$AR12,$C$4*12,$AS$12-SUM($AT$12:$AT12)),0))</f>
        <v>411.45642065499948</v>
      </c>
      <c r="AV12" s="6">
        <f>IF(SUM($AT$12:$AT12)&gt;0,0,IF($AR12&lt;&gt;"",AS12-AU12-AT12,0))</f>
        <v>39588.543579345001</v>
      </c>
      <c r="AW12" s="6">
        <f>IF(SUM($AT$12:$AT12)&gt;0,0,IF($AR12&lt;&gt;"",(AS12-AT12)*$H$2,0))</f>
        <v>612.37881998924775</v>
      </c>
      <c r="AX12" s="6">
        <f>IF(AU12&gt;0,IF(SUM($AT$12:$AT12)&gt;0,0,IF($AR12&lt;&gt;"",Tablas!$G$8,0)),0)</f>
        <v>3</v>
      </c>
      <c r="AY12" s="6">
        <f>IF($AR12&lt;&gt;"",ROUND(AX12+AW12+AU12,2),0)*(1+Tablas!$E$8)</f>
        <v>1026.8913420000001</v>
      </c>
      <c r="AZ12" s="7"/>
      <c r="BA12" s="14">
        <f t="shared" ref="BA12:BA75" si="7">IF(B12&lt;&gt;"",IF(AU12&gt;0,0,BA11+1),"")</f>
        <v>0</v>
      </c>
      <c r="BB12" s="6">
        <f t="shared" ref="BB12:BB75" si="8">IF(AT12&gt;0,BB$9,BE11)</f>
        <v>0</v>
      </c>
      <c r="BC12" s="6">
        <f t="shared" ref="BC12:BC75" si="9">IF($A12=BA$9,$D12,0)</f>
        <v>0</v>
      </c>
      <c r="BD12" s="6">
        <f>IF(BB12&gt;0,
IF(SUM(BC$12:BC12)&gt;0,0,
IF(BA12&lt;&gt;"",
-PPMT(Tablas!$D$8,BA12,($C$4*12)-(VLOOKUP($AR$9,$A$12:$B$71,2,0)-1),BB$9-SUM(BC$12:BC12)),0)),0)</f>
        <v>0</v>
      </c>
      <c r="BE12" s="6">
        <f>IF(SUM(BC$12:BC12)&gt;0,0,IF(BA12&lt;&gt;"",BB12-BD12-BC12,0))</f>
        <v>0</v>
      </c>
      <c r="BF12" s="6">
        <f>IF(SUM(BC$12:BC12)&gt;0,0,IF(BA12&lt;&gt;"",(BB12-BC12)*Tablas!$D$8,0))</f>
        <v>0</v>
      </c>
      <c r="BG12" s="6">
        <f>IF(BD12&gt;0,IF(SUM(BC$12:BC12)&gt;0,0,IF(BA12&lt;&gt;"",Tablas!$G$8,0)),0)</f>
        <v>0</v>
      </c>
      <c r="BH12" s="6">
        <f>IF(BA12&lt;&gt;"",ROUND(BG12+BF12+BD12,2),0)*(1+Tablas!$E$8)</f>
        <v>0</v>
      </c>
      <c r="BJ12" s="14">
        <f t="shared" ref="BJ12:BJ75" si="10">IF(B12&lt;&gt;"",IF(BD12+AU12&gt;0,0,BJ11+1),"")</f>
        <v>0</v>
      </c>
      <c r="BK12" s="6">
        <f t="shared" ref="BK12:BK75" si="11">IF(BC12&gt;0,BK$9,BN11)</f>
        <v>0</v>
      </c>
      <c r="BL12" s="6">
        <f t="shared" ref="BL12:BL75" si="12">IF($A12=BJ$9,$D12,0)</f>
        <v>0</v>
      </c>
      <c r="BM12" s="6">
        <f>IF(BK12&gt;0,IF(SUM(BL$12:BL12)&gt;0,0,IF(BJ12&lt;&gt;"",-PPMT(Tablas!$D$8,BJ12,($C$4*12)-(VLOOKUP($BA$9,$A$12:$B$71,2,0)-1),BK$9-SUM(BL$12:BL12)),0)),0)</f>
        <v>0</v>
      </c>
      <c r="BN12" s="6">
        <f>IF(SUM(BL$12:BL12)&gt;0,0,IF(BJ12&lt;&gt;"",BK12-BM12-BL12,0))</f>
        <v>0</v>
      </c>
      <c r="BO12" s="6">
        <f>IF(SUM(BL$12:BL12)&gt;0,0,IF(BJ12&lt;&gt;"",(BK12-BL12)*Tablas!$D$8,0))</f>
        <v>0</v>
      </c>
      <c r="BP12" s="6">
        <f>IF(BM12&gt;0,IF(SUM(BL$12:BL12)&gt;0,0,IF(BJ12&lt;&gt;"",Tablas!$G$8,0)),0)</f>
        <v>0</v>
      </c>
      <c r="BQ12" s="6">
        <f>IF(BJ12&lt;&gt;"",ROUND(BP12+BO12+BM12,2),0)*(1+Tablas!$E$8)</f>
        <v>0</v>
      </c>
      <c r="BS12" s="14">
        <f t="shared" ref="BS12:BS75" si="13">IF(B12&lt;&gt;"",IF(BM12+BD12&gt;0,0,BS11+1),"")</f>
        <v>1</v>
      </c>
      <c r="BT12" s="6">
        <f t="shared" ref="BT12:BT75" si="14">IF(BL12&gt;0,BT$9,BW11)</f>
        <v>0</v>
      </c>
      <c r="BU12" s="6">
        <f t="shared" ref="BU12:BU75" si="15">IF($A12=BS$9,$D12,0)</f>
        <v>0</v>
      </c>
      <c r="BV12" s="6">
        <f>IF(BT12&gt;0,IF(SUM(BU$12:BU12)&gt;0,0,IF(BS12&lt;&gt;"",-PPMT(Tablas!$D$8,BS12,($C$4*12)-(VLOOKUP($BJ$9,$A$12:$B$71,2,0)-1),BT$9-SUM(BU$12:BU12)),0)),0)</f>
        <v>0</v>
      </c>
      <c r="BW12" s="6">
        <f>IF(SUM(BU$12:BU12)&gt;0,0,IF(BS12&lt;&gt;"",BT12-BV12-BU12,0))</f>
        <v>0</v>
      </c>
      <c r="BX12" s="6">
        <f>IF(SUM(BU$12:BU12)&gt;0,0,IF(BS12&lt;&gt;"",(BT12-BU12)*Tablas!$D$8,0))</f>
        <v>0</v>
      </c>
      <c r="BY12" s="6">
        <f>IF(BV12&gt;0,IF(SUM(BU$12:BU12)&gt;0,0,IF(BS12&lt;&gt;"",Tablas!$G$8,0)),0)</f>
        <v>0</v>
      </c>
      <c r="BZ12" s="6">
        <f>IF(BS12&lt;&gt;"",ROUND(BY12+BX12+BV12,2),0)*(1+Tablas!$E$8)</f>
        <v>0</v>
      </c>
      <c r="CB12" s="14">
        <f t="shared" ref="CB12:CB75" si="16">IF(B12&lt;&gt;"",IF(BV12+BM12&gt;0,0,CB11+1),"")</f>
        <v>1</v>
      </c>
      <c r="CC12" s="6">
        <f t="shared" ref="CC12:CC75" si="17">IF(BU12&gt;0,CC$9,CF11)</f>
        <v>0</v>
      </c>
      <c r="CD12" s="6">
        <f t="shared" ref="CD12:CD75" si="18">IF($A12=CB$9,$D12,0)</f>
        <v>0</v>
      </c>
      <c r="CE12" s="6">
        <f>IF(CC12&gt;0,IF(SUM(CD$12:CD12)&gt;0,0,IF(CB12&lt;&gt;"",-PPMT(Tablas!$D$8,CB12,($C$4*12)-(VLOOKUP($BS$9,$A$12:$B$71,2,0)-1),CC$9-SUM(CD$12:CD12)),0)),0)</f>
        <v>0</v>
      </c>
      <c r="CF12" s="6">
        <f>IF(SUM(CD$12:CD12)&gt;0,0,IF(CB12&lt;&gt;"",CC12-CE12-CD12,0))</f>
        <v>0</v>
      </c>
      <c r="CG12" s="6">
        <f>IF(SUM(CD$12:CD12)&gt;0,0,IF(CB12&lt;&gt;"",(CC12-CD12)*Tablas!$D$8,0))</f>
        <v>0</v>
      </c>
      <c r="CH12" s="6">
        <f>IF(CE12&gt;0,IF(SUM(CD$12:CD12)&gt;0,0,IF(CB12&lt;&gt;"",Tablas!$G$8,0)),0)</f>
        <v>0</v>
      </c>
      <c r="CI12" s="6">
        <f>IF(CB12&lt;&gt;"",ROUND(CH12+CG12+CE12,2),0)*(1+Tablas!$E$8)</f>
        <v>0</v>
      </c>
      <c r="CK12" s="14">
        <f t="shared" ref="CK12:CK75" si="19">IF(B12&lt;&gt;"",IF(CE12+BV12&gt;0,0,CK11+1),"")</f>
        <v>1</v>
      </c>
      <c r="CL12" s="6">
        <f t="shared" ref="CL12:CL75" si="20">IF(CD12&gt;0,CL$9,CO11)</f>
        <v>0</v>
      </c>
      <c r="CM12" s="6">
        <f t="shared" ref="CM12:CM75" si="21">IF($A12=CK$9,$D12,0)</f>
        <v>0</v>
      </c>
      <c r="CN12" s="6">
        <f>IF(CL12&gt;0,IF(SUM(CM$12:CM12)&gt;0,0,IF(CK12&lt;&gt;"",-PPMT(Tablas!$D$8,CK12,($C$4*12)-(VLOOKUP($CB$9,$A$12:$B$71,2,0)-1),CL$9-SUM(CM$12:CM12)),0)),0)</f>
        <v>0</v>
      </c>
      <c r="CO12" s="6">
        <f>IF(SUM(CM$12:CM12)&gt;0,0,IF(CK12&lt;&gt;"",CL12-CN12-CM12,0))</f>
        <v>0</v>
      </c>
      <c r="CP12" s="6">
        <f>IF(SUM(CM$12:CM12)&gt;0,0,IF(CK12&lt;&gt;"",(CL12-CM12)*Tablas!$D$8,0))</f>
        <v>0</v>
      </c>
      <c r="CQ12" s="6">
        <f>IF(CN12&gt;0,IF(SUM(CM$12:CM12)&gt;0,0,IF(CK12&lt;&gt;"",Tablas!$G$8,0)),0)</f>
        <v>0</v>
      </c>
      <c r="CR12" s="6">
        <f>IF(CK12&lt;&gt;"",ROUND(CQ12+CP12+CN12,2),0)*(1+Tablas!$E$8)</f>
        <v>0</v>
      </c>
      <c r="CT12" s="14">
        <f t="shared" ref="CT12:CT75" si="22">IF(B12&lt;&gt;"",IF(CN12+CE12&gt;0,0,CT11+1),"")</f>
        <v>1</v>
      </c>
      <c r="CU12" s="6">
        <f t="shared" ref="CU12:CU75" si="23">IF(CM12&gt;0,CU$9,CX11)</f>
        <v>0</v>
      </c>
      <c r="CV12" s="6">
        <f t="shared" ref="CV12:CV75" si="24">IF($A12=CT$9,$D12,0)</f>
        <v>0</v>
      </c>
      <c r="CW12" s="6">
        <f>IF(CU12&gt;0,IF(SUM(CV$12:CV12)&gt;0,0,IF(CT12&lt;&gt;"",-PPMT(Tablas!$D$8,CT12,($C$4*12)-(VLOOKUP($CK$9,$A$12:$B$71,2,0)-1),CU$9-SUM(CV$12:CV12)),0)),0)</f>
        <v>0</v>
      </c>
      <c r="CX12" s="6">
        <f>IF(SUM(CV$12:CV12)&gt;0,0,IF(CT12&lt;&gt;"",CU12-CW12-CV12,0))</f>
        <v>0</v>
      </c>
      <c r="CY12" s="6">
        <f>IF(SUM(CV$12:CV12)&gt;0,0,IF(CT12&lt;&gt;"",(CU12-CV12)*Tablas!$D$8,0))</f>
        <v>0</v>
      </c>
      <c r="CZ12" s="6">
        <f>IF(CW12&gt;0,IF(SUM(CV$12:CV12)&gt;0,0,IF(CT12&lt;&gt;"",Tablas!$G$8,0)),0)</f>
        <v>0</v>
      </c>
      <c r="DA12" s="6">
        <f>IF(CT12&lt;&gt;"",ROUND(CZ12+CY12+CW12,2),0)*(1+Tablas!$E$8)</f>
        <v>0</v>
      </c>
      <c r="DC12" s="14">
        <f t="shared" ref="DC12:DC75" si="25">IF(B12&lt;&gt;"",IF(CW12+CN12&gt;0,0,DC11+1),"")</f>
        <v>1</v>
      </c>
      <c r="DD12" s="6">
        <f t="shared" ref="DD12:DD75" si="26">IF(CV12&gt;0,DD$9,DG11)</f>
        <v>0</v>
      </c>
      <c r="DE12" s="6">
        <f t="shared" ref="DE12:DE75" si="27">IF($A12=DC$9,$D12,0)</f>
        <v>0</v>
      </c>
      <c r="DF12" s="6">
        <f>IF(DD12&gt;0,IF(SUM(DE$12:DE12)&gt;0,0,IF(DC12&lt;&gt;"",-PPMT(Tablas!$D$8,DC12,($C$4*12)-(VLOOKUP($CT$9,$A$12:$B$71,2,0)-1),DD$9-SUM(DE$12:DE12)),0)),0)</f>
        <v>0</v>
      </c>
      <c r="DG12" s="6">
        <f>IF(SUM(DE$12:DE12)&gt;0,0,IF(DC12&lt;&gt;"",DD12-DF12-DE12,0))</f>
        <v>0</v>
      </c>
      <c r="DH12" s="6">
        <f>IF(SUM(DE$12:DE12)&gt;0,0,IF(DC12&lt;&gt;"",(DD12-DE12)*Tablas!$D$8,0))</f>
        <v>0</v>
      </c>
      <c r="DI12" s="6">
        <f>IF(DF12&gt;0,IF(SUM(DE$12:DE12)&gt;0,0,IF(DC12&lt;&gt;"",Tablas!$G$8,0)),0)</f>
        <v>0</v>
      </c>
      <c r="DJ12" s="6">
        <f>IF(DC12&lt;&gt;"",ROUND(DI12+DH12+DF12,2),0)*(1+Tablas!$E$8)</f>
        <v>0</v>
      </c>
      <c r="DL12" s="14">
        <f t="shared" ref="DL12:DL75" si="28">IF(B12&lt;&gt;"",IF(DF12+CW12&gt;0,0,DL11+1),"")</f>
        <v>1</v>
      </c>
      <c r="DM12" s="6">
        <f t="shared" ref="DM12:DM75" si="29">IF(DE12&gt;0,DM$9,DP11)</f>
        <v>0</v>
      </c>
      <c r="DN12" s="6">
        <f t="shared" ref="DN12:DN75" si="30">IF($A12=DL$9,$D12,0)</f>
        <v>0</v>
      </c>
      <c r="DO12" s="6">
        <f>IF(DM12&gt;0,IF(SUM(DN$12:DN12)&gt;0,0,IF(DL12&lt;&gt;"",-PPMT(Tablas!$D$8,DL12,($C$4*12)-(VLOOKUP($DC$9,$A$12:$B$71,2,0)-1),DM$9-SUM(DN$12:DN12)),0)),0)</f>
        <v>0</v>
      </c>
      <c r="DP12" s="6">
        <f>IF(SUM(DN$12:DN12)&gt;0,0,IF(DL12&lt;&gt;"",DM12-DO12-DN12,0))</f>
        <v>0</v>
      </c>
      <c r="DQ12" s="6">
        <f>IF(SUM(DN$12:DN12)&gt;0,0,IF(DL12&lt;&gt;"",(DM12-DN12)*Tablas!$D$8,0))</f>
        <v>0</v>
      </c>
      <c r="DR12" s="6">
        <f>IF(DO12&gt;0,IF(SUM(DN$12:DN12)&gt;0,0,IF(DL12&lt;&gt;"",Tablas!$G$8,0)),0)</f>
        <v>0</v>
      </c>
      <c r="DS12" s="6">
        <f>IF(DL12&lt;&gt;"",ROUND(DR12+DQ12+DO12,2),0)*(1+Tablas!$E$8)</f>
        <v>0</v>
      </c>
      <c r="DU12" s="14">
        <f t="shared" ref="DU12:DU75" si="31">IF(B12&lt;&gt;"",IF(DO12+DF12&gt;0,0,DU11+1),"")</f>
        <v>1</v>
      </c>
      <c r="DV12" s="6">
        <f t="shared" ref="DV12:DV75" si="32">IF(DN12&gt;0,DV$9,DY11)</f>
        <v>0</v>
      </c>
      <c r="DW12" s="6">
        <f t="shared" ref="DW12:DW75" si="33">IF($A12=DU$9,$D12,0)</f>
        <v>0</v>
      </c>
      <c r="DX12" s="6">
        <f>IF(DV12&gt;0,IF(SUM(DW$12:DW12)&gt;0,0,IF(DU12&lt;&gt;"",-PPMT(Tablas!$D$8,DU12,($C$4*12)-(VLOOKUP($DL$9,$A$12:$B$71,2,0)-1),DV$9-SUM(DW$12:DW12)),0)),0)</f>
        <v>0</v>
      </c>
      <c r="DY12" s="6">
        <f>IF(SUM(DW$12:DW12)&gt;0,0,IF(DU12&lt;&gt;"",DV12-DX12-DW12,0))</f>
        <v>0</v>
      </c>
      <c r="DZ12" s="6">
        <f>IF(SUM(DW$12:DW12)&gt;0,0,IF(DU12&lt;&gt;"",(DV12-DW12)*Tablas!$D$8,0))</f>
        <v>0</v>
      </c>
      <c r="EA12" s="6">
        <f>IF(DX12&gt;0,IF(SUM(DW$12:DW12)&gt;0,0,IF(DU12&lt;&gt;"",Tablas!$G$8,0)),0)</f>
        <v>0</v>
      </c>
      <c r="EB12" s="6">
        <f>IF(DU12&lt;&gt;"",ROUND(EA12+DZ12+DX12,2),0)*(1+Tablas!$E$8)</f>
        <v>0</v>
      </c>
    </row>
    <row r="13" spans="1:132" x14ac:dyDescent="0.2">
      <c r="A13" s="3">
        <f>IF($D13&gt;0,COUNTA($D$12:D13),0)</f>
        <v>0</v>
      </c>
      <c r="B13" s="13">
        <f t="shared" ref="B13:B76" si="34">IFERROR(IF(B12+1&lt;=$C$4*12,B12+1,""),"")</f>
        <v>2</v>
      </c>
      <c r="C13" s="1">
        <f t="shared" ref="C13:C76" si="35">DATE(YEAR(EDATE(C12,1)),MONTH(EDATE(C12,1)),MIN(DAY($C$5),DAY(EOMONTH(C12,1))))</f>
        <v>45641</v>
      </c>
      <c r="D13" s="34"/>
      <c r="E13" s="6">
        <f t="shared" ref="E13:E76" si="36">E12-F12-D13</f>
        <v>39588.543579345001</v>
      </c>
      <c r="F13" s="6">
        <f t="shared" si="0"/>
        <v>417.75560058894223</v>
      </c>
      <c r="G13" s="6">
        <f t="shared" si="1"/>
        <v>606.07964005530505</v>
      </c>
      <c r="H13" s="6">
        <f t="shared" si="2"/>
        <v>3</v>
      </c>
      <c r="I13" s="6">
        <f>ROUND(SUM(F13:H13),2)*(Tablas!$E$8)</f>
        <v>5.1341999999999999E-2</v>
      </c>
      <c r="J13" s="6">
        <f t="shared" si="3"/>
        <v>1026.8865826442473</v>
      </c>
      <c r="K13" s="42"/>
      <c r="L13" s="42"/>
      <c r="N13" s="38"/>
      <c r="O13" s="38"/>
      <c r="W13" s="4"/>
      <c r="AR13" s="14">
        <f t="shared" si="4"/>
        <v>2</v>
      </c>
      <c r="AS13" s="6">
        <f t="shared" si="5"/>
        <v>39588.543579345001</v>
      </c>
      <c r="AT13" s="6">
        <f t="shared" si="6"/>
        <v>0</v>
      </c>
      <c r="AU13" s="6">
        <f>IF(SUM($AT$12:$AT13)&gt;0,0,IF($AR13&lt;&gt;"",-PPMT($H$2,$AR13,$C$4*12,$AS$12-SUM($AT$12:$AT13)),0))</f>
        <v>417.75560058894223</v>
      </c>
      <c r="AV13" s="6">
        <f>IF(SUM($AT$12:$AT13)&gt;0,0,IF($AR13&lt;&gt;"",AS13-AU13-AT13,0))</f>
        <v>39170.78797875606</v>
      </c>
      <c r="AW13" s="6">
        <f>IF(SUM($AT$12:$AT13)&gt;0,0,IF($AR13&lt;&gt;"",(AS13-AT13)*$H$2,0))</f>
        <v>606.07964005530505</v>
      </c>
      <c r="AX13" s="6">
        <f>IF(AU13&gt;0,IF(SUM($AT$12:$AT13)&gt;0,0,IF($AR13&lt;&gt;"",Tablas!$G$8,0)),0)</f>
        <v>3</v>
      </c>
      <c r="AY13" s="6">
        <f>IF($AR13&lt;&gt;"",ROUND(AX13+AW13+AU13,2),0)*(1+Tablas!$E$8)</f>
        <v>1026.8913420000001</v>
      </c>
      <c r="BA13" s="14">
        <f t="shared" si="7"/>
        <v>0</v>
      </c>
      <c r="BB13" s="6">
        <f t="shared" si="8"/>
        <v>0</v>
      </c>
      <c r="BC13" s="6">
        <f t="shared" si="9"/>
        <v>0</v>
      </c>
      <c r="BD13" s="6">
        <f>IF(BB13&gt;0,
IF(SUM(BC$12:BC13)&gt;0,0,
IF(BA13&lt;&gt;"",
-PPMT(Tablas!$D$8,BA13,($C$4*12)-(VLOOKUP($AR$9,$A$12:$B$71,2,0)-1),BB$9-SUM(BC$12:BC13)),0)),0)</f>
        <v>0</v>
      </c>
      <c r="BE13" s="6">
        <f>IF(SUM(BC$12:BC13)&gt;0,0,IF(BA13&lt;&gt;"",BB13-BD13-BC13,0))</f>
        <v>0</v>
      </c>
      <c r="BF13" s="6">
        <f>IF(SUM(BC$12:BC13)&gt;0,0,IF(BA13&lt;&gt;"",(BB13-BC13)*Tablas!$D$8,0))</f>
        <v>0</v>
      </c>
      <c r="BG13" s="6">
        <f>IF(BD13&gt;0,IF(SUM(BC$12:BC13)&gt;0,0,IF(BA13&lt;&gt;"",Tablas!$G$8,0)),0)</f>
        <v>0</v>
      </c>
      <c r="BH13" s="6">
        <f>IF(BA13&lt;&gt;"",ROUND(BG13+BF13+BD13,2),0)*(1+Tablas!$E$8)</f>
        <v>0</v>
      </c>
      <c r="BJ13" s="14">
        <f t="shared" si="10"/>
        <v>0</v>
      </c>
      <c r="BK13" s="6">
        <f t="shared" si="11"/>
        <v>0</v>
      </c>
      <c r="BL13" s="6">
        <f t="shared" si="12"/>
        <v>0</v>
      </c>
      <c r="BM13" s="6">
        <f>IF(BK13&gt;0,IF(SUM(BL$12:BL13)&gt;0,0,IF(BJ13&lt;&gt;"",-PPMT(Tablas!$D$8,BJ13,($C$4*12)-(VLOOKUP($BA$9,$A$12:$B$71,2,0)-1),BK$9-SUM(BL$12:BL13)),0)),0)</f>
        <v>0</v>
      </c>
      <c r="BN13" s="6">
        <f>IF(SUM(BL$12:BL13)&gt;0,0,IF(BJ13&lt;&gt;"",BK13-BM13-BL13,0))</f>
        <v>0</v>
      </c>
      <c r="BO13" s="6">
        <f>IF(SUM(BL$12:BL13)&gt;0,0,IF(BJ13&lt;&gt;"",(BK13-BL13)*Tablas!$D$8,0))</f>
        <v>0</v>
      </c>
      <c r="BP13" s="6">
        <f>IF(BM13&gt;0,IF(SUM(BL$12:BL13)&gt;0,0,IF(BJ13&lt;&gt;"",Tablas!$G$8,0)),0)</f>
        <v>0</v>
      </c>
      <c r="BQ13" s="6">
        <f>IF(BJ13&lt;&gt;"",ROUND(BP13+BO13+BM13,2),0)*(1+Tablas!$E$8)</f>
        <v>0</v>
      </c>
      <c r="BS13" s="14">
        <f t="shared" si="13"/>
        <v>2</v>
      </c>
      <c r="BT13" s="6">
        <f t="shared" si="14"/>
        <v>0</v>
      </c>
      <c r="BU13" s="6">
        <f t="shared" si="15"/>
        <v>0</v>
      </c>
      <c r="BV13" s="6">
        <f>IF(BT13&gt;0,IF(SUM(BU$12:BU13)&gt;0,0,IF(BS13&lt;&gt;"",-PPMT(Tablas!$D$8,BS13,($C$4*12)-(VLOOKUP($BJ$9,$A$12:$B$71,2,0)-1),BT$9-SUM(BU$12:BU13)),0)),0)</f>
        <v>0</v>
      </c>
      <c r="BW13" s="6">
        <f>IF(SUM(BU$12:BU13)&gt;0,0,IF(BS13&lt;&gt;"",BT13-BV13-BU13,0))</f>
        <v>0</v>
      </c>
      <c r="BX13" s="6">
        <f>IF(SUM(BU$12:BU13)&gt;0,0,IF(BS13&lt;&gt;"",(BT13-BU13)*Tablas!$D$8,0))</f>
        <v>0</v>
      </c>
      <c r="BY13" s="6">
        <f>IF(BV13&gt;0,IF(SUM(BU$12:BU13)&gt;0,0,IF(BS13&lt;&gt;"",Tablas!$G$8,0)),0)</f>
        <v>0</v>
      </c>
      <c r="BZ13" s="6">
        <f>IF(BS13&lt;&gt;"",ROUND(BY13+BX13+BV13,2),0)*(1+Tablas!$E$8)</f>
        <v>0</v>
      </c>
      <c r="CB13" s="14">
        <f t="shared" si="16"/>
        <v>2</v>
      </c>
      <c r="CC13" s="6">
        <f t="shared" si="17"/>
        <v>0</v>
      </c>
      <c r="CD13" s="6">
        <f t="shared" si="18"/>
        <v>0</v>
      </c>
      <c r="CE13" s="6">
        <f>IF(CC13&gt;0,IF(SUM(CD$12:CD13)&gt;0,0,IF(CB13&lt;&gt;"",-PPMT(Tablas!$D$8,CB13,($C$4*12)-(VLOOKUP($BS$9,$A$12:$B$71,2,0)-1),CC$9-SUM(CD$12:CD13)),0)),0)</f>
        <v>0</v>
      </c>
      <c r="CF13" s="6">
        <f>IF(SUM(CD$12:CD13)&gt;0,0,IF(CB13&lt;&gt;"",CC13-CE13-CD13,0))</f>
        <v>0</v>
      </c>
      <c r="CG13" s="6">
        <f>IF(SUM(CD$12:CD13)&gt;0,0,IF(CB13&lt;&gt;"",(CC13-CD13)*Tablas!$D$8,0))</f>
        <v>0</v>
      </c>
      <c r="CH13" s="6">
        <f>IF(CE13&gt;0,IF(SUM(CD$12:CD13)&gt;0,0,IF(CB13&lt;&gt;"",Tablas!$G$8,0)),0)</f>
        <v>0</v>
      </c>
      <c r="CI13" s="6">
        <f>IF(CB13&lt;&gt;"",ROUND(CH13+CG13+CE13,2),0)*(1+Tablas!$E$8)</f>
        <v>0</v>
      </c>
      <c r="CK13" s="14">
        <f t="shared" si="19"/>
        <v>2</v>
      </c>
      <c r="CL13" s="6">
        <f t="shared" si="20"/>
        <v>0</v>
      </c>
      <c r="CM13" s="6">
        <f t="shared" si="21"/>
        <v>0</v>
      </c>
      <c r="CN13" s="6">
        <f>IF(CL13&gt;0,IF(SUM(CM$12:CM13)&gt;0,0,IF(CK13&lt;&gt;"",-PPMT(Tablas!$D$8,CK13,($C$4*12)-(VLOOKUP($CB$9,$A$12:$B$71,2,0)-1),CL$9-SUM(CM$12:CM13)),0)),0)</f>
        <v>0</v>
      </c>
      <c r="CO13" s="6">
        <f>IF(SUM(CM$12:CM13)&gt;0,0,IF(CK13&lt;&gt;"",CL13-CN13-CM13,0))</f>
        <v>0</v>
      </c>
      <c r="CP13" s="6">
        <f>IF(SUM(CM$12:CM13)&gt;0,0,IF(CK13&lt;&gt;"",(CL13-CM13)*Tablas!$D$8,0))</f>
        <v>0</v>
      </c>
      <c r="CQ13" s="6">
        <f>IF(CN13&gt;0,IF(SUM(CM$12:CM13)&gt;0,0,IF(CK13&lt;&gt;"",Tablas!$G$8,0)),0)</f>
        <v>0</v>
      </c>
      <c r="CR13" s="6">
        <f>IF(CK13&lt;&gt;"",ROUND(CQ13+CP13+CN13,2),0)*(1+Tablas!$E$8)</f>
        <v>0</v>
      </c>
      <c r="CT13" s="14">
        <f t="shared" si="22"/>
        <v>2</v>
      </c>
      <c r="CU13" s="6">
        <f t="shared" si="23"/>
        <v>0</v>
      </c>
      <c r="CV13" s="6">
        <f t="shared" si="24"/>
        <v>0</v>
      </c>
      <c r="CW13" s="6">
        <f>IF(CU13&gt;0,IF(SUM(CV$12:CV13)&gt;0,0,IF(CT13&lt;&gt;"",-PPMT(Tablas!$D$8,CT13,($C$4*12)-(VLOOKUP($CK$9,$A$12:$B$71,2,0)-1),CU$9-SUM(CV$12:CV13)),0)),0)</f>
        <v>0</v>
      </c>
      <c r="CX13" s="6">
        <f>IF(SUM(CV$12:CV13)&gt;0,0,IF(CT13&lt;&gt;"",CU13-CW13-CV13,0))</f>
        <v>0</v>
      </c>
      <c r="CY13" s="6">
        <f>IF(SUM(CV$12:CV13)&gt;0,0,IF(CT13&lt;&gt;"",(CU13-CV13)*Tablas!$D$8,0))</f>
        <v>0</v>
      </c>
      <c r="CZ13" s="6">
        <f>IF(CW13&gt;0,IF(SUM(CV$12:CV13)&gt;0,0,IF(CT13&lt;&gt;"",Tablas!$G$8,0)),0)</f>
        <v>0</v>
      </c>
      <c r="DA13" s="6">
        <f>IF(CT13&lt;&gt;"",ROUND(CZ13+CY13+CW13,2),0)*(1+Tablas!$E$8)</f>
        <v>0</v>
      </c>
      <c r="DC13" s="14">
        <f t="shared" si="25"/>
        <v>2</v>
      </c>
      <c r="DD13" s="6">
        <f t="shared" si="26"/>
        <v>0</v>
      </c>
      <c r="DE13" s="6">
        <f t="shared" si="27"/>
        <v>0</v>
      </c>
      <c r="DF13" s="6">
        <f>IF(DD13&gt;0,IF(SUM(DE$12:DE13)&gt;0,0,IF(DC13&lt;&gt;"",-PPMT(Tablas!$D$8,DC13,($C$4*12)-(VLOOKUP($CT$9,$A$12:$B$71,2,0)-1),DD$9-SUM(DE$12:DE13)),0)),0)</f>
        <v>0</v>
      </c>
      <c r="DG13" s="6">
        <f>IF(SUM(DE$12:DE13)&gt;0,0,IF(DC13&lt;&gt;"",DD13-DF13-DE13,0))</f>
        <v>0</v>
      </c>
      <c r="DH13" s="6">
        <f>IF(SUM(DE$12:DE13)&gt;0,0,IF(DC13&lt;&gt;"",(DD13-DE13)*Tablas!$D$8,0))</f>
        <v>0</v>
      </c>
      <c r="DI13" s="6">
        <f>IF(DF13&gt;0,IF(SUM(DE$12:DE13)&gt;0,0,IF(DC13&lt;&gt;"",Tablas!$G$8,0)),0)</f>
        <v>0</v>
      </c>
      <c r="DJ13" s="6">
        <f>IF(DC13&lt;&gt;"",ROUND(DI13+DH13+DF13,2),0)*(1+Tablas!$E$8)</f>
        <v>0</v>
      </c>
      <c r="DL13" s="14">
        <f t="shared" si="28"/>
        <v>2</v>
      </c>
      <c r="DM13" s="6">
        <f t="shared" si="29"/>
        <v>0</v>
      </c>
      <c r="DN13" s="6">
        <f t="shared" si="30"/>
        <v>0</v>
      </c>
      <c r="DO13" s="6">
        <f>IF(DM13&gt;0,IF(SUM(DN$12:DN13)&gt;0,0,IF(DL13&lt;&gt;"",-PPMT(Tablas!$D$8,DL13,($C$4*12)-(VLOOKUP($DC$9,$A$12:$B$71,2,0)-1),DM$9-SUM(DN$12:DN13)),0)),0)</f>
        <v>0</v>
      </c>
      <c r="DP13" s="6">
        <f>IF(SUM(DN$12:DN13)&gt;0,0,IF(DL13&lt;&gt;"",DM13-DO13-DN13,0))</f>
        <v>0</v>
      </c>
      <c r="DQ13" s="6">
        <f>IF(SUM(DN$12:DN13)&gt;0,0,IF(DL13&lt;&gt;"",(DM13-DN13)*Tablas!$D$8,0))</f>
        <v>0</v>
      </c>
      <c r="DR13" s="6">
        <f>IF(DO13&gt;0,IF(SUM(DN$12:DN13)&gt;0,0,IF(DL13&lt;&gt;"",Tablas!$G$8,0)),0)</f>
        <v>0</v>
      </c>
      <c r="DS13" s="6">
        <f>IF(DL13&lt;&gt;"",ROUND(DR13+DQ13+DO13,2),0)*(1+Tablas!$E$8)</f>
        <v>0</v>
      </c>
      <c r="DU13" s="14">
        <f t="shared" si="31"/>
        <v>2</v>
      </c>
      <c r="DV13" s="6">
        <f t="shared" si="32"/>
        <v>0</v>
      </c>
      <c r="DW13" s="6">
        <f t="shared" si="33"/>
        <v>0</v>
      </c>
      <c r="DX13" s="6">
        <f>IF(DV13&gt;0,IF(SUM(DW$12:DW13)&gt;0,0,IF(DU13&lt;&gt;"",-PPMT(Tablas!$D$8,DU13,($C$4*12)-(VLOOKUP($DL$9,$A$12:$B$71,2,0)-1),DV$9-SUM(DW$12:DW13)),0)),0)</f>
        <v>0</v>
      </c>
      <c r="DY13" s="6">
        <f>IF(SUM(DW$12:DW13)&gt;0,0,IF(DU13&lt;&gt;"",DV13-DX13-DW13,0))</f>
        <v>0</v>
      </c>
      <c r="DZ13" s="6">
        <f>IF(SUM(DW$12:DW13)&gt;0,0,IF(DU13&lt;&gt;"",(DV13-DW13)*Tablas!$D$8,0))</f>
        <v>0</v>
      </c>
      <c r="EA13" s="6">
        <f>IF(DX13&gt;0,IF(SUM(DW$12:DW13)&gt;0,0,IF(DU13&lt;&gt;"",Tablas!$G$8,0)),0)</f>
        <v>0</v>
      </c>
      <c r="EB13" s="6">
        <f>IF(DU13&lt;&gt;"",ROUND(EA13+DZ13+DX13,2),0)*(1+Tablas!$E$8)</f>
        <v>0</v>
      </c>
    </row>
    <row r="14" spans="1:132" x14ac:dyDescent="0.2">
      <c r="A14" s="3">
        <f>IF($D14&gt;0,COUNTA($D$12:D14),0)</f>
        <v>0</v>
      </c>
      <c r="B14" s="13">
        <f t="shared" si="34"/>
        <v>3</v>
      </c>
      <c r="C14" s="1">
        <f t="shared" si="35"/>
        <v>45672</v>
      </c>
      <c r="D14" s="34"/>
      <c r="E14" s="6">
        <f t="shared" si="36"/>
        <v>39170.78797875606</v>
      </c>
      <c r="F14" s="6">
        <f t="shared" si="0"/>
        <v>424.15121763225613</v>
      </c>
      <c r="G14" s="6">
        <f t="shared" si="1"/>
        <v>599.68402301199114</v>
      </c>
      <c r="H14" s="6">
        <f t="shared" si="2"/>
        <v>3</v>
      </c>
      <c r="I14" s="6">
        <f>ROUND(SUM(F14:H14),2)*(Tablas!$E$8)</f>
        <v>5.1341999999999999E-2</v>
      </c>
      <c r="J14" s="6">
        <f t="shared" si="3"/>
        <v>1026.8865826442473</v>
      </c>
      <c r="K14" s="42"/>
      <c r="L14" s="42"/>
      <c r="W14" s="4"/>
      <c r="AR14" s="14">
        <f t="shared" si="4"/>
        <v>3</v>
      </c>
      <c r="AS14" s="6">
        <f t="shared" si="5"/>
        <v>39170.78797875606</v>
      </c>
      <c r="AT14" s="6">
        <f t="shared" si="6"/>
        <v>0</v>
      </c>
      <c r="AU14" s="6">
        <f>IF(SUM($AT$12:$AT14)&gt;0,0,IF($AR14&lt;&gt;"",-PPMT($H$2,$AR14,$C$4*12,$AS$12-SUM($AT$12:$AT14)),0))</f>
        <v>424.15121763225613</v>
      </c>
      <c r="AV14" s="6">
        <f>IF(SUM($AT$12:$AT14)&gt;0,0,IF($AR14&lt;&gt;"",AS14-AU14-AT14,0))</f>
        <v>38746.636761123802</v>
      </c>
      <c r="AW14" s="6">
        <f>IF(SUM($AT$12:$AT14)&gt;0,0,IF($AR14&lt;&gt;"",(AS14-AT14)*$H$2,0))</f>
        <v>599.68402301199114</v>
      </c>
      <c r="AX14" s="6">
        <f>IF(AU14&gt;0,IF(SUM($AT$12:$AT14)&gt;0,0,IF($AR14&lt;&gt;"",Tablas!$G$8,0)),0)</f>
        <v>3</v>
      </c>
      <c r="AY14" s="6">
        <f>IF($AR14&lt;&gt;"",ROUND(AX14+AW14+AU14,2),0)*(1+Tablas!$E$8)</f>
        <v>1026.8913420000001</v>
      </c>
      <c r="BA14" s="14">
        <f t="shared" si="7"/>
        <v>0</v>
      </c>
      <c r="BB14" s="6">
        <f t="shared" si="8"/>
        <v>0</v>
      </c>
      <c r="BC14" s="6">
        <f t="shared" si="9"/>
        <v>0</v>
      </c>
      <c r="BD14" s="6">
        <f>IF(BB14&gt;0,
IF(SUM(BC$12:BC14)&gt;0,0,
IF(BA14&lt;&gt;"",
-PPMT(Tablas!$D$8,BA14,($C$4*12)-(VLOOKUP($AR$9,$A$12:$B$71,2,0)-1),BB$9-SUM(BC$12:BC14)),0)),0)</f>
        <v>0</v>
      </c>
      <c r="BE14" s="6">
        <f>IF(SUM(BC$12:BC14)&gt;0,0,IF(BA14&lt;&gt;"",BB14-BD14-BC14,0))</f>
        <v>0</v>
      </c>
      <c r="BF14" s="6">
        <f>IF(SUM(BC$12:BC14)&gt;0,0,IF(BA14&lt;&gt;"",(BB14-BC14)*Tablas!$D$8,0))</f>
        <v>0</v>
      </c>
      <c r="BG14" s="6">
        <f>IF(BD14&gt;0,IF(SUM(BC$12:BC14)&gt;0,0,IF(BA14&lt;&gt;"",Tablas!$G$8,0)),0)</f>
        <v>0</v>
      </c>
      <c r="BH14" s="6">
        <f>IF(BA14&lt;&gt;"",ROUND(BG14+BF14+BD14,2),0)*(1+Tablas!$E$8)</f>
        <v>0</v>
      </c>
      <c r="BJ14" s="14">
        <f t="shared" si="10"/>
        <v>0</v>
      </c>
      <c r="BK14" s="6">
        <f t="shared" si="11"/>
        <v>0</v>
      </c>
      <c r="BL14" s="6">
        <f t="shared" si="12"/>
        <v>0</v>
      </c>
      <c r="BM14" s="6">
        <f>IF(BK14&gt;0,IF(SUM(BL$12:BL14)&gt;0,0,IF(BJ14&lt;&gt;"",-PPMT(Tablas!$D$8,BJ14,($C$4*12)-(VLOOKUP($BA$9,$A$12:$B$71,2,0)-1),BK$9-SUM(BL$12:BL14)),0)),0)</f>
        <v>0</v>
      </c>
      <c r="BN14" s="6">
        <f>IF(SUM(BL$12:BL14)&gt;0,0,IF(BJ14&lt;&gt;"",BK14-BM14-BL14,0))</f>
        <v>0</v>
      </c>
      <c r="BO14" s="6">
        <f>IF(SUM(BL$12:BL14)&gt;0,0,IF(BJ14&lt;&gt;"",(BK14-BL14)*Tablas!$D$8,0))</f>
        <v>0</v>
      </c>
      <c r="BP14" s="6">
        <f>IF(BM14&gt;0,IF(SUM(BL$12:BL14)&gt;0,0,IF(BJ14&lt;&gt;"",Tablas!$G$8,0)),0)</f>
        <v>0</v>
      </c>
      <c r="BQ14" s="6">
        <f>IF(BJ14&lt;&gt;"",ROUND(BP14+BO14+BM14,2),0)*(1+Tablas!$E$8)</f>
        <v>0</v>
      </c>
      <c r="BS14" s="14">
        <f t="shared" si="13"/>
        <v>3</v>
      </c>
      <c r="BT14" s="6">
        <f t="shared" si="14"/>
        <v>0</v>
      </c>
      <c r="BU14" s="6">
        <f t="shared" si="15"/>
        <v>0</v>
      </c>
      <c r="BV14" s="6">
        <f>IF(BT14&gt;0,IF(SUM(BU$12:BU14)&gt;0,0,IF(BS14&lt;&gt;"",-PPMT(Tablas!$D$8,BS14,($C$4*12)-(VLOOKUP($BJ$9,$A$12:$B$71,2,0)-1),BT$9-SUM(BU$12:BU14)),0)),0)</f>
        <v>0</v>
      </c>
      <c r="BW14" s="6">
        <f>IF(SUM(BU$12:BU14)&gt;0,0,IF(BS14&lt;&gt;"",BT14-BV14-BU14,0))</f>
        <v>0</v>
      </c>
      <c r="BX14" s="6">
        <f>IF(SUM(BU$12:BU14)&gt;0,0,IF(BS14&lt;&gt;"",(BT14-BU14)*Tablas!$D$8,0))</f>
        <v>0</v>
      </c>
      <c r="BY14" s="6">
        <f>IF(BV14&gt;0,IF(SUM(BU$12:BU14)&gt;0,0,IF(BS14&lt;&gt;"",Tablas!$G$8,0)),0)</f>
        <v>0</v>
      </c>
      <c r="BZ14" s="6">
        <f>IF(BS14&lt;&gt;"",ROUND(BY14+BX14+BV14,2),0)*(1+Tablas!$E$8)</f>
        <v>0</v>
      </c>
      <c r="CB14" s="14">
        <f t="shared" si="16"/>
        <v>3</v>
      </c>
      <c r="CC14" s="6">
        <f t="shared" si="17"/>
        <v>0</v>
      </c>
      <c r="CD14" s="6">
        <f t="shared" si="18"/>
        <v>0</v>
      </c>
      <c r="CE14" s="6">
        <f>IF(CC14&gt;0,IF(SUM(CD$12:CD14)&gt;0,0,IF(CB14&lt;&gt;"",-PPMT(Tablas!$D$8,CB14,($C$4*12)-(VLOOKUP($BS$9,$A$12:$B$71,2,0)-1),CC$9-SUM(CD$12:CD14)),0)),0)</f>
        <v>0</v>
      </c>
      <c r="CF14" s="6">
        <f>IF(SUM(CD$12:CD14)&gt;0,0,IF(CB14&lt;&gt;"",CC14-CE14-CD14,0))</f>
        <v>0</v>
      </c>
      <c r="CG14" s="6">
        <f>IF(SUM(CD$12:CD14)&gt;0,0,IF(CB14&lt;&gt;"",(CC14-CD14)*Tablas!$D$8,0))</f>
        <v>0</v>
      </c>
      <c r="CH14" s="6">
        <f>IF(CE14&gt;0,IF(SUM(CD$12:CD14)&gt;0,0,IF(CB14&lt;&gt;"",Tablas!$G$8,0)),0)</f>
        <v>0</v>
      </c>
      <c r="CI14" s="6">
        <f>IF(CB14&lt;&gt;"",ROUND(CH14+CG14+CE14,2),0)*(1+Tablas!$E$8)</f>
        <v>0</v>
      </c>
      <c r="CK14" s="14">
        <f t="shared" si="19"/>
        <v>3</v>
      </c>
      <c r="CL14" s="6">
        <f t="shared" si="20"/>
        <v>0</v>
      </c>
      <c r="CM14" s="6">
        <f t="shared" si="21"/>
        <v>0</v>
      </c>
      <c r="CN14" s="6">
        <f>IF(CL14&gt;0,IF(SUM(CM$12:CM14)&gt;0,0,IF(CK14&lt;&gt;"",-PPMT(Tablas!$D$8,CK14,($C$4*12)-(VLOOKUP($CB$9,$A$12:$B$71,2,0)-1),CL$9-SUM(CM$12:CM14)),0)),0)</f>
        <v>0</v>
      </c>
      <c r="CO14" s="6">
        <f>IF(SUM(CM$12:CM14)&gt;0,0,IF(CK14&lt;&gt;"",CL14-CN14-CM14,0))</f>
        <v>0</v>
      </c>
      <c r="CP14" s="6">
        <f>IF(SUM(CM$12:CM14)&gt;0,0,IF(CK14&lt;&gt;"",(CL14-CM14)*Tablas!$D$8,0))</f>
        <v>0</v>
      </c>
      <c r="CQ14" s="6">
        <f>IF(CN14&gt;0,IF(SUM(CM$12:CM14)&gt;0,0,IF(CK14&lt;&gt;"",Tablas!$G$8,0)),0)</f>
        <v>0</v>
      </c>
      <c r="CR14" s="6">
        <f>IF(CK14&lt;&gt;"",ROUND(CQ14+CP14+CN14,2),0)*(1+Tablas!$E$8)</f>
        <v>0</v>
      </c>
      <c r="CT14" s="14">
        <f t="shared" si="22"/>
        <v>3</v>
      </c>
      <c r="CU14" s="6">
        <f t="shared" si="23"/>
        <v>0</v>
      </c>
      <c r="CV14" s="6">
        <f t="shared" si="24"/>
        <v>0</v>
      </c>
      <c r="CW14" s="6">
        <f>IF(CU14&gt;0,IF(SUM(CV$12:CV14)&gt;0,0,IF(CT14&lt;&gt;"",-PPMT(Tablas!$D$8,CT14,($C$4*12)-(VLOOKUP($CK$9,$A$12:$B$71,2,0)-1),CU$9-SUM(CV$12:CV14)),0)),0)</f>
        <v>0</v>
      </c>
      <c r="CX14" s="6">
        <f>IF(SUM(CV$12:CV14)&gt;0,0,IF(CT14&lt;&gt;"",CU14-CW14-CV14,0))</f>
        <v>0</v>
      </c>
      <c r="CY14" s="6">
        <f>IF(SUM(CV$12:CV14)&gt;0,0,IF(CT14&lt;&gt;"",(CU14-CV14)*Tablas!$D$8,0))</f>
        <v>0</v>
      </c>
      <c r="CZ14" s="6">
        <f>IF(CW14&gt;0,IF(SUM(CV$12:CV14)&gt;0,0,IF(CT14&lt;&gt;"",Tablas!$G$8,0)),0)</f>
        <v>0</v>
      </c>
      <c r="DA14" s="6">
        <f>IF(CT14&lt;&gt;"",ROUND(CZ14+CY14+CW14,2),0)*(1+Tablas!$E$8)</f>
        <v>0</v>
      </c>
      <c r="DC14" s="14">
        <f t="shared" si="25"/>
        <v>3</v>
      </c>
      <c r="DD14" s="6">
        <f t="shared" si="26"/>
        <v>0</v>
      </c>
      <c r="DE14" s="6">
        <f t="shared" si="27"/>
        <v>0</v>
      </c>
      <c r="DF14" s="6">
        <f>IF(DD14&gt;0,IF(SUM(DE$12:DE14)&gt;0,0,IF(DC14&lt;&gt;"",-PPMT(Tablas!$D$8,DC14,($C$4*12)-(VLOOKUP($CT$9,$A$12:$B$71,2,0)-1),DD$9-SUM(DE$12:DE14)),0)),0)</f>
        <v>0</v>
      </c>
      <c r="DG14" s="6">
        <f>IF(SUM(DE$12:DE14)&gt;0,0,IF(DC14&lt;&gt;"",DD14-DF14-DE14,0))</f>
        <v>0</v>
      </c>
      <c r="DH14" s="6">
        <f>IF(SUM(DE$12:DE14)&gt;0,0,IF(DC14&lt;&gt;"",(DD14-DE14)*Tablas!$D$8,0))</f>
        <v>0</v>
      </c>
      <c r="DI14" s="6">
        <f>IF(DF14&gt;0,IF(SUM(DE$12:DE14)&gt;0,0,IF(DC14&lt;&gt;"",Tablas!$G$8,0)),0)</f>
        <v>0</v>
      </c>
      <c r="DJ14" s="6">
        <f>IF(DC14&lt;&gt;"",ROUND(DI14+DH14+DF14,2),0)*(1+Tablas!$E$8)</f>
        <v>0</v>
      </c>
      <c r="DL14" s="14">
        <f t="shared" si="28"/>
        <v>3</v>
      </c>
      <c r="DM14" s="6">
        <f t="shared" si="29"/>
        <v>0</v>
      </c>
      <c r="DN14" s="6">
        <f t="shared" si="30"/>
        <v>0</v>
      </c>
      <c r="DO14" s="6">
        <f>IF(DM14&gt;0,IF(SUM(DN$12:DN14)&gt;0,0,IF(DL14&lt;&gt;"",-PPMT(Tablas!$D$8,DL14,($C$4*12)-(VLOOKUP($DC$9,$A$12:$B$71,2,0)-1),DM$9-SUM(DN$12:DN14)),0)),0)</f>
        <v>0</v>
      </c>
      <c r="DP14" s="6">
        <f>IF(SUM(DN$12:DN14)&gt;0,0,IF(DL14&lt;&gt;"",DM14-DO14-DN14,0))</f>
        <v>0</v>
      </c>
      <c r="DQ14" s="6">
        <f>IF(SUM(DN$12:DN14)&gt;0,0,IF(DL14&lt;&gt;"",(DM14-DN14)*Tablas!$D$8,0))</f>
        <v>0</v>
      </c>
      <c r="DR14" s="6">
        <f>IF(DO14&gt;0,IF(SUM(DN$12:DN14)&gt;0,0,IF(DL14&lt;&gt;"",Tablas!$G$8,0)),0)</f>
        <v>0</v>
      </c>
      <c r="DS14" s="6">
        <f>IF(DL14&lt;&gt;"",ROUND(DR14+DQ14+DO14,2),0)*(1+Tablas!$E$8)</f>
        <v>0</v>
      </c>
      <c r="DU14" s="14">
        <f t="shared" si="31"/>
        <v>3</v>
      </c>
      <c r="DV14" s="6">
        <f t="shared" si="32"/>
        <v>0</v>
      </c>
      <c r="DW14" s="6">
        <f t="shared" si="33"/>
        <v>0</v>
      </c>
      <c r="DX14" s="6">
        <f>IF(DV14&gt;0,IF(SUM(DW$12:DW14)&gt;0,0,IF(DU14&lt;&gt;"",-PPMT(Tablas!$D$8,DU14,($C$4*12)-(VLOOKUP($DL$9,$A$12:$B$71,2,0)-1),DV$9-SUM(DW$12:DW14)),0)),0)</f>
        <v>0</v>
      </c>
      <c r="DY14" s="6">
        <f>IF(SUM(DW$12:DW14)&gt;0,0,IF(DU14&lt;&gt;"",DV14-DX14-DW14,0))</f>
        <v>0</v>
      </c>
      <c r="DZ14" s="6">
        <f>IF(SUM(DW$12:DW14)&gt;0,0,IF(DU14&lt;&gt;"",(DV14-DW14)*Tablas!$D$8,0))</f>
        <v>0</v>
      </c>
      <c r="EA14" s="6">
        <f>IF(DX14&gt;0,IF(SUM(DW$12:DW14)&gt;0,0,IF(DU14&lt;&gt;"",Tablas!$G$8,0)),0)</f>
        <v>0</v>
      </c>
      <c r="EB14" s="6">
        <f>IF(DU14&lt;&gt;"",ROUND(EA14+DZ14+DX14,2),0)*(1+Tablas!$E$8)</f>
        <v>0</v>
      </c>
    </row>
    <row r="15" spans="1:132" x14ac:dyDescent="0.2">
      <c r="A15" s="3">
        <f>IF($D15&gt;0,COUNTA($D$12:D15),0)</f>
        <v>0</v>
      </c>
      <c r="B15" s="13">
        <f t="shared" si="34"/>
        <v>4</v>
      </c>
      <c r="C15" s="1">
        <f t="shared" si="35"/>
        <v>45703</v>
      </c>
      <c r="D15" s="34"/>
      <c r="E15" s="6">
        <f t="shared" si="36"/>
        <v>38746.636761123802</v>
      </c>
      <c r="F15" s="6">
        <f t="shared" si="0"/>
        <v>430.64474818602224</v>
      </c>
      <c r="G15" s="6">
        <f t="shared" si="1"/>
        <v>593.19049245822498</v>
      </c>
      <c r="H15" s="6">
        <f t="shared" si="2"/>
        <v>3</v>
      </c>
      <c r="I15" s="6">
        <f>ROUND(SUM(F15:H15),2)*(Tablas!$E$8)</f>
        <v>5.1341999999999999E-2</v>
      </c>
      <c r="J15" s="6">
        <f t="shared" si="3"/>
        <v>1026.8865826442473</v>
      </c>
      <c r="W15" s="4"/>
      <c r="AR15" s="14">
        <f t="shared" si="4"/>
        <v>4</v>
      </c>
      <c r="AS15" s="6">
        <f t="shared" si="5"/>
        <v>38746.636761123802</v>
      </c>
      <c r="AT15" s="6">
        <f t="shared" si="6"/>
        <v>0</v>
      </c>
      <c r="AU15" s="6">
        <f>IF(SUM($AT$12:$AT15)&gt;0,0,IF($AR15&lt;&gt;"",-PPMT($H$2,$AR15,$C$4*12,$AS$12-SUM($AT$12:$AT15)),0))</f>
        <v>430.64474818602224</v>
      </c>
      <c r="AV15" s="6">
        <f>IF(SUM($AT$12:$AT15)&gt;0,0,IF($AR15&lt;&gt;"",AS15-AU15-AT15,0))</f>
        <v>38315.992012937779</v>
      </c>
      <c r="AW15" s="6">
        <f>IF(SUM($AT$12:$AT15)&gt;0,0,IF($AR15&lt;&gt;"",(AS15-AT15)*$H$2,0))</f>
        <v>593.19049245822498</v>
      </c>
      <c r="AX15" s="6">
        <f>IF(AU15&gt;0,IF(SUM($AT$12:$AT15)&gt;0,0,IF($AR15&lt;&gt;"",Tablas!$G$8,0)),0)</f>
        <v>3</v>
      </c>
      <c r="AY15" s="6">
        <f>IF($AR15&lt;&gt;"",ROUND(AX15+AW15+AU15,2),0)*(1+Tablas!$E$8)</f>
        <v>1026.8913420000001</v>
      </c>
      <c r="BA15" s="14">
        <f t="shared" si="7"/>
        <v>0</v>
      </c>
      <c r="BB15" s="6">
        <f t="shared" si="8"/>
        <v>0</v>
      </c>
      <c r="BC15" s="6">
        <f t="shared" si="9"/>
        <v>0</v>
      </c>
      <c r="BD15" s="6">
        <f>IF(BB15&gt;0,
IF(SUM(BC$12:BC15)&gt;0,0,
IF(BA15&lt;&gt;"",
-PPMT(Tablas!$D$8,BA15,($C$4*12)-(VLOOKUP($AR$9,$A$12:$B$71,2,0)-1),BB$9-SUM(BC$12:BC15)),0)),0)</f>
        <v>0</v>
      </c>
      <c r="BE15" s="6">
        <f>IF(SUM(BC$12:BC15)&gt;0,0,IF(BA15&lt;&gt;"",BB15-BD15-BC15,0))</f>
        <v>0</v>
      </c>
      <c r="BF15" s="6">
        <f>IF(SUM(BC$12:BC15)&gt;0,0,IF(BA15&lt;&gt;"",(BB15-BC15)*Tablas!$D$8,0))</f>
        <v>0</v>
      </c>
      <c r="BG15" s="6">
        <f>IF(BD15&gt;0,IF(SUM(BC$12:BC15)&gt;0,0,IF(BA15&lt;&gt;"",Tablas!$G$8,0)),0)</f>
        <v>0</v>
      </c>
      <c r="BH15" s="6">
        <f>IF(BA15&lt;&gt;"",ROUND(BG15+BF15+BD15,2),0)*(1+Tablas!$E$8)</f>
        <v>0</v>
      </c>
      <c r="BJ15" s="14">
        <f t="shared" si="10"/>
        <v>0</v>
      </c>
      <c r="BK15" s="6">
        <f t="shared" si="11"/>
        <v>0</v>
      </c>
      <c r="BL15" s="6">
        <f t="shared" si="12"/>
        <v>0</v>
      </c>
      <c r="BM15" s="6">
        <f>IF(BK15&gt;0,IF(SUM(BL$12:BL15)&gt;0,0,IF(BJ15&lt;&gt;"",-PPMT(Tablas!$D$8,BJ15,($C$4*12)-(VLOOKUP($BA$9,$A$12:$B$71,2,0)-1),BK$9-SUM(BL$12:BL15)),0)),0)</f>
        <v>0</v>
      </c>
      <c r="BN15" s="6">
        <f>IF(SUM(BL$12:BL15)&gt;0,0,IF(BJ15&lt;&gt;"",BK15-BM15-BL15,0))</f>
        <v>0</v>
      </c>
      <c r="BO15" s="6">
        <f>IF(SUM(BL$12:BL15)&gt;0,0,IF(BJ15&lt;&gt;"",(BK15-BL15)*Tablas!$D$8,0))</f>
        <v>0</v>
      </c>
      <c r="BP15" s="6">
        <f>IF(BM15&gt;0,IF(SUM(BL$12:BL15)&gt;0,0,IF(BJ15&lt;&gt;"",Tablas!$G$8,0)),0)</f>
        <v>0</v>
      </c>
      <c r="BQ15" s="6">
        <f>IF(BJ15&lt;&gt;"",ROUND(BP15+BO15+BM15,2),0)*(1+Tablas!$E$8)</f>
        <v>0</v>
      </c>
      <c r="BS15" s="14">
        <f t="shared" si="13"/>
        <v>4</v>
      </c>
      <c r="BT15" s="6">
        <f t="shared" si="14"/>
        <v>0</v>
      </c>
      <c r="BU15" s="6">
        <f t="shared" si="15"/>
        <v>0</v>
      </c>
      <c r="BV15" s="6">
        <f>IF(BT15&gt;0,IF(SUM(BU$12:BU15)&gt;0,0,IF(BS15&lt;&gt;"",-PPMT(Tablas!$D$8,BS15,($C$4*12)-(VLOOKUP($BJ$9,$A$12:$B$71,2,0)-1),BT$9-SUM(BU$12:BU15)),0)),0)</f>
        <v>0</v>
      </c>
      <c r="BW15" s="6">
        <f>IF(SUM(BU$12:BU15)&gt;0,0,IF(BS15&lt;&gt;"",BT15-BV15-BU15,0))</f>
        <v>0</v>
      </c>
      <c r="BX15" s="6">
        <f>IF(SUM(BU$12:BU15)&gt;0,0,IF(BS15&lt;&gt;"",(BT15-BU15)*Tablas!$D$8,0))</f>
        <v>0</v>
      </c>
      <c r="BY15" s="6">
        <f>IF(BV15&gt;0,IF(SUM(BU$12:BU15)&gt;0,0,IF(BS15&lt;&gt;"",Tablas!$G$8,0)),0)</f>
        <v>0</v>
      </c>
      <c r="BZ15" s="6">
        <f>IF(BS15&lt;&gt;"",ROUND(BY15+BX15+BV15,2),0)*(1+Tablas!$E$8)</f>
        <v>0</v>
      </c>
      <c r="CB15" s="14">
        <f t="shared" si="16"/>
        <v>4</v>
      </c>
      <c r="CC15" s="6">
        <f t="shared" si="17"/>
        <v>0</v>
      </c>
      <c r="CD15" s="6">
        <f t="shared" si="18"/>
        <v>0</v>
      </c>
      <c r="CE15" s="6">
        <f>IF(CC15&gt;0,IF(SUM(CD$12:CD15)&gt;0,0,IF(CB15&lt;&gt;"",-PPMT(Tablas!$D$8,CB15,($C$4*12)-(VLOOKUP($BS$9,$A$12:$B$71,2,0)-1),CC$9-SUM(CD$12:CD15)),0)),0)</f>
        <v>0</v>
      </c>
      <c r="CF15" s="6">
        <f>IF(SUM(CD$12:CD15)&gt;0,0,IF(CB15&lt;&gt;"",CC15-CE15-CD15,0))</f>
        <v>0</v>
      </c>
      <c r="CG15" s="6">
        <f>IF(SUM(CD$12:CD15)&gt;0,0,IF(CB15&lt;&gt;"",(CC15-CD15)*Tablas!$D$8,0))</f>
        <v>0</v>
      </c>
      <c r="CH15" s="6">
        <f>IF(CE15&gt;0,IF(SUM(CD$12:CD15)&gt;0,0,IF(CB15&lt;&gt;"",Tablas!$G$8,0)),0)</f>
        <v>0</v>
      </c>
      <c r="CI15" s="6">
        <f>IF(CB15&lt;&gt;"",ROUND(CH15+CG15+CE15,2),0)*(1+Tablas!$E$8)</f>
        <v>0</v>
      </c>
      <c r="CK15" s="14">
        <f t="shared" si="19"/>
        <v>4</v>
      </c>
      <c r="CL15" s="6">
        <f t="shared" si="20"/>
        <v>0</v>
      </c>
      <c r="CM15" s="6">
        <f t="shared" si="21"/>
        <v>0</v>
      </c>
      <c r="CN15" s="6">
        <f>IF(CL15&gt;0,IF(SUM(CM$12:CM15)&gt;0,0,IF(CK15&lt;&gt;"",-PPMT(Tablas!$D$8,CK15,($C$4*12)-(VLOOKUP($CB$9,$A$12:$B$71,2,0)-1),CL$9-SUM(CM$12:CM15)),0)),0)</f>
        <v>0</v>
      </c>
      <c r="CO15" s="6">
        <f>IF(SUM(CM$12:CM15)&gt;0,0,IF(CK15&lt;&gt;"",CL15-CN15-CM15,0))</f>
        <v>0</v>
      </c>
      <c r="CP15" s="6">
        <f>IF(SUM(CM$12:CM15)&gt;0,0,IF(CK15&lt;&gt;"",(CL15-CM15)*Tablas!$D$8,0))</f>
        <v>0</v>
      </c>
      <c r="CQ15" s="6">
        <f>IF(CN15&gt;0,IF(SUM(CM$12:CM15)&gt;0,0,IF(CK15&lt;&gt;"",Tablas!$G$8,0)),0)</f>
        <v>0</v>
      </c>
      <c r="CR15" s="6">
        <f>IF(CK15&lt;&gt;"",ROUND(CQ15+CP15+CN15,2),0)*(1+Tablas!$E$8)</f>
        <v>0</v>
      </c>
      <c r="CT15" s="14">
        <f t="shared" si="22"/>
        <v>4</v>
      </c>
      <c r="CU15" s="6">
        <f t="shared" si="23"/>
        <v>0</v>
      </c>
      <c r="CV15" s="6">
        <f t="shared" si="24"/>
        <v>0</v>
      </c>
      <c r="CW15" s="6">
        <f>IF(CU15&gt;0,IF(SUM(CV$12:CV15)&gt;0,0,IF(CT15&lt;&gt;"",-PPMT(Tablas!$D$8,CT15,($C$4*12)-(VLOOKUP($CK$9,$A$12:$B$71,2,0)-1),CU$9-SUM(CV$12:CV15)),0)),0)</f>
        <v>0</v>
      </c>
      <c r="CX15" s="6">
        <f>IF(SUM(CV$12:CV15)&gt;0,0,IF(CT15&lt;&gt;"",CU15-CW15-CV15,0))</f>
        <v>0</v>
      </c>
      <c r="CY15" s="6">
        <f>IF(SUM(CV$12:CV15)&gt;0,0,IF(CT15&lt;&gt;"",(CU15-CV15)*Tablas!$D$8,0))</f>
        <v>0</v>
      </c>
      <c r="CZ15" s="6">
        <f>IF(CW15&gt;0,IF(SUM(CV$12:CV15)&gt;0,0,IF(CT15&lt;&gt;"",Tablas!$G$8,0)),0)</f>
        <v>0</v>
      </c>
      <c r="DA15" s="6">
        <f>IF(CT15&lt;&gt;"",ROUND(CZ15+CY15+CW15,2),0)*(1+Tablas!$E$8)</f>
        <v>0</v>
      </c>
      <c r="DC15" s="14">
        <f t="shared" si="25"/>
        <v>4</v>
      </c>
      <c r="DD15" s="6">
        <f t="shared" si="26"/>
        <v>0</v>
      </c>
      <c r="DE15" s="6">
        <f t="shared" si="27"/>
        <v>0</v>
      </c>
      <c r="DF15" s="6">
        <f>IF(DD15&gt;0,IF(SUM(DE$12:DE15)&gt;0,0,IF(DC15&lt;&gt;"",-PPMT(Tablas!$D$8,DC15,($C$4*12)-(VLOOKUP($CT$9,$A$12:$B$71,2,0)-1),DD$9-SUM(DE$12:DE15)),0)),0)</f>
        <v>0</v>
      </c>
      <c r="DG15" s="6">
        <f>IF(SUM(DE$12:DE15)&gt;0,0,IF(DC15&lt;&gt;"",DD15-DF15-DE15,0))</f>
        <v>0</v>
      </c>
      <c r="DH15" s="6">
        <f>IF(SUM(DE$12:DE15)&gt;0,0,IF(DC15&lt;&gt;"",(DD15-DE15)*Tablas!$D$8,0))</f>
        <v>0</v>
      </c>
      <c r="DI15" s="6">
        <f>IF(DF15&gt;0,IF(SUM(DE$12:DE15)&gt;0,0,IF(DC15&lt;&gt;"",Tablas!$G$8,0)),0)</f>
        <v>0</v>
      </c>
      <c r="DJ15" s="6">
        <f>IF(DC15&lt;&gt;"",ROUND(DI15+DH15+DF15,2),0)*(1+Tablas!$E$8)</f>
        <v>0</v>
      </c>
      <c r="DL15" s="14">
        <f t="shared" si="28"/>
        <v>4</v>
      </c>
      <c r="DM15" s="6">
        <f t="shared" si="29"/>
        <v>0</v>
      </c>
      <c r="DN15" s="6">
        <f t="shared" si="30"/>
        <v>0</v>
      </c>
      <c r="DO15" s="6">
        <f>IF(DM15&gt;0,IF(SUM(DN$12:DN15)&gt;0,0,IF(DL15&lt;&gt;"",-PPMT(Tablas!$D$8,DL15,($C$4*12)-(VLOOKUP($DC$9,$A$12:$B$71,2,0)-1),DM$9-SUM(DN$12:DN15)),0)),0)</f>
        <v>0</v>
      </c>
      <c r="DP15" s="6">
        <f>IF(SUM(DN$12:DN15)&gt;0,0,IF(DL15&lt;&gt;"",DM15-DO15-DN15,0))</f>
        <v>0</v>
      </c>
      <c r="DQ15" s="6">
        <f>IF(SUM(DN$12:DN15)&gt;0,0,IF(DL15&lt;&gt;"",(DM15-DN15)*Tablas!$D$8,0))</f>
        <v>0</v>
      </c>
      <c r="DR15" s="6">
        <f>IF(DO15&gt;0,IF(SUM(DN$12:DN15)&gt;0,0,IF(DL15&lt;&gt;"",Tablas!$G$8,0)),0)</f>
        <v>0</v>
      </c>
      <c r="DS15" s="6">
        <f>IF(DL15&lt;&gt;"",ROUND(DR15+DQ15+DO15,2),0)*(1+Tablas!$E$8)</f>
        <v>0</v>
      </c>
      <c r="DU15" s="14">
        <f t="shared" si="31"/>
        <v>4</v>
      </c>
      <c r="DV15" s="6">
        <f t="shared" si="32"/>
        <v>0</v>
      </c>
      <c r="DW15" s="6">
        <f t="shared" si="33"/>
        <v>0</v>
      </c>
      <c r="DX15" s="6">
        <f>IF(DV15&gt;0,IF(SUM(DW$12:DW15)&gt;0,0,IF(DU15&lt;&gt;"",-PPMT(Tablas!$D$8,DU15,($C$4*12)-(VLOOKUP($DL$9,$A$12:$B$71,2,0)-1),DV$9-SUM(DW$12:DW15)),0)),0)</f>
        <v>0</v>
      </c>
      <c r="DY15" s="6">
        <f>IF(SUM(DW$12:DW15)&gt;0,0,IF(DU15&lt;&gt;"",DV15-DX15-DW15,0))</f>
        <v>0</v>
      </c>
      <c r="DZ15" s="6">
        <f>IF(SUM(DW$12:DW15)&gt;0,0,IF(DU15&lt;&gt;"",(DV15-DW15)*Tablas!$D$8,0))</f>
        <v>0</v>
      </c>
      <c r="EA15" s="6">
        <f>IF(DX15&gt;0,IF(SUM(DW$12:DW15)&gt;0,0,IF(DU15&lt;&gt;"",Tablas!$G$8,0)),0)</f>
        <v>0</v>
      </c>
      <c r="EB15" s="6">
        <f>IF(DU15&lt;&gt;"",ROUND(EA15+DZ15+DX15,2),0)*(1+Tablas!$E$8)</f>
        <v>0</v>
      </c>
    </row>
    <row r="16" spans="1:132" x14ac:dyDescent="0.2">
      <c r="A16" s="3">
        <f>IF($D16&gt;0,COUNTA($D$12:D16),0)</f>
        <v>0</v>
      </c>
      <c r="B16" s="13">
        <f t="shared" si="34"/>
        <v>5</v>
      </c>
      <c r="C16" s="1">
        <f t="shared" si="35"/>
        <v>45731</v>
      </c>
      <c r="D16" s="34"/>
      <c r="E16" s="6">
        <f t="shared" si="36"/>
        <v>38315.992012937779</v>
      </c>
      <c r="F16" s="6">
        <f t="shared" si="0"/>
        <v>437.2376912542403</v>
      </c>
      <c r="G16" s="6">
        <f t="shared" si="1"/>
        <v>586.59754939000698</v>
      </c>
      <c r="H16" s="6">
        <f t="shared" si="2"/>
        <v>3</v>
      </c>
      <c r="I16" s="6">
        <f>ROUND(SUM(F16:H16),2)*(Tablas!$E$8)</f>
        <v>5.1341999999999999E-2</v>
      </c>
      <c r="J16" s="6">
        <f t="shared" si="3"/>
        <v>1026.8865826442473</v>
      </c>
      <c r="AR16" s="14">
        <f t="shared" si="4"/>
        <v>5</v>
      </c>
      <c r="AS16" s="6">
        <f t="shared" si="5"/>
        <v>38315.992012937779</v>
      </c>
      <c r="AT16" s="6">
        <f t="shared" si="6"/>
        <v>0</v>
      </c>
      <c r="AU16" s="6">
        <f>IF(SUM($AT$12:$AT16)&gt;0,0,IF($AR16&lt;&gt;"",-PPMT($H$2,$AR16,$C$4*12,$AS$12-SUM($AT$12:$AT16)),0))</f>
        <v>437.2376912542403</v>
      </c>
      <c r="AV16" s="6">
        <f>IF(SUM($AT$12:$AT16)&gt;0,0,IF($AR16&lt;&gt;"",AS16-AU16-AT16,0))</f>
        <v>37878.75432168354</v>
      </c>
      <c r="AW16" s="6">
        <f>IF(SUM($AT$12:$AT16)&gt;0,0,IF($AR16&lt;&gt;"",(AS16-AT16)*$H$2,0))</f>
        <v>586.59754939000698</v>
      </c>
      <c r="AX16" s="6">
        <f>IF(AU16&gt;0,IF(SUM($AT$12:$AT16)&gt;0,0,IF($AR16&lt;&gt;"",Tablas!$G$8,0)),0)</f>
        <v>3</v>
      </c>
      <c r="AY16" s="6">
        <f>IF($AR16&lt;&gt;"",ROUND(AX16+AW16+AU16,2),0)*(1+Tablas!$E$8)</f>
        <v>1026.8913420000001</v>
      </c>
      <c r="BA16" s="14">
        <f t="shared" si="7"/>
        <v>0</v>
      </c>
      <c r="BB16" s="6">
        <f t="shared" si="8"/>
        <v>0</v>
      </c>
      <c r="BC16" s="6">
        <f t="shared" si="9"/>
        <v>0</v>
      </c>
      <c r="BD16" s="6">
        <f>IF(BB16&gt;0,
IF(SUM(BC$12:BC16)&gt;0,0,
IF(BA16&lt;&gt;"",
-PPMT(Tablas!$D$8,BA16,($C$4*12)-(VLOOKUP($AR$9,$A$12:$B$71,2,0)-1),BB$9-SUM(BC$12:BC16)),0)),0)</f>
        <v>0</v>
      </c>
      <c r="BE16" s="6">
        <f>IF(SUM(BC$12:BC16)&gt;0,0,IF(BA16&lt;&gt;"",BB16-BD16-BC16,0))</f>
        <v>0</v>
      </c>
      <c r="BF16" s="6">
        <f>IF(SUM(BC$12:BC16)&gt;0,0,IF(BA16&lt;&gt;"",(BB16-BC16)*Tablas!$D$8,0))</f>
        <v>0</v>
      </c>
      <c r="BG16" s="6">
        <f>IF(BD16&gt;0,IF(SUM(BC$12:BC16)&gt;0,0,IF(BA16&lt;&gt;"",Tablas!$G$8,0)),0)</f>
        <v>0</v>
      </c>
      <c r="BH16" s="6">
        <f>IF(BA16&lt;&gt;"",ROUND(BG16+BF16+BD16,2),0)*(1+Tablas!$E$8)</f>
        <v>0</v>
      </c>
      <c r="BJ16" s="14">
        <f t="shared" si="10"/>
        <v>0</v>
      </c>
      <c r="BK16" s="6">
        <f t="shared" si="11"/>
        <v>0</v>
      </c>
      <c r="BL16" s="6">
        <f t="shared" si="12"/>
        <v>0</v>
      </c>
      <c r="BM16" s="6">
        <f>IF(BK16&gt;0,IF(SUM(BL$12:BL16)&gt;0,0,IF(BJ16&lt;&gt;"",-PPMT(Tablas!$D$8,BJ16,($C$4*12)-(VLOOKUP($BA$9,$A$12:$B$71,2,0)-1),BK$9-SUM(BL$12:BL16)),0)),0)</f>
        <v>0</v>
      </c>
      <c r="BN16" s="6">
        <f>IF(SUM(BL$12:BL16)&gt;0,0,IF(BJ16&lt;&gt;"",BK16-BM16-BL16,0))</f>
        <v>0</v>
      </c>
      <c r="BO16" s="6">
        <f>IF(SUM(BL$12:BL16)&gt;0,0,IF(BJ16&lt;&gt;"",(BK16-BL16)*Tablas!$D$8,0))</f>
        <v>0</v>
      </c>
      <c r="BP16" s="6">
        <f>IF(BM16&gt;0,IF(SUM(BL$12:BL16)&gt;0,0,IF(BJ16&lt;&gt;"",Tablas!$G$8,0)),0)</f>
        <v>0</v>
      </c>
      <c r="BQ16" s="6">
        <f>IF(BJ16&lt;&gt;"",ROUND(BP16+BO16+BM16,2),0)*(1+Tablas!$E$8)</f>
        <v>0</v>
      </c>
      <c r="BS16" s="14">
        <f t="shared" si="13"/>
        <v>5</v>
      </c>
      <c r="BT16" s="6">
        <f t="shared" si="14"/>
        <v>0</v>
      </c>
      <c r="BU16" s="6">
        <f t="shared" si="15"/>
        <v>0</v>
      </c>
      <c r="BV16" s="6">
        <f>IF(BT16&gt;0,IF(SUM(BU$12:BU16)&gt;0,0,IF(BS16&lt;&gt;"",-PPMT(Tablas!$D$8,BS16,($C$4*12)-(VLOOKUP($BJ$9,$A$12:$B$71,2,0)-1),BT$9-SUM(BU$12:BU16)),0)),0)</f>
        <v>0</v>
      </c>
      <c r="BW16" s="6">
        <f>IF(SUM(BU$12:BU16)&gt;0,0,IF(BS16&lt;&gt;"",BT16-BV16-BU16,0))</f>
        <v>0</v>
      </c>
      <c r="BX16" s="6">
        <f>IF(SUM(BU$12:BU16)&gt;0,0,IF(BS16&lt;&gt;"",(BT16-BU16)*Tablas!$D$8,0))</f>
        <v>0</v>
      </c>
      <c r="BY16" s="6">
        <f>IF(BV16&gt;0,IF(SUM(BU$12:BU16)&gt;0,0,IF(BS16&lt;&gt;"",Tablas!$G$8,0)),0)</f>
        <v>0</v>
      </c>
      <c r="BZ16" s="6">
        <f>IF(BS16&lt;&gt;"",ROUND(BY16+BX16+BV16,2),0)*(1+Tablas!$E$8)</f>
        <v>0</v>
      </c>
      <c r="CB16" s="14">
        <f t="shared" si="16"/>
        <v>5</v>
      </c>
      <c r="CC16" s="6">
        <f t="shared" si="17"/>
        <v>0</v>
      </c>
      <c r="CD16" s="6">
        <f t="shared" si="18"/>
        <v>0</v>
      </c>
      <c r="CE16" s="6">
        <f>IF(CC16&gt;0,IF(SUM(CD$12:CD16)&gt;0,0,IF(CB16&lt;&gt;"",-PPMT(Tablas!$D$8,CB16,($C$4*12)-(VLOOKUP($BS$9,$A$12:$B$71,2,0)-1),CC$9-SUM(CD$12:CD16)),0)),0)</f>
        <v>0</v>
      </c>
      <c r="CF16" s="6">
        <f>IF(SUM(CD$12:CD16)&gt;0,0,IF(CB16&lt;&gt;"",CC16-CE16-CD16,0))</f>
        <v>0</v>
      </c>
      <c r="CG16" s="6">
        <f>IF(SUM(CD$12:CD16)&gt;0,0,IF(CB16&lt;&gt;"",(CC16-CD16)*Tablas!$D$8,0))</f>
        <v>0</v>
      </c>
      <c r="CH16" s="6">
        <f>IF(CE16&gt;0,IF(SUM(CD$12:CD16)&gt;0,0,IF(CB16&lt;&gt;"",Tablas!$G$8,0)),0)</f>
        <v>0</v>
      </c>
      <c r="CI16" s="6">
        <f>IF(CB16&lt;&gt;"",ROUND(CH16+CG16+CE16,2),0)*(1+Tablas!$E$8)</f>
        <v>0</v>
      </c>
      <c r="CK16" s="14">
        <f t="shared" si="19"/>
        <v>5</v>
      </c>
      <c r="CL16" s="6">
        <f t="shared" si="20"/>
        <v>0</v>
      </c>
      <c r="CM16" s="6">
        <f t="shared" si="21"/>
        <v>0</v>
      </c>
      <c r="CN16" s="6">
        <f>IF(CL16&gt;0,IF(SUM(CM$12:CM16)&gt;0,0,IF(CK16&lt;&gt;"",-PPMT(Tablas!$D$8,CK16,($C$4*12)-(VLOOKUP($CB$9,$A$12:$B$71,2,0)-1),CL$9-SUM(CM$12:CM16)),0)),0)</f>
        <v>0</v>
      </c>
      <c r="CO16" s="6">
        <f>IF(SUM(CM$12:CM16)&gt;0,0,IF(CK16&lt;&gt;"",CL16-CN16-CM16,0))</f>
        <v>0</v>
      </c>
      <c r="CP16" s="6">
        <f>IF(SUM(CM$12:CM16)&gt;0,0,IF(CK16&lt;&gt;"",(CL16-CM16)*Tablas!$D$8,0))</f>
        <v>0</v>
      </c>
      <c r="CQ16" s="6">
        <f>IF(CN16&gt;0,IF(SUM(CM$12:CM16)&gt;0,0,IF(CK16&lt;&gt;"",Tablas!$G$8,0)),0)</f>
        <v>0</v>
      </c>
      <c r="CR16" s="6">
        <f>IF(CK16&lt;&gt;"",ROUND(CQ16+CP16+CN16,2),0)*(1+Tablas!$E$8)</f>
        <v>0</v>
      </c>
      <c r="CT16" s="14">
        <f t="shared" si="22"/>
        <v>5</v>
      </c>
      <c r="CU16" s="6">
        <f t="shared" si="23"/>
        <v>0</v>
      </c>
      <c r="CV16" s="6">
        <f t="shared" si="24"/>
        <v>0</v>
      </c>
      <c r="CW16" s="6">
        <f>IF(CU16&gt;0,IF(SUM(CV$12:CV16)&gt;0,0,IF(CT16&lt;&gt;"",-PPMT(Tablas!$D$8,CT16,($C$4*12)-(VLOOKUP($CK$9,$A$12:$B$71,2,0)-1),CU$9-SUM(CV$12:CV16)),0)),0)</f>
        <v>0</v>
      </c>
      <c r="CX16" s="6">
        <f>IF(SUM(CV$12:CV16)&gt;0,0,IF(CT16&lt;&gt;"",CU16-CW16-CV16,0))</f>
        <v>0</v>
      </c>
      <c r="CY16" s="6">
        <f>IF(SUM(CV$12:CV16)&gt;0,0,IF(CT16&lt;&gt;"",(CU16-CV16)*Tablas!$D$8,0))</f>
        <v>0</v>
      </c>
      <c r="CZ16" s="6">
        <f>IF(CW16&gt;0,IF(SUM(CV$12:CV16)&gt;0,0,IF(CT16&lt;&gt;"",Tablas!$G$8,0)),0)</f>
        <v>0</v>
      </c>
      <c r="DA16" s="6">
        <f>IF(CT16&lt;&gt;"",ROUND(CZ16+CY16+CW16,2),0)*(1+Tablas!$E$8)</f>
        <v>0</v>
      </c>
      <c r="DC16" s="14">
        <f t="shared" si="25"/>
        <v>5</v>
      </c>
      <c r="DD16" s="6">
        <f t="shared" si="26"/>
        <v>0</v>
      </c>
      <c r="DE16" s="6">
        <f t="shared" si="27"/>
        <v>0</v>
      </c>
      <c r="DF16" s="6">
        <f>IF(DD16&gt;0,IF(SUM(DE$12:DE16)&gt;0,0,IF(DC16&lt;&gt;"",-PPMT(Tablas!$D$8,DC16,($C$4*12)-(VLOOKUP($CT$9,$A$12:$B$71,2,0)-1),DD$9-SUM(DE$12:DE16)),0)),0)</f>
        <v>0</v>
      </c>
      <c r="DG16" s="6">
        <f>IF(SUM(DE$12:DE16)&gt;0,0,IF(DC16&lt;&gt;"",DD16-DF16-DE16,0))</f>
        <v>0</v>
      </c>
      <c r="DH16" s="6">
        <f>IF(SUM(DE$12:DE16)&gt;0,0,IF(DC16&lt;&gt;"",(DD16-DE16)*Tablas!$D$8,0))</f>
        <v>0</v>
      </c>
      <c r="DI16" s="6">
        <f>IF(DF16&gt;0,IF(SUM(DE$12:DE16)&gt;0,0,IF(DC16&lt;&gt;"",Tablas!$G$8,0)),0)</f>
        <v>0</v>
      </c>
      <c r="DJ16" s="6">
        <f>IF(DC16&lt;&gt;"",ROUND(DI16+DH16+DF16,2),0)*(1+Tablas!$E$8)</f>
        <v>0</v>
      </c>
      <c r="DL16" s="14">
        <f t="shared" si="28"/>
        <v>5</v>
      </c>
      <c r="DM16" s="6">
        <f t="shared" si="29"/>
        <v>0</v>
      </c>
      <c r="DN16" s="6">
        <f t="shared" si="30"/>
        <v>0</v>
      </c>
      <c r="DO16" s="6">
        <f>IF(DM16&gt;0,IF(SUM(DN$12:DN16)&gt;0,0,IF(DL16&lt;&gt;"",-PPMT(Tablas!$D$8,DL16,($C$4*12)-(VLOOKUP($DC$9,$A$12:$B$71,2,0)-1),DM$9-SUM(DN$12:DN16)),0)),0)</f>
        <v>0</v>
      </c>
      <c r="DP16" s="6">
        <f>IF(SUM(DN$12:DN16)&gt;0,0,IF(DL16&lt;&gt;"",DM16-DO16-DN16,0))</f>
        <v>0</v>
      </c>
      <c r="DQ16" s="6">
        <f>IF(SUM(DN$12:DN16)&gt;0,0,IF(DL16&lt;&gt;"",(DM16-DN16)*Tablas!$D$8,0))</f>
        <v>0</v>
      </c>
      <c r="DR16" s="6">
        <f>IF(DO16&gt;0,IF(SUM(DN$12:DN16)&gt;0,0,IF(DL16&lt;&gt;"",Tablas!$G$8,0)),0)</f>
        <v>0</v>
      </c>
      <c r="DS16" s="6">
        <f>IF(DL16&lt;&gt;"",ROUND(DR16+DQ16+DO16,2),0)*(1+Tablas!$E$8)</f>
        <v>0</v>
      </c>
      <c r="DU16" s="14">
        <f t="shared" si="31"/>
        <v>5</v>
      </c>
      <c r="DV16" s="6">
        <f t="shared" si="32"/>
        <v>0</v>
      </c>
      <c r="DW16" s="6">
        <f t="shared" si="33"/>
        <v>0</v>
      </c>
      <c r="DX16" s="6">
        <f>IF(DV16&gt;0,IF(SUM(DW$12:DW16)&gt;0,0,IF(DU16&lt;&gt;"",-PPMT(Tablas!$D$8,DU16,($C$4*12)-(VLOOKUP($DL$9,$A$12:$B$71,2,0)-1),DV$9-SUM(DW$12:DW16)),0)),0)</f>
        <v>0</v>
      </c>
      <c r="DY16" s="6">
        <f>IF(SUM(DW$12:DW16)&gt;0,0,IF(DU16&lt;&gt;"",DV16-DX16-DW16,0))</f>
        <v>0</v>
      </c>
      <c r="DZ16" s="6">
        <f>IF(SUM(DW$12:DW16)&gt;0,0,IF(DU16&lt;&gt;"",(DV16-DW16)*Tablas!$D$8,0))</f>
        <v>0</v>
      </c>
      <c r="EA16" s="6">
        <f>IF(DX16&gt;0,IF(SUM(DW$12:DW16)&gt;0,0,IF(DU16&lt;&gt;"",Tablas!$G$8,0)),0)</f>
        <v>0</v>
      </c>
      <c r="EB16" s="6">
        <f>IF(DU16&lt;&gt;"",ROUND(EA16+DZ16+DX16,2),0)*(1+Tablas!$E$8)</f>
        <v>0</v>
      </c>
    </row>
    <row r="17" spans="1:132" x14ac:dyDescent="0.2">
      <c r="A17" s="3">
        <f>IF($D17&gt;0,COUNTA($D$12:D17),0)</f>
        <v>0</v>
      </c>
      <c r="B17" s="13">
        <f t="shared" si="34"/>
        <v>6</v>
      </c>
      <c r="C17" s="1">
        <f t="shared" si="35"/>
        <v>45762</v>
      </c>
      <c r="D17" s="34"/>
      <c r="E17" s="6">
        <f t="shared" si="36"/>
        <v>37878.75432168354</v>
      </c>
      <c r="F17" s="6">
        <f t="shared" si="0"/>
        <v>443.9315687898677</v>
      </c>
      <c r="G17" s="6">
        <f t="shared" si="1"/>
        <v>579.90367185437958</v>
      </c>
      <c r="H17" s="6">
        <f t="shared" si="2"/>
        <v>3</v>
      </c>
      <c r="I17" s="6">
        <f>ROUND(SUM(F17:H17),2)*(Tablas!$E$8)</f>
        <v>5.1341999999999999E-2</v>
      </c>
      <c r="J17" s="6">
        <f t="shared" si="3"/>
        <v>1026.8865826442473</v>
      </c>
      <c r="AR17" s="14">
        <f t="shared" si="4"/>
        <v>6</v>
      </c>
      <c r="AS17" s="6">
        <f t="shared" si="5"/>
        <v>37878.75432168354</v>
      </c>
      <c r="AT17" s="6">
        <f t="shared" si="6"/>
        <v>0</v>
      </c>
      <c r="AU17" s="6">
        <f>IF(SUM($AT$12:$AT17)&gt;0,0,IF($AR17&lt;&gt;"",-PPMT($H$2,$AR17,$C$4*12,$AS$12-SUM($AT$12:$AT17)),0))</f>
        <v>443.9315687898677</v>
      </c>
      <c r="AV17" s="6">
        <f>IF(SUM($AT$12:$AT17)&gt;0,0,IF($AR17&lt;&gt;"",AS17-AU17-AT17,0))</f>
        <v>37434.82275289367</v>
      </c>
      <c r="AW17" s="6">
        <f>IF(SUM($AT$12:$AT17)&gt;0,0,IF($AR17&lt;&gt;"",(AS17-AT17)*$H$2,0))</f>
        <v>579.90367185437958</v>
      </c>
      <c r="AX17" s="6">
        <f>IF(AU17&gt;0,IF(SUM($AT$12:$AT17)&gt;0,0,IF($AR17&lt;&gt;"",Tablas!$G$8,0)),0)</f>
        <v>3</v>
      </c>
      <c r="AY17" s="6">
        <f>IF($AR17&lt;&gt;"",ROUND(AX17+AW17+AU17,2),0)*(1+Tablas!$E$8)</f>
        <v>1026.8913420000001</v>
      </c>
      <c r="BA17" s="14">
        <f t="shared" si="7"/>
        <v>0</v>
      </c>
      <c r="BB17" s="6">
        <f t="shared" si="8"/>
        <v>0</v>
      </c>
      <c r="BC17" s="6">
        <f t="shared" si="9"/>
        <v>0</v>
      </c>
      <c r="BD17" s="6">
        <f>IF(BB17&gt;0,
IF(SUM(BC$12:BC17)&gt;0,0,
IF(BA17&lt;&gt;"",
-PPMT(Tablas!$D$8,BA17,($C$4*12)-(VLOOKUP($AR$9,$A$12:$B$71,2,0)-1),BB$9-SUM(BC$12:BC17)),0)),0)</f>
        <v>0</v>
      </c>
      <c r="BE17" s="6">
        <f>IF(SUM(BC$12:BC17)&gt;0,0,IF(BA17&lt;&gt;"",BB17-BD17-BC17,0))</f>
        <v>0</v>
      </c>
      <c r="BF17" s="6">
        <f>IF(SUM(BC$12:BC17)&gt;0,0,IF(BA17&lt;&gt;"",(BB17-BC17)*Tablas!$D$8,0))</f>
        <v>0</v>
      </c>
      <c r="BG17" s="6">
        <f>IF(BD17&gt;0,IF(SUM(BC$12:BC17)&gt;0,0,IF(BA17&lt;&gt;"",Tablas!$G$8,0)),0)</f>
        <v>0</v>
      </c>
      <c r="BH17" s="6">
        <f>IF(BA17&lt;&gt;"",ROUND(BG17+BF17+BD17,2),0)*(1+Tablas!$E$8)</f>
        <v>0</v>
      </c>
      <c r="BJ17" s="14">
        <f t="shared" si="10"/>
        <v>0</v>
      </c>
      <c r="BK17" s="6">
        <f t="shared" si="11"/>
        <v>0</v>
      </c>
      <c r="BL17" s="6">
        <f t="shared" si="12"/>
        <v>0</v>
      </c>
      <c r="BM17" s="6">
        <f>IF(BK17&gt;0,IF(SUM(BL$12:BL17)&gt;0,0,IF(BJ17&lt;&gt;"",-PPMT(Tablas!$D$8,BJ17,($C$4*12)-(VLOOKUP($BA$9,$A$12:$B$71,2,0)-1),BK$9-SUM(BL$12:BL17)),0)),0)</f>
        <v>0</v>
      </c>
      <c r="BN17" s="6">
        <f>IF(SUM(BL$12:BL17)&gt;0,0,IF(BJ17&lt;&gt;"",BK17-BM17-BL17,0))</f>
        <v>0</v>
      </c>
      <c r="BO17" s="6">
        <f>IF(SUM(BL$12:BL17)&gt;0,0,IF(BJ17&lt;&gt;"",(BK17-BL17)*Tablas!$D$8,0))</f>
        <v>0</v>
      </c>
      <c r="BP17" s="6">
        <f>IF(BM17&gt;0,IF(SUM(BL$12:BL17)&gt;0,0,IF(BJ17&lt;&gt;"",Tablas!$G$8,0)),0)</f>
        <v>0</v>
      </c>
      <c r="BQ17" s="6">
        <f>IF(BJ17&lt;&gt;"",ROUND(BP17+BO17+BM17,2),0)*(1+Tablas!$E$8)</f>
        <v>0</v>
      </c>
      <c r="BS17" s="14">
        <f t="shared" si="13"/>
        <v>6</v>
      </c>
      <c r="BT17" s="6">
        <f t="shared" si="14"/>
        <v>0</v>
      </c>
      <c r="BU17" s="6">
        <f t="shared" si="15"/>
        <v>0</v>
      </c>
      <c r="BV17" s="6">
        <f>IF(BT17&gt;0,IF(SUM(BU$12:BU17)&gt;0,0,IF(BS17&lt;&gt;"",-PPMT(Tablas!$D$8,BS17,($C$4*12)-(VLOOKUP($BJ$9,$A$12:$B$71,2,0)-1),BT$9-SUM(BU$12:BU17)),0)),0)</f>
        <v>0</v>
      </c>
      <c r="BW17" s="6">
        <f>IF(SUM(BU$12:BU17)&gt;0,0,IF(BS17&lt;&gt;"",BT17-BV17-BU17,0))</f>
        <v>0</v>
      </c>
      <c r="BX17" s="6">
        <f>IF(SUM(BU$12:BU17)&gt;0,0,IF(BS17&lt;&gt;"",(BT17-BU17)*Tablas!$D$8,0))</f>
        <v>0</v>
      </c>
      <c r="BY17" s="6">
        <f>IF(BV17&gt;0,IF(SUM(BU$12:BU17)&gt;0,0,IF(BS17&lt;&gt;"",Tablas!$G$8,0)),0)</f>
        <v>0</v>
      </c>
      <c r="BZ17" s="6">
        <f>IF(BS17&lt;&gt;"",ROUND(BY17+BX17+BV17,2),0)*(1+Tablas!$E$8)</f>
        <v>0</v>
      </c>
      <c r="CB17" s="14">
        <f t="shared" si="16"/>
        <v>6</v>
      </c>
      <c r="CC17" s="6">
        <f t="shared" si="17"/>
        <v>0</v>
      </c>
      <c r="CD17" s="6">
        <f t="shared" si="18"/>
        <v>0</v>
      </c>
      <c r="CE17" s="6">
        <f>IF(CC17&gt;0,IF(SUM(CD$12:CD17)&gt;0,0,IF(CB17&lt;&gt;"",-PPMT(Tablas!$D$8,CB17,($C$4*12)-(VLOOKUP($BS$9,$A$12:$B$71,2,0)-1),CC$9-SUM(CD$12:CD17)),0)),0)</f>
        <v>0</v>
      </c>
      <c r="CF17" s="6">
        <f>IF(SUM(CD$12:CD17)&gt;0,0,IF(CB17&lt;&gt;"",CC17-CE17-CD17,0))</f>
        <v>0</v>
      </c>
      <c r="CG17" s="6">
        <f>IF(SUM(CD$12:CD17)&gt;0,0,IF(CB17&lt;&gt;"",(CC17-CD17)*Tablas!$D$8,0))</f>
        <v>0</v>
      </c>
      <c r="CH17" s="6">
        <f>IF(CE17&gt;0,IF(SUM(CD$12:CD17)&gt;0,0,IF(CB17&lt;&gt;"",Tablas!$G$8,0)),0)</f>
        <v>0</v>
      </c>
      <c r="CI17" s="6">
        <f>IF(CB17&lt;&gt;"",ROUND(CH17+CG17+CE17,2),0)*(1+Tablas!$E$8)</f>
        <v>0</v>
      </c>
      <c r="CK17" s="14">
        <f t="shared" si="19"/>
        <v>6</v>
      </c>
      <c r="CL17" s="6">
        <f t="shared" si="20"/>
        <v>0</v>
      </c>
      <c r="CM17" s="6">
        <f t="shared" si="21"/>
        <v>0</v>
      </c>
      <c r="CN17" s="6">
        <f>IF(CL17&gt;0,IF(SUM(CM$12:CM17)&gt;0,0,IF(CK17&lt;&gt;"",-PPMT(Tablas!$D$8,CK17,($C$4*12)-(VLOOKUP($CB$9,$A$12:$B$71,2,0)-1),CL$9-SUM(CM$12:CM17)),0)),0)</f>
        <v>0</v>
      </c>
      <c r="CO17" s="6">
        <f>IF(SUM(CM$12:CM17)&gt;0,0,IF(CK17&lt;&gt;"",CL17-CN17-CM17,0))</f>
        <v>0</v>
      </c>
      <c r="CP17" s="6">
        <f>IF(SUM(CM$12:CM17)&gt;0,0,IF(CK17&lt;&gt;"",(CL17-CM17)*Tablas!$D$8,0))</f>
        <v>0</v>
      </c>
      <c r="CQ17" s="6">
        <f>IF(CN17&gt;0,IF(SUM(CM$12:CM17)&gt;0,0,IF(CK17&lt;&gt;"",Tablas!$G$8,0)),0)</f>
        <v>0</v>
      </c>
      <c r="CR17" s="6">
        <f>IF(CK17&lt;&gt;"",ROUND(CQ17+CP17+CN17,2),0)*(1+Tablas!$E$8)</f>
        <v>0</v>
      </c>
      <c r="CT17" s="14">
        <f t="shared" si="22"/>
        <v>6</v>
      </c>
      <c r="CU17" s="6">
        <f t="shared" si="23"/>
        <v>0</v>
      </c>
      <c r="CV17" s="6">
        <f t="shared" si="24"/>
        <v>0</v>
      </c>
      <c r="CW17" s="6">
        <f>IF(CU17&gt;0,IF(SUM(CV$12:CV17)&gt;0,0,IF(CT17&lt;&gt;"",-PPMT(Tablas!$D$8,CT17,($C$4*12)-(VLOOKUP($CK$9,$A$12:$B$71,2,0)-1),CU$9-SUM(CV$12:CV17)),0)),0)</f>
        <v>0</v>
      </c>
      <c r="CX17" s="6">
        <f>IF(SUM(CV$12:CV17)&gt;0,0,IF(CT17&lt;&gt;"",CU17-CW17-CV17,0))</f>
        <v>0</v>
      </c>
      <c r="CY17" s="6">
        <f>IF(SUM(CV$12:CV17)&gt;0,0,IF(CT17&lt;&gt;"",(CU17-CV17)*Tablas!$D$8,0))</f>
        <v>0</v>
      </c>
      <c r="CZ17" s="6">
        <f>IF(CW17&gt;0,IF(SUM(CV$12:CV17)&gt;0,0,IF(CT17&lt;&gt;"",Tablas!$G$8,0)),0)</f>
        <v>0</v>
      </c>
      <c r="DA17" s="6">
        <f>IF(CT17&lt;&gt;"",ROUND(CZ17+CY17+CW17,2),0)*(1+Tablas!$E$8)</f>
        <v>0</v>
      </c>
      <c r="DC17" s="14">
        <f t="shared" si="25"/>
        <v>6</v>
      </c>
      <c r="DD17" s="6">
        <f t="shared" si="26"/>
        <v>0</v>
      </c>
      <c r="DE17" s="6">
        <f t="shared" si="27"/>
        <v>0</v>
      </c>
      <c r="DF17" s="6">
        <f>IF(DD17&gt;0,IF(SUM(DE$12:DE17)&gt;0,0,IF(DC17&lt;&gt;"",-PPMT(Tablas!$D$8,DC17,($C$4*12)-(VLOOKUP($CT$9,$A$12:$B$71,2,0)-1),DD$9-SUM(DE$12:DE17)),0)),0)</f>
        <v>0</v>
      </c>
      <c r="DG17" s="6">
        <f>IF(SUM(DE$12:DE17)&gt;0,0,IF(DC17&lt;&gt;"",DD17-DF17-DE17,0))</f>
        <v>0</v>
      </c>
      <c r="DH17" s="6">
        <f>IF(SUM(DE$12:DE17)&gt;0,0,IF(DC17&lt;&gt;"",(DD17-DE17)*Tablas!$D$8,0))</f>
        <v>0</v>
      </c>
      <c r="DI17" s="6">
        <f>IF(DF17&gt;0,IF(SUM(DE$12:DE17)&gt;0,0,IF(DC17&lt;&gt;"",Tablas!$G$8,0)),0)</f>
        <v>0</v>
      </c>
      <c r="DJ17" s="6">
        <f>IF(DC17&lt;&gt;"",ROUND(DI17+DH17+DF17,2),0)*(1+Tablas!$E$8)</f>
        <v>0</v>
      </c>
      <c r="DL17" s="14">
        <f t="shared" si="28"/>
        <v>6</v>
      </c>
      <c r="DM17" s="6">
        <f t="shared" si="29"/>
        <v>0</v>
      </c>
      <c r="DN17" s="6">
        <f t="shared" si="30"/>
        <v>0</v>
      </c>
      <c r="DO17" s="6">
        <f>IF(DM17&gt;0,IF(SUM(DN$12:DN17)&gt;0,0,IF(DL17&lt;&gt;"",-PPMT(Tablas!$D$8,DL17,($C$4*12)-(VLOOKUP($DC$9,$A$12:$B$71,2,0)-1),DM$9-SUM(DN$12:DN17)),0)),0)</f>
        <v>0</v>
      </c>
      <c r="DP17" s="6">
        <f>IF(SUM(DN$12:DN17)&gt;0,0,IF(DL17&lt;&gt;"",DM17-DO17-DN17,0))</f>
        <v>0</v>
      </c>
      <c r="DQ17" s="6">
        <f>IF(SUM(DN$12:DN17)&gt;0,0,IF(DL17&lt;&gt;"",(DM17-DN17)*Tablas!$D$8,0))</f>
        <v>0</v>
      </c>
      <c r="DR17" s="6">
        <f>IF(DO17&gt;0,IF(SUM(DN$12:DN17)&gt;0,0,IF(DL17&lt;&gt;"",Tablas!$G$8,0)),0)</f>
        <v>0</v>
      </c>
      <c r="DS17" s="6">
        <f>IF(DL17&lt;&gt;"",ROUND(DR17+DQ17+DO17,2),0)*(1+Tablas!$E$8)</f>
        <v>0</v>
      </c>
      <c r="DU17" s="14">
        <f t="shared" si="31"/>
        <v>6</v>
      </c>
      <c r="DV17" s="6">
        <f t="shared" si="32"/>
        <v>0</v>
      </c>
      <c r="DW17" s="6">
        <f t="shared" si="33"/>
        <v>0</v>
      </c>
      <c r="DX17" s="6">
        <f>IF(DV17&gt;0,IF(SUM(DW$12:DW17)&gt;0,0,IF(DU17&lt;&gt;"",-PPMT(Tablas!$D$8,DU17,($C$4*12)-(VLOOKUP($DL$9,$A$12:$B$71,2,0)-1),DV$9-SUM(DW$12:DW17)),0)),0)</f>
        <v>0</v>
      </c>
      <c r="DY17" s="6">
        <f>IF(SUM(DW$12:DW17)&gt;0,0,IF(DU17&lt;&gt;"",DV17-DX17-DW17,0))</f>
        <v>0</v>
      </c>
      <c r="DZ17" s="6">
        <f>IF(SUM(DW$12:DW17)&gt;0,0,IF(DU17&lt;&gt;"",(DV17-DW17)*Tablas!$D$8,0))</f>
        <v>0</v>
      </c>
      <c r="EA17" s="6">
        <f>IF(DX17&gt;0,IF(SUM(DW$12:DW17)&gt;0,0,IF(DU17&lt;&gt;"",Tablas!$G$8,0)),0)</f>
        <v>0</v>
      </c>
      <c r="EB17" s="6">
        <f>IF(DU17&lt;&gt;"",ROUND(EA17+DZ17+DX17,2),0)*(1+Tablas!$E$8)</f>
        <v>0</v>
      </c>
    </row>
    <row r="18" spans="1:132" x14ac:dyDescent="0.2">
      <c r="A18" s="3">
        <f>IF($D18&gt;0,COUNTA($D$12:D18),0)</f>
        <v>0</v>
      </c>
      <c r="B18" s="13">
        <f t="shared" si="34"/>
        <v>7</v>
      </c>
      <c r="C18" s="1">
        <f t="shared" si="35"/>
        <v>45792</v>
      </c>
      <c r="D18" s="34"/>
      <c r="E18" s="6">
        <f t="shared" si="36"/>
        <v>37434.82275289367</v>
      </c>
      <c r="F18" s="6">
        <f t="shared" si="0"/>
        <v>450.72792604615546</v>
      </c>
      <c r="G18" s="6">
        <f t="shared" si="1"/>
        <v>573.10731459809165</v>
      </c>
      <c r="H18" s="6">
        <f t="shared" si="2"/>
        <v>3</v>
      </c>
      <c r="I18" s="6">
        <f>ROUND(SUM(F18:H18),2)*(Tablas!$E$8)</f>
        <v>5.1341999999999999E-2</v>
      </c>
      <c r="J18" s="6">
        <f t="shared" si="3"/>
        <v>1026.886582644247</v>
      </c>
      <c r="P18" s="40"/>
      <c r="AR18" s="14">
        <f t="shared" si="4"/>
        <v>7</v>
      </c>
      <c r="AS18" s="6">
        <f t="shared" si="5"/>
        <v>37434.82275289367</v>
      </c>
      <c r="AT18" s="6">
        <f t="shared" si="6"/>
        <v>0</v>
      </c>
      <c r="AU18" s="6">
        <f>IF(SUM($AT$12:$AT18)&gt;0,0,IF($AR18&lt;&gt;"",-PPMT($H$2,$AR18,$C$4*12,$AS$12-SUM($AT$12:$AT18)),0))</f>
        <v>450.72792604615546</v>
      </c>
      <c r="AV18" s="6">
        <f>IF(SUM($AT$12:$AT18)&gt;0,0,IF($AR18&lt;&gt;"",AS18-AU18-AT18,0))</f>
        <v>36984.094826847511</v>
      </c>
      <c r="AW18" s="6">
        <f>IF(SUM($AT$12:$AT18)&gt;0,0,IF($AR18&lt;&gt;"",(AS18-AT18)*$H$2,0))</f>
        <v>573.10731459809165</v>
      </c>
      <c r="AX18" s="6">
        <f>IF(AU18&gt;0,IF(SUM($AT$12:$AT18)&gt;0,0,IF($AR18&lt;&gt;"",Tablas!$G$8,0)),0)</f>
        <v>3</v>
      </c>
      <c r="AY18" s="6">
        <f>IF($AR18&lt;&gt;"",ROUND(AX18+AW18+AU18,2),0)*(1+Tablas!$E$8)</f>
        <v>1026.8913420000001</v>
      </c>
      <c r="BA18" s="14">
        <f t="shared" si="7"/>
        <v>0</v>
      </c>
      <c r="BB18" s="6">
        <f t="shared" si="8"/>
        <v>0</v>
      </c>
      <c r="BC18" s="6">
        <f t="shared" si="9"/>
        <v>0</v>
      </c>
      <c r="BD18" s="6">
        <f>IF(BB18&gt;0,
IF(SUM(BC$12:BC18)&gt;0,0,
IF(BA18&lt;&gt;"",
-PPMT(Tablas!$D$8,BA18,($C$4*12)-(VLOOKUP($AR$9,$A$12:$B$71,2,0)-1),BB$9-SUM(BC$12:BC18)),0)),0)</f>
        <v>0</v>
      </c>
      <c r="BE18" s="6">
        <f>IF(SUM(BC$12:BC18)&gt;0,0,IF(BA18&lt;&gt;"",BB18-BD18-BC18,0))</f>
        <v>0</v>
      </c>
      <c r="BF18" s="6">
        <f>IF(SUM(BC$12:BC18)&gt;0,0,IF(BA18&lt;&gt;"",(BB18-BC18)*Tablas!$D$8,0))</f>
        <v>0</v>
      </c>
      <c r="BG18" s="6">
        <f>IF(BD18&gt;0,IF(SUM(BC$12:BC18)&gt;0,0,IF(BA18&lt;&gt;"",Tablas!$G$8,0)),0)</f>
        <v>0</v>
      </c>
      <c r="BH18" s="6">
        <f>IF(BA18&lt;&gt;"",ROUND(BG18+BF18+BD18,2),0)*(1+Tablas!$E$8)</f>
        <v>0</v>
      </c>
      <c r="BJ18" s="14">
        <f t="shared" si="10"/>
        <v>0</v>
      </c>
      <c r="BK18" s="6">
        <f t="shared" si="11"/>
        <v>0</v>
      </c>
      <c r="BL18" s="6">
        <f t="shared" si="12"/>
        <v>0</v>
      </c>
      <c r="BM18" s="6">
        <f>IF(BK18&gt;0,IF(SUM(BL$12:BL18)&gt;0,0,IF(BJ18&lt;&gt;"",-PPMT(Tablas!$D$8,BJ18,($C$4*12)-(VLOOKUP($BA$9,$A$12:$B$71,2,0)-1),BK$9-SUM(BL$12:BL18)),0)),0)</f>
        <v>0</v>
      </c>
      <c r="BN18" s="6">
        <f>IF(SUM(BL$12:BL18)&gt;0,0,IF(BJ18&lt;&gt;"",BK18-BM18-BL18,0))</f>
        <v>0</v>
      </c>
      <c r="BO18" s="6">
        <f>IF(SUM(BL$12:BL18)&gt;0,0,IF(BJ18&lt;&gt;"",(BK18-BL18)*Tablas!$D$8,0))</f>
        <v>0</v>
      </c>
      <c r="BP18" s="6">
        <f>IF(BM18&gt;0,IF(SUM(BL$12:BL18)&gt;0,0,IF(BJ18&lt;&gt;"",Tablas!$G$8,0)),0)</f>
        <v>0</v>
      </c>
      <c r="BQ18" s="6">
        <f>IF(BJ18&lt;&gt;"",ROUND(BP18+BO18+BM18,2),0)*(1+Tablas!$E$8)</f>
        <v>0</v>
      </c>
      <c r="BS18" s="14">
        <f t="shared" si="13"/>
        <v>7</v>
      </c>
      <c r="BT18" s="6">
        <f t="shared" si="14"/>
        <v>0</v>
      </c>
      <c r="BU18" s="6">
        <f t="shared" si="15"/>
        <v>0</v>
      </c>
      <c r="BV18" s="6">
        <f>IF(BT18&gt;0,IF(SUM(BU$12:BU18)&gt;0,0,IF(BS18&lt;&gt;"",-PPMT(Tablas!$D$8,BS18,($C$4*12)-(VLOOKUP($BJ$9,$A$12:$B$71,2,0)-1),BT$9-SUM(BU$12:BU18)),0)),0)</f>
        <v>0</v>
      </c>
      <c r="BW18" s="6">
        <f>IF(SUM(BU$12:BU18)&gt;0,0,IF(BS18&lt;&gt;"",BT18-BV18-BU18,0))</f>
        <v>0</v>
      </c>
      <c r="BX18" s="6">
        <f>IF(SUM(BU$12:BU18)&gt;0,0,IF(BS18&lt;&gt;"",(BT18-BU18)*Tablas!$D$8,0))</f>
        <v>0</v>
      </c>
      <c r="BY18" s="6">
        <f>IF(BV18&gt;0,IF(SUM(BU$12:BU18)&gt;0,0,IF(BS18&lt;&gt;"",Tablas!$G$8,0)),0)</f>
        <v>0</v>
      </c>
      <c r="BZ18" s="6">
        <f>IF(BS18&lt;&gt;"",ROUND(BY18+BX18+BV18,2),0)*(1+Tablas!$E$8)</f>
        <v>0</v>
      </c>
      <c r="CB18" s="14">
        <f t="shared" si="16"/>
        <v>7</v>
      </c>
      <c r="CC18" s="6">
        <f t="shared" si="17"/>
        <v>0</v>
      </c>
      <c r="CD18" s="6">
        <f t="shared" si="18"/>
        <v>0</v>
      </c>
      <c r="CE18" s="6">
        <f>IF(CC18&gt;0,IF(SUM(CD$12:CD18)&gt;0,0,IF(CB18&lt;&gt;"",-PPMT(Tablas!$D$8,CB18,($C$4*12)-(VLOOKUP($BS$9,$A$12:$B$71,2,0)-1),CC$9-SUM(CD$12:CD18)),0)),0)</f>
        <v>0</v>
      </c>
      <c r="CF18" s="6">
        <f>IF(SUM(CD$12:CD18)&gt;0,0,IF(CB18&lt;&gt;"",CC18-CE18-CD18,0))</f>
        <v>0</v>
      </c>
      <c r="CG18" s="6">
        <f>IF(SUM(CD$12:CD18)&gt;0,0,IF(CB18&lt;&gt;"",(CC18-CD18)*Tablas!$D$8,0))</f>
        <v>0</v>
      </c>
      <c r="CH18" s="6">
        <f>IF(CE18&gt;0,IF(SUM(CD$12:CD18)&gt;0,0,IF(CB18&lt;&gt;"",Tablas!$G$8,0)),0)</f>
        <v>0</v>
      </c>
      <c r="CI18" s="6">
        <f>IF(CB18&lt;&gt;"",ROUND(CH18+CG18+CE18,2),0)*(1+Tablas!$E$8)</f>
        <v>0</v>
      </c>
      <c r="CK18" s="14">
        <f t="shared" si="19"/>
        <v>7</v>
      </c>
      <c r="CL18" s="6">
        <f t="shared" si="20"/>
        <v>0</v>
      </c>
      <c r="CM18" s="6">
        <f t="shared" si="21"/>
        <v>0</v>
      </c>
      <c r="CN18" s="6">
        <f>IF(CL18&gt;0,IF(SUM(CM$12:CM18)&gt;0,0,IF(CK18&lt;&gt;"",-PPMT(Tablas!$D$8,CK18,($C$4*12)-(VLOOKUP($CB$9,$A$12:$B$71,2,0)-1),CL$9-SUM(CM$12:CM18)),0)),0)</f>
        <v>0</v>
      </c>
      <c r="CO18" s="6">
        <f>IF(SUM(CM$12:CM18)&gt;0,0,IF(CK18&lt;&gt;"",CL18-CN18-CM18,0))</f>
        <v>0</v>
      </c>
      <c r="CP18" s="6">
        <f>IF(SUM(CM$12:CM18)&gt;0,0,IF(CK18&lt;&gt;"",(CL18-CM18)*Tablas!$D$8,0))</f>
        <v>0</v>
      </c>
      <c r="CQ18" s="6">
        <f>IF(CN18&gt;0,IF(SUM(CM$12:CM18)&gt;0,0,IF(CK18&lt;&gt;"",Tablas!$G$8,0)),0)</f>
        <v>0</v>
      </c>
      <c r="CR18" s="6">
        <f>IF(CK18&lt;&gt;"",ROUND(CQ18+CP18+CN18,2),0)*(1+Tablas!$E$8)</f>
        <v>0</v>
      </c>
      <c r="CT18" s="14">
        <f t="shared" si="22"/>
        <v>7</v>
      </c>
      <c r="CU18" s="6">
        <f t="shared" si="23"/>
        <v>0</v>
      </c>
      <c r="CV18" s="6">
        <f t="shared" si="24"/>
        <v>0</v>
      </c>
      <c r="CW18" s="6">
        <f>IF(CU18&gt;0,IF(SUM(CV$12:CV18)&gt;0,0,IF(CT18&lt;&gt;"",-PPMT(Tablas!$D$8,CT18,($C$4*12)-(VLOOKUP($CK$9,$A$12:$B$71,2,0)-1),CU$9-SUM(CV$12:CV18)),0)),0)</f>
        <v>0</v>
      </c>
      <c r="CX18" s="6">
        <f>IF(SUM(CV$12:CV18)&gt;0,0,IF(CT18&lt;&gt;"",CU18-CW18-CV18,0))</f>
        <v>0</v>
      </c>
      <c r="CY18" s="6">
        <f>IF(SUM(CV$12:CV18)&gt;0,0,IF(CT18&lt;&gt;"",(CU18-CV18)*Tablas!$D$8,0))</f>
        <v>0</v>
      </c>
      <c r="CZ18" s="6">
        <f>IF(CW18&gt;0,IF(SUM(CV$12:CV18)&gt;0,0,IF(CT18&lt;&gt;"",Tablas!$G$8,0)),0)</f>
        <v>0</v>
      </c>
      <c r="DA18" s="6">
        <f>IF(CT18&lt;&gt;"",ROUND(CZ18+CY18+CW18,2),0)*(1+Tablas!$E$8)</f>
        <v>0</v>
      </c>
      <c r="DC18" s="14">
        <f t="shared" si="25"/>
        <v>7</v>
      </c>
      <c r="DD18" s="6">
        <f t="shared" si="26"/>
        <v>0</v>
      </c>
      <c r="DE18" s="6">
        <f t="shared" si="27"/>
        <v>0</v>
      </c>
      <c r="DF18" s="6">
        <f>IF(DD18&gt;0,IF(SUM(DE$12:DE18)&gt;0,0,IF(DC18&lt;&gt;"",-PPMT(Tablas!$D$8,DC18,($C$4*12)-(VLOOKUP($CT$9,$A$12:$B$71,2,0)-1),DD$9-SUM(DE$12:DE18)),0)),0)</f>
        <v>0</v>
      </c>
      <c r="DG18" s="6">
        <f>IF(SUM(DE$12:DE18)&gt;0,0,IF(DC18&lt;&gt;"",DD18-DF18-DE18,0))</f>
        <v>0</v>
      </c>
      <c r="DH18" s="6">
        <f>IF(SUM(DE$12:DE18)&gt;0,0,IF(DC18&lt;&gt;"",(DD18-DE18)*Tablas!$D$8,0))</f>
        <v>0</v>
      </c>
      <c r="DI18" s="6">
        <f>IF(DF18&gt;0,IF(SUM(DE$12:DE18)&gt;0,0,IF(DC18&lt;&gt;"",Tablas!$G$8,0)),0)</f>
        <v>0</v>
      </c>
      <c r="DJ18" s="6">
        <f>IF(DC18&lt;&gt;"",ROUND(DI18+DH18+DF18,2),0)*(1+Tablas!$E$8)</f>
        <v>0</v>
      </c>
      <c r="DL18" s="14">
        <f t="shared" si="28"/>
        <v>7</v>
      </c>
      <c r="DM18" s="6">
        <f t="shared" si="29"/>
        <v>0</v>
      </c>
      <c r="DN18" s="6">
        <f t="shared" si="30"/>
        <v>0</v>
      </c>
      <c r="DO18" s="6">
        <f>IF(DM18&gt;0,IF(SUM(DN$12:DN18)&gt;0,0,IF(DL18&lt;&gt;"",-PPMT(Tablas!$D$8,DL18,($C$4*12)-(VLOOKUP($DC$9,$A$12:$B$71,2,0)-1),DM$9-SUM(DN$12:DN18)),0)),0)</f>
        <v>0</v>
      </c>
      <c r="DP18" s="6">
        <f>IF(SUM(DN$12:DN18)&gt;0,0,IF(DL18&lt;&gt;"",DM18-DO18-DN18,0))</f>
        <v>0</v>
      </c>
      <c r="DQ18" s="6">
        <f>IF(SUM(DN$12:DN18)&gt;0,0,IF(DL18&lt;&gt;"",(DM18-DN18)*Tablas!$D$8,0))</f>
        <v>0</v>
      </c>
      <c r="DR18" s="6">
        <f>IF(DO18&gt;0,IF(SUM(DN$12:DN18)&gt;0,0,IF(DL18&lt;&gt;"",Tablas!$G$8,0)),0)</f>
        <v>0</v>
      </c>
      <c r="DS18" s="6">
        <f>IF(DL18&lt;&gt;"",ROUND(DR18+DQ18+DO18,2),0)*(1+Tablas!$E$8)</f>
        <v>0</v>
      </c>
      <c r="DU18" s="14">
        <f t="shared" si="31"/>
        <v>7</v>
      </c>
      <c r="DV18" s="6">
        <f t="shared" si="32"/>
        <v>0</v>
      </c>
      <c r="DW18" s="6">
        <f t="shared" si="33"/>
        <v>0</v>
      </c>
      <c r="DX18" s="6">
        <f>IF(DV18&gt;0,IF(SUM(DW$12:DW18)&gt;0,0,IF(DU18&lt;&gt;"",-PPMT(Tablas!$D$8,DU18,($C$4*12)-(VLOOKUP($DL$9,$A$12:$B$71,2,0)-1),DV$9-SUM(DW$12:DW18)),0)),0)</f>
        <v>0</v>
      </c>
      <c r="DY18" s="6">
        <f>IF(SUM(DW$12:DW18)&gt;0,0,IF(DU18&lt;&gt;"",DV18-DX18-DW18,0))</f>
        <v>0</v>
      </c>
      <c r="DZ18" s="6">
        <f>IF(SUM(DW$12:DW18)&gt;0,0,IF(DU18&lt;&gt;"",(DV18-DW18)*Tablas!$D$8,0))</f>
        <v>0</v>
      </c>
      <c r="EA18" s="6">
        <f>IF(DX18&gt;0,IF(SUM(DW$12:DW18)&gt;0,0,IF(DU18&lt;&gt;"",Tablas!$G$8,0)),0)</f>
        <v>0</v>
      </c>
      <c r="EB18" s="6">
        <f>IF(DU18&lt;&gt;"",ROUND(EA18+DZ18+DX18,2),0)*(1+Tablas!$E$8)</f>
        <v>0</v>
      </c>
    </row>
    <row r="19" spans="1:132" x14ac:dyDescent="0.2">
      <c r="A19" s="3">
        <f>IF($D19&gt;0,COUNTA($D$12:D19),0)</f>
        <v>0</v>
      </c>
      <c r="B19" s="13">
        <f t="shared" si="34"/>
        <v>8</v>
      </c>
      <c r="C19" s="1">
        <f t="shared" si="35"/>
        <v>45823</v>
      </c>
      <c r="D19" s="34"/>
      <c r="E19" s="6">
        <f t="shared" si="36"/>
        <v>36984.094826847511</v>
      </c>
      <c r="F19" s="6">
        <f t="shared" si="0"/>
        <v>457.62833193336417</v>
      </c>
      <c r="G19" s="6">
        <f t="shared" si="1"/>
        <v>566.206908710883</v>
      </c>
      <c r="H19" s="6">
        <f t="shared" si="2"/>
        <v>3</v>
      </c>
      <c r="I19" s="6">
        <f>ROUND(SUM(F19:H19),2)*(Tablas!$E$8)</f>
        <v>5.1341999999999999E-2</v>
      </c>
      <c r="J19" s="6">
        <f t="shared" si="3"/>
        <v>1026.8865826442473</v>
      </c>
      <c r="P19" s="40"/>
      <c r="AR19" s="14">
        <f t="shared" si="4"/>
        <v>8</v>
      </c>
      <c r="AS19" s="6">
        <f t="shared" si="5"/>
        <v>36984.094826847511</v>
      </c>
      <c r="AT19" s="6">
        <f t="shared" si="6"/>
        <v>0</v>
      </c>
      <c r="AU19" s="6">
        <f>IF(SUM($AT$12:$AT19)&gt;0,0,IF($AR19&lt;&gt;"",-PPMT($H$2,$AR19,$C$4*12,$AS$12-SUM($AT$12:$AT19)),0))</f>
        <v>457.62833193336417</v>
      </c>
      <c r="AV19" s="6">
        <f>IF(SUM($AT$12:$AT19)&gt;0,0,IF($AR19&lt;&gt;"",AS19-AU19-AT19,0))</f>
        <v>36526.466494914144</v>
      </c>
      <c r="AW19" s="6">
        <f>IF(SUM($AT$12:$AT19)&gt;0,0,IF($AR19&lt;&gt;"",(AS19-AT19)*$H$2,0))</f>
        <v>566.206908710883</v>
      </c>
      <c r="AX19" s="6">
        <f>IF(AU19&gt;0,IF(SUM($AT$12:$AT19)&gt;0,0,IF($AR19&lt;&gt;"",Tablas!$G$8,0)),0)</f>
        <v>3</v>
      </c>
      <c r="AY19" s="6">
        <f>IF($AR19&lt;&gt;"",ROUND(AX19+AW19+AU19,2),0)*(1+Tablas!$E$8)</f>
        <v>1026.8913420000001</v>
      </c>
      <c r="BA19" s="14">
        <f t="shared" si="7"/>
        <v>0</v>
      </c>
      <c r="BB19" s="6">
        <f t="shared" si="8"/>
        <v>0</v>
      </c>
      <c r="BC19" s="6">
        <f t="shared" si="9"/>
        <v>0</v>
      </c>
      <c r="BD19" s="6">
        <f>IF(BB19&gt;0,
IF(SUM(BC$12:BC19)&gt;0,0,
IF(BA19&lt;&gt;"",
-PPMT(Tablas!$D$8,BA19,($C$4*12)-(VLOOKUP($AR$9,$A$12:$B$71,2,0)-1),BB$9-SUM(BC$12:BC19)),0)),0)</f>
        <v>0</v>
      </c>
      <c r="BE19" s="6">
        <f>IF(SUM(BC$12:BC19)&gt;0,0,IF(BA19&lt;&gt;"",BB19-BD19-BC19,0))</f>
        <v>0</v>
      </c>
      <c r="BF19" s="6">
        <f>IF(SUM(BC$12:BC19)&gt;0,0,IF(BA19&lt;&gt;"",(BB19-BC19)*Tablas!$D$8,0))</f>
        <v>0</v>
      </c>
      <c r="BG19" s="6">
        <f>IF(BD19&gt;0,IF(SUM(BC$12:BC19)&gt;0,0,IF(BA19&lt;&gt;"",Tablas!$G$8,0)),0)</f>
        <v>0</v>
      </c>
      <c r="BH19" s="6">
        <f>IF(BA19&lt;&gt;"",ROUND(BG19+BF19+BD19,2),0)*(1+Tablas!$E$8)</f>
        <v>0</v>
      </c>
      <c r="BJ19" s="14">
        <f t="shared" si="10"/>
        <v>0</v>
      </c>
      <c r="BK19" s="6">
        <f t="shared" si="11"/>
        <v>0</v>
      </c>
      <c r="BL19" s="6">
        <f t="shared" si="12"/>
        <v>0</v>
      </c>
      <c r="BM19" s="6">
        <f>IF(BK19&gt;0,IF(SUM(BL$12:BL19)&gt;0,0,IF(BJ19&lt;&gt;"",-PPMT(Tablas!$D$8,BJ19,($C$4*12)-(VLOOKUP($BA$9,$A$12:$B$71,2,0)-1),BK$9-SUM(BL$12:BL19)),0)),0)</f>
        <v>0</v>
      </c>
      <c r="BN19" s="6">
        <f>IF(SUM(BL$12:BL19)&gt;0,0,IF(BJ19&lt;&gt;"",BK19-BM19-BL19,0))</f>
        <v>0</v>
      </c>
      <c r="BO19" s="6">
        <f>IF(SUM(BL$12:BL19)&gt;0,0,IF(BJ19&lt;&gt;"",(BK19-BL19)*Tablas!$D$8,0))</f>
        <v>0</v>
      </c>
      <c r="BP19" s="6">
        <f>IF(BM19&gt;0,IF(SUM(BL$12:BL19)&gt;0,0,IF(BJ19&lt;&gt;"",Tablas!$G$8,0)),0)</f>
        <v>0</v>
      </c>
      <c r="BQ19" s="6">
        <f>IF(BJ19&lt;&gt;"",ROUND(BP19+BO19+BM19,2),0)*(1+Tablas!$E$8)</f>
        <v>0</v>
      </c>
      <c r="BS19" s="14">
        <f t="shared" si="13"/>
        <v>8</v>
      </c>
      <c r="BT19" s="6">
        <f t="shared" si="14"/>
        <v>0</v>
      </c>
      <c r="BU19" s="6">
        <f t="shared" si="15"/>
        <v>0</v>
      </c>
      <c r="BV19" s="6">
        <f>IF(BT19&gt;0,IF(SUM(BU$12:BU19)&gt;0,0,IF(BS19&lt;&gt;"",-PPMT(Tablas!$D$8,BS19,($C$4*12)-(VLOOKUP($BJ$9,$A$12:$B$71,2,0)-1),BT$9-SUM(BU$12:BU19)),0)),0)</f>
        <v>0</v>
      </c>
      <c r="BW19" s="6">
        <f>IF(SUM(BU$12:BU19)&gt;0,0,IF(BS19&lt;&gt;"",BT19-BV19-BU19,0))</f>
        <v>0</v>
      </c>
      <c r="BX19" s="6">
        <f>IF(SUM(BU$12:BU19)&gt;0,0,IF(BS19&lt;&gt;"",(BT19-BU19)*Tablas!$D$8,0))</f>
        <v>0</v>
      </c>
      <c r="BY19" s="6">
        <f>IF(BV19&gt;0,IF(SUM(BU$12:BU19)&gt;0,0,IF(BS19&lt;&gt;"",Tablas!$G$8,0)),0)</f>
        <v>0</v>
      </c>
      <c r="BZ19" s="6">
        <f>IF(BS19&lt;&gt;"",ROUND(BY19+BX19+BV19,2),0)*(1+Tablas!$E$8)</f>
        <v>0</v>
      </c>
      <c r="CB19" s="14">
        <f t="shared" si="16"/>
        <v>8</v>
      </c>
      <c r="CC19" s="6">
        <f t="shared" si="17"/>
        <v>0</v>
      </c>
      <c r="CD19" s="6">
        <f t="shared" si="18"/>
        <v>0</v>
      </c>
      <c r="CE19" s="6">
        <f>IF(CC19&gt;0,IF(SUM(CD$12:CD19)&gt;0,0,IF(CB19&lt;&gt;"",-PPMT(Tablas!$D$8,CB19,($C$4*12)-(VLOOKUP($BS$9,$A$12:$B$71,2,0)-1),CC$9-SUM(CD$12:CD19)),0)),0)</f>
        <v>0</v>
      </c>
      <c r="CF19" s="6">
        <f>IF(SUM(CD$12:CD19)&gt;0,0,IF(CB19&lt;&gt;"",CC19-CE19-CD19,0))</f>
        <v>0</v>
      </c>
      <c r="CG19" s="6">
        <f>IF(SUM(CD$12:CD19)&gt;0,0,IF(CB19&lt;&gt;"",(CC19-CD19)*Tablas!$D$8,0))</f>
        <v>0</v>
      </c>
      <c r="CH19" s="6">
        <f>IF(CE19&gt;0,IF(SUM(CD$12:CD19)&gt;0,0,IF(CB19&lt;&gt;"",Tablas!$G$8,0)),0)</f>
        <v>0</v>
      </c>
      <c r="CI19" s="6">
        <f>IF(CB19&lt;&gt;"",ROUND(CH19+CG19+CE19,2),0)*(1+Tablas!$E$8)</f>
        <v>0</v>
      </c>
      <c r="CK19" s="14">
        <f t="shared" si="19"/>
        <v>8</v>
      </c>
      <c r="CL19" s="6">
        <f t="shared" si="20"/>
        <v>0</v>
      </c>
      <c r="CM19" s="6">
        <f t="shared" si="21"/>
        <v>0</v>
      </c>
      <c r="CN19" s="6">
        <f>IF(CL19&gt;0,IF(SUM(CM$12:CM19)&gt;0,0,IF(CK19&lt;&gt;"",-PPMT(Tablas!$D$8,CK19,($C$4*12)-(VLOOKUP($CB$9,$A$12:$B$71,2,0)-1),CL$9-SUM(CM$12:CM19)),0)),0)</f>
        <v>0</v>
      </c>
      <c r="CO19" s="6">
        <f>IF(SUM(CM$12:CM19)&gt;0,0,IF(CK19&lt;&gt;"",CL19-CN19-CM19,0))</f>
        <v>0</v>
      </c>
      <c r="CP19" s="6">
        <f>IF(SUM(CM$12:CM19)&gt;0,0,IF(CK19&lt;&gt;"",(CL19-CM19)*Tablas!$D$8,0))</f>
        <v>0</v>
      </c>
      <c r="CQ19" s="6">
        <f>IF(CN19&gt;0,IF(SUM(CM$12:CM19)&gt;0,0,IF(CK19&lt;&gt;"",Tablas!$G$8,0)),0)</f>
        <v>0</v>
      </c>
      <c r="CR19" s="6">
        <f>IF(CK19&lt;&gt;"",ROUND(CQ19+CP19+CN19,2),0)*(1+Tablas!$E$8)</f>
        <v>0</v>
      </c>
      <c r="CT19" s="14">
        <f t="shared" si="22"/>
        <v>8</v>
      </c>
      <c r="CU19" s="6">
        <f t="shared" si="23"/>
        <v>0</v>
      </c>
      <c r="CV19" s="6">
        <f t="shared" si="24"/>
        <v>0</v>
      </c>
      <c r="CW19" s="6">
        <f>IF(CU19&gt;0,IF(SUM(CV$12:CV19)&gt;0,0,IF(CT19&lt;&gt;"",-PPMT(Tablas!$D$8,CT19,($C$4*12)-(VLOOKUP($CK$9,$A$12:$B$71,2,0)-1),CU$9-SUM(CV$12:CV19)),0)),0)</f>
        <v>0</v>
      </c>
      <c r="CX19" s="6">
        <f>IF(SUM(CV$12:CV19)&gt;0,0,IF(CT19&lt;&gt;"",CU19-CW19-CV19,0))</f>
        <v>0</v>
      </c>
      <c r="CY19" s="6">
        <f>IF(SUM(CV$12:CV19)&gt;0,0,IF(CT19&lt;&gt;"",(CU19-CV19)*Tablas!$D$8,0))</f>
        <v>0</v>
      </c>
      <c r="CZ19" s="6">
        <f>IF(CW19&gt;0,IF(SUM(CV$12:CV19)&gt;0,0,IF(CT19&lt;&gt;"",Tablas!$G$8,0)),0)</f>
        <v>0</v>
      </c>
      <c r="DA19" s="6">
        <f>IF(CT19&lt;&gt;"",ROUND(CZ19+CY19+CW19,2),0)*(1+Tablas!$E$8)</f>
        <v>0</v>
      </c>
      <c r="DC19" s="14">
        <f t="shared" si="25"/>
        <v>8</v>
      </c>
      <c r="DD19" s="6">
        <f t="shared" si="26"/>
        <v>0</v>
      </c>
      <c r="DE19" s="6">
        <f t="shared" si="27"/>
        <v>0</v>
      </c>
      <c r="DF19" s="6">
        <f>IF(DD19&gt;0,IF(SUM(DE$12:DE19)&gt;0,0,IF(DC19&lt;&gt;"",-PPMT(Tablas!$D$8,DC19,($C$4*12)-(VLOOKUP($CT$9,$A$12:$B$71,2,0)-1),DD$9-SUM(DE$12:DE19)),0)),0)</f>
        <v>0</v>
      </c>
      <c r="DG19" s="6">
        <f>IF(SUM(DE$12:DE19)&gt;0,0,IF(DC19&lt;&gt;"",DD19-DF19-DE19,0))</f>
        <v>0</v>
      </c>
      <c r="DH19" s="6">
        <f>IF(SUM(DE$12:DE19)&gt;0,0,IF(DC19&lt;&gt;"",(DD19-DE19)*Tablas!$D$8,0))</f>
        <v>0</v>
      </c>
      <c r="DI19" s="6">
        <f>IF(DF19&gt;0,IF(SUM(DE$12:DE19)&gt;0,0,IF(DC19&lt;&gt;"",Tablas!$G$8,0)),0)</f>
        <v>0</v>
      </c>
      <c r="DJ19" s="6">
        <f>IF(DC19&lt;&gt;"",ROUND(DI19+DH19+DF19,2),0)*(1+Tablas!$E$8)</f>
        <v>0</v>
      </c>
      <c r="DL19" s="14">
        <f t="shared" si="28"/>
        <v>8</v>
      </c>
      <c r="DM19" s="6">
        <f t="shared" si="29"/>
        <v>0</v>
      </c>
      <c r="DN19" s="6">
        <f t="shared" si="30"/>
        <v>0</v>
      </c>
      <c r="DO19" s="6">
        <f>IF(DM19&gt;0,IF(SUM(DN$12:DN19)&gt;0,0,IF(DL19&lt;&gt;"",-PPMT(Tablas!$D$8,DL19,($C$4*12)-(VLOOKUP($DC$9,$A$12:$B$71,2,0)-1),DM$9-SUM(DN$12:DN19)),0)),0)</f>
        <v>0</v>
      </c>
      <c r="DP19" s="6">
        <f>IF(SUM(DN$12:DN19)&gt;0,0,IF(DL19&lt;&gt;"",DM19-DO19-DN19,0))</f>
        <v>0</v>
      </c>
      <c r="DQ19" s="6">
        <f>IF(SUM(DN$12:DN19)&gt;0,0,IF(DL19&lt;&gt;"",(DM19-DN19)*Tablas!$D$8,0))</f>
        <v>0</v>
      </c>
      <c r="DR19" s="6">
        <f>IF(DO19&gt;0,IF(SUM(DN$12:DN19)&gt;0,0,IF(DL19&lt;&gt;"",Tablas!$G$8,0)),0)</f>
        <v>0</v>
      </c>
      <c r="DS19" s="6">
        <f>IF(DL19&lt;&gt;"",ROUND(DR19+DQ19+DO19,2),0)*(1+Tablas!$E$8)</f>
        <v>0</v>
      </c>
      <c r="DU19" s="14">
        <f t="shared" si="31"/>
        <v>8</v>
      </c>
      <c r="DV19" s="6">
        <f t="shared" si="32"/>
        <v>0</v>
      </c>
      <c r="DW19" s="6">
        <f t="shared" si="33"/>
        <v>0</v>
      </c>
      <c r="DX19" s="6">
        <f>IF(DV19&gt;0,IF(SUM(DW$12:DW19)&gt;0,0,IF(DU19&lt;&gt;"",-PPMT(Tablas!$D$8,DU19,($C$4*12)-(VLOOKUP($DL$9,$A$12:$B$71,2,0)-1),DV$9-SUM(DW$12:DW19)),0)),0)</f>
        <v>0</v>
      </c>
      <c r="DY19" s="6">
        <f>IF(SUM(DW$12:DW19)&gt;0,0,IF(DU19&lt;&gt;"",DV19-DX19-DW19,0))</f>
        <v>0</v>
      </c>
      <c r="DZ19" s="6">
        <f>IF(SUM(DW$12:DW19)&gt;0,0,IF(DU19&lt;&gt;"",(DV19-DW19)*Tablas!$D$8,0))</f>
        <v>0</v>
      </c>
      <c r="EA19" s="6">
        <f>IF(DX19&gt;0,IF(SUM(DW$12:DW19)&gt;0,0,IF(DU19&lt;&gt;"",Tablas!$G$8,0)),0)</f>
        <v>0</v>
      </c>
      <c r="EB19" s="6">
        <f>IF(DU19&lt;&gt;"",ROUND(EA19+DZ19+DX19,2),0)*(1+Tablas!$E$8)</f>
        <v>0</v>
      </c>
    </row>
    <row r="20" spans="1:132" x14ac:dyDescent="0.2">
      <c r="A20" s="3">
        <f>IF($D20&gt;0,COUNTA($D$12:D20),0)</f>
        <v>0</v>
      </c>
      <c r="B20" s="13">
        <f t="shared" si="34"/>
        <v>9</v>
      </c>
      <c r="C20" s="1">
        <f t="shared" si="35"/>
        <v>45853</v>
      </c>
      <c r="D20" s="34"/>
      <c r="E20" s="6">
        <f t="shared" si="36"/>
        <v>36526.466494914144</v>
      </c>
      <c r="F20" s="6">
        <f t="shared" si="0"/>
        <v>464.63437938093921</v>
      </c>
      <c r="G20" s="6">
        <f t="shared" si="1"/>
        <v>559.20086126330796</v>
      </c>
      <c r="H20" s="6">
        <f t="shared" si="2"/>
        <v>3</v>
      </c>
      <c r="I20" s="6">
        <f>ROUND(SUM(F20:H20),2)*(Tablas!$E$8)</f>
        <v>5.1341999999999999E-2</v>
      </c>
      <c r="J20" s="6">
        <f t="shared" si="3"/>
        <v>1026.8865826442473</v>
      </c>
      <c r="P20" s="40"/>
      <c r="AR20" s="14">
        <f t="shared" si="4"/>
        <v>9</v>
      </c>
      <c r="AS20" s="6">
        <f t="shared" si="5"/>
        <v>36526.466494914144</v>
      </c>
      <c r="AT20" s="6">
        <f t="shared" si="6"/>
        <v>0</v>
      </c>
      <c r="AU20" s="6">
        <f>IF(SUM($AT$12:$AT20)&gt;0,0,IF($AR20&lt;&gt;"",-PPMT($H$2,$AR20,$C$4*12,$AS$12-SUM($AT$12:$AT20)),0))</f>
        <v>464.63437938093921</v>
      </c>
      <c r="AV20" s="6">
        <f>IF(SUM($AT$12:$AT20)&gt;0,0,IF($AR20&lt;&gt;"",AS20-AU20-AT20,0))</f>
        <v>36061.832115533209</v>
      </c>
      <c r="AW20" s="6">
        <f>IF(SUM($AT$12:$AT20)&gt;0,0,IF($AR20&lt;&gt;"",(AS20-AT20)*$H$2,0))</f>
        <v>559.20086126330796</v>
      </c>
      <c r="AX20" s="6">
        <f>IF(AU20&gt;0,IF(SUM($AT$12:$AT20)&gt;0,0,IF($AR20&lt;&gt;"",Tablas!$G$8,0)),0)</f>
        <v>3</v>
      </c>
      <c r="AY20" s="6">
        <f>IF($AR20&lt;&gt;"",ROUND(AX20+AW20+AU20,2),0)*(1+Tablas!$E$8)</f>
        <v>1026.8913420000001</v>
      </c>
      <c r="BA20" s="14">
        <f t="shared" si="7"/>
        <v>0</v>
      </c>
      <c r="BB20" s="6">
        <f t="shared" si="8"/>
        <v>0</v>
      </c>
      <c r="BC20" s="6">
        <f t="shared" si="9"/>
        <v>0</v>
      </c>
      <c r="BD20" s="6">
        <f>IF(BB20&gt;0,
IF(SUM(BC$12:BC20)&gt;0,0,
IF(BA20&lt;&gt;"",
-PPMT(Tablas!$D$8,BA20,($C$4*12)-(VLOOKUP($AR$9,$A$12:$B$71,2,0)-1),BB$9-SUM(BC$12:BC20)),0)),0)</f>
        <v>0</v>
      </c>
      <c r="BE20" s="6">
        <f>IF(SUM(BC$12:BC20)&gt;0,0,IF(BA20&lt;&gt;"",BB20-BD20-BC20,0))</f>
        <v>0</v>
      </c>
      <c r="BF20" s="6">
        <f>IF(SUM(BC$12:BC20)&gt;0,0,IF(BA20&lt;&gt;"",(BB20-BC20)*Tablas!$D$8,0))</f>
        <v>0</v>
      </c>
      <c r="BG20" s="6">
        <f>IF(BD20&gt;0,IF(SUM(BC$12:BC20)&gt;0,0,IF(BA20&lt;&gt;"",Tablas!$G$8,0)),0)</f>
        <v>0</v>
      </c>
      <c r="BH20" s="6">
        <f>IF(BA20&lt;&gt;"",ROUND(BG20+BF20+BD20,2),0)*(1+Tablas!$E$8)</f>
        <v>0</v>
      </c>
      <c r="BJ20" s="14">
        <f t="shared" si="10"/>
        <v>0</v>
      </c>
      <c r="BK20" s="6">
        <f t="shared" si="11"/>
        <v>0</v>
      </c>
      <c r="BL20" s="6">
        <f t="shared" si="12"/>
        <v>0</v>
      </c>
      <c r="BM20" s="6">
        <f>IF(BK20&gt;0,IF(SUM(BL$12:BL20)&gt;0,0,IF(BJ20&lt;&gt;"",-PPMT(Tablas!$D$8,BJ20,($C$4*12)-(VLOOKUP($BA$9,$A$12:$B$71,2,0)-1),BK$9-SUM(BL$12:BL20)),0)),0)</f>
        <v>0</v>
      </c>
      <c r="BN20" s="6">
        <f>IF(SUM(BL$12:BL20)&gt;0,0,IF(BJ20&lt;&gt;"",BK20-BM20-BL20,0))</f>
        <v>0</v>
      </c>
      <c r="BO20" s="6">
        <f>IF(SUM(BL$12:BL20)&gt;0,0,IF(BJ20&lt;&gt;"",(BK20-BL20)*Tablas!$D$8,0))</f>
        <v>0</v>
      </c>
      <c r="BP20" s="6">
        <f>IF(BM20&gt;0,IF(SUM(BL$12:BL20)&gt;0,0,IF(BJ20&lt;&gt;"",Tablas!$G$8,0)),0)</f>
        <v>0</v>
      </c>
      <c r="BQ20" s="6">
        <f>IF(BJ20&lt;&gt;"",ROUND(BP20+BO20+BM20,2),0)*(1+Tablas!$E$8)</f>
        <v>0</v>
      </c>
      <c r="BS20" s="14">
        <f t="shared" si="13"/>
        <v>9</v>
      </c>
      <c r="BT20" s="6">
        <f t="shared" si="14"/>
        <v>0</v>
      </c>
      <c r="BU20" s="6">
        <f t="shared" si="15"/>
        <v>0</v>
      </c>
      <c r="BV20" s="6">
        <f>IF(BT20&gt;0,IF(SUM(BU$12:BU20)&gt;0,0,IF(BS20&lt;&gt;"",-PPMT(Tablas!$D$8,BS20,($C$4*12)-(VLOOKUP($BJ$9,$A$12:$B$71,2,0)-1),BT$9-SUM(BU$12:BU20)),0)),0)</f>
        <v>0</v>
      </c>
      <c r="BW20" s="6">
        <f>IF(SUM(BU$12:BU20)&gt;0,0,IF(BS20&lt;&gt;"",BT20-BV20-BU20,0))</f>
        <v>0</v>
      </c>
      <c r="BX20" s="6">
        <f>IF(SUM(BU$12:BU20)&gt;0,0,IF(BS20&lt;&gt;"",(BT20-BU20)*Tablas!$D$8,0))</f>
        <v>0</v>
      </c>
      <c r="BY20" s="6">
        <f>IF(BV20&gt;0,IF(SUM(BU$12:BU20)&gt;0,0,IF(BS20&lt;&gt;"",Tablas!$G$8,0)),0)</f>
        <v>0</v>
      </c>
      <c r="BZ20" s="6">
        <f>IF(BS20&lt;&gt;"",ROUND(BY20+BX20+BV20,2),0)*(1+Tablas!$E$8)</f>
        <v>0</v>
      </c>
      <c r="CB20" s="14">
        <f t="shared" si="16"/>
        <v>9</v>
      </c>
      <c r="CC20" s="6">
        <f t="shared" si="17"/>
        <v>0</v>
      </c>
      <c r="CD20" s="6">
        <f t="shared" si="18"/>
        <v>0</v>
      </c>
      <c r="CE20" s="6">
        <f>IF(CC20&gt;0,IF(SUM(CD$12:CD20)&gt;0,0,IF(CB20&lt;&gt;"",-PPMT(Tablas!$D$8,CB20,($C$4*12)-(VLOOKUP($BS$9,$A$12:$B$71,2,0)-1),CC$9-SUM(CD$12:CD20)),0)),0)</f>
        <v>0</v>
      </c>
      <c r="CF20" s="6">
        <f>IF(SUM(CD$12:CD20)&gt;0,0,IF(CB20&lt;&gt;"",CC20-CE20-CD20,0))</f>
        <v>0</v>
      </c>
      <c r="CG20" s="6">
        <f>IF(SUM(CD$12:CD20)&gt;0,0,IF(CB20&lt;&gt;"",(CC20-CD20)*Tablas!$D$8,0))</f>
        <v>0</v>
      </c>
      <c r="CH20" s="6">
        <f>IF(CE20&gt;0,IF(SUM(CD$12:CD20)&gt;0,0,IF(CB20&lt;&gt;"",Tablas!$G$8,0)),0)</f>
        <v>0</v>
      </c>
      <c r="CI20" s="6">
        <f>IF(CB20&lt;&gt;"",ROUND(CH20+CG20+CE20,2),0)*(1+Tablas!$E$8)</f>
        <v>0</v>
      </c>
      <c r="CK20" s="14">
        <f t="shared" si="19"/>
        <v>9</v>
      </c>
      <c r="CL20" s="6">
        <f t="shared" si="20"/>
        <v>0</v>
      </c>
      <c r="CM20" s="6">
        <f t="shared" si="21"/>
        <v>0</v>
      </c>
      <c r="CN20" s="6">
        <f>IF(CL20&gt;0,IF(SUM(CM$12:CM20)&gt;0,0,IF(CK20&lt;&gt;"",-PPMT(Tablas!$D$8,CK20,($C$4*12)-(VLOOKUP($CB$9,$A$12:$B$71,2,0)-1),CL$9-SUM(CM$12:CM20)),0)),0)</f>
        <v>0</v>
      </c>
      <c r="CO20" s="6">
        <f>IF(SUM(CM$12:CM20)&gt;0,0,IF(CK20&lt;&gt;"",CL20-CN20-CM20,0))</f>
        <v>0</v>
      </c>
      <c r="CP20" s="6">
        <f>IF(SUM(CM$12:CM20)&gt;0,0,IF(CK20&lt;&gt;"",(CL20-CM20)*Tablas!$D$8,0))</f>
        <v>0</v>
      </c>
      <c r="CQ20" s="6">
        <f>IF(CN20&gt;0,IF(SUM(CM$12:CM20)&gt;0,0,IF(CK20&lt;&gt;"",Tablas!$G$8,0)),0)</f>
        <v>0</v>
      </c>
      <c r="CR20" s="6">
        <f>IF(CK20&lt;&gt;"",ROUND(CQ20+CP20+CN20,2),0)*(1+Tablas!$E$8)</f>
        <v>0</v>
      </c>
      <c r="CT20" s="14">
        <f t="shared" si="22"/>
        <v>9</v>
      </c>
      <c r="CU20" s="6">
        <f t="shared" si="23"/>
        <v>0</v>
      </c>
      <c r="CV20" s="6">
        <f t="shared" si="24"/>
        <v>0</v>
      </c>
      <c r="CW20" s="6">
        <f>IF(CU20&gt;0,IF(SUM(CV$12:CV20)&gt;0,0,IF(CT20&lt;&gt;"",-PPMT(Tablas!$D$8,CT20,($C$4*12)-(VLOOKUP($CK$9,$A$12:$B$71,2,0)-1),CU$9-SUM(CV$12:CV20)),0)),0)</f>
        <v>0</v>
      </c>
      <c r="CX20" s="6">
        <f>IF(SUM(CV$12:CV20)&gt;0,0,IF(CT20&lt;&gt;"",CU20-CW20-CV20,0))</f>
        <v>0</v>
      </c>
      <c r="CY20" s="6">
        <f>IF(SUM(CV$12:CV20)&gt;0,0,IF(CT20&lt;&gt;"",(CU20-CV20)*Tablas!$D$8,0))</f>
        <v>0</v>
      </c>
      <c r="CZ20" s="6">
        <f>IF(CW20&gt;0,IF(SUM(CV$12:CV20)&gt;0,0,IF(CT20&lt;&gt;"",Tablas!$G$8,0)),0)</f>
        <v>0</v>
      </c>
      <c r="DA20" s="6">
        <f>IF(CT20&lt;&gt;"",ROUND(CZ20+CY20+CW20,2),0)*(1+Tablas!$E$8)</f>
        <v>0</v>
      </c>
      <c r="DC20" s="14">
        <f t="shared" si="25"/>
        <v>9</v>
      </c>
      <c r="DD20" s="6">
        <f t="shared" si="26"/>
        <v>0</v>
      </c>
      <c r="DE20" s="6">
        <f t="shared" si="27"/>
        <v>0</v>
      </c>
      <c r="DF20" s="6">
        <f>IF(DD20&gt;0,IF(SUM(DE$12:DE20)&gt;0,0,IF(DC20&lt;&gt;"",-PPMT(Tablas!$D$8,DC20,($C$4*12)-(VLOOKUP($CT$9,$A$12:$B$71,2,0)-1),DD$9-SUM(DE$12:DE20)),0)),0)</f>
        <v>0</v>
      </c>
      <c r="DG20" s="6">
        <f>IF(SUM(DE$12:DE20)&gt;0,0,IF(DC20&lt;&gt;"",DD20-DF20-DE20,0))</f>
        <v>0</v>
      </c>
      <c r="DH20" s="6">
        <f>IF(SUM(DE$12:DE20)&gt;0,0,IF(DC20&lt;&gt;"",(DD20-DE20)*Tablas!$D$8,0))</f>
        <v>0</v>
      </c>
      <c r="DI20" s="6">
        <f>IF(DF20&gt;0,IF(SUM(DE$12:DE20)&gt;0,0,IF(DC20&lt;&gt;"",Tablas!$G$8,0)),0)</f>
        <v>0</v>
      </c>
      <c r="DJ20" s="6">
        <f>IF(DC20&lt;&gt;"",ROUND(DI20+DH20+DF20,2),0)*(1+Tablas!$E$8)</f>
        <v>0</v>
      </c>
      <c r="DL20" s="14">
        <f t="shared" si="28"/>
        <v>9</v>
      </c>
      <c r="DM20" s="6">
        <f t="shared" si="29"/>
        <v>0</v>
      </c>
      <c r="DN20" s="6">
        <f t="shared" si="30"/>
        <v>0</v>
      </c>
      <c r="DO20" s="6">
        <f>IF(DM20&gt;0,IF(SUM(DN$12:DN20)&gt;0,0,IF(DL20&lt;&gt;"",-PPMT(Tablas!$D$8,DL20,($C$4*12)-(VLOOKUP($DC$9,$A$12:$B$71,2,0)-1),DM$9-SUM(DN$12:DN20)),0)),0)</f>
        <v>0</v>
      </c>
      <c r="DP20" s="6">
        <f>IF(SUM(DN$12:DN20)&gt;0,0,IF(DL20&lt;&gt;"",DM20-DO20-DN20,0))</f>
        <v>0</v>
      </c>
      <c r="DQ20" s="6">
        <f>IF(SUM(DN$12:DN20)&gt;0,0,IF(DL20&lt;&gt;"",(DM20-DN20)*Tablas!$D$8,0))</f>
        <v>0</v>
      </c>
      <c r="DR20" s="6">
        <f>IF(DO20&gt;0,IF(SUM(DN$12:DN20)&gt;0,0,IF(DL20&lt;&gt;"",Tablas!$G$8,0)),0)</f>
        <v>0</v>
      </c>
      <c r="DS20" s="6">
        <f>IF(DL20&lt;&gt;"",ROUND(DR20+DQ20+DO20,2),0)*(1+Tablas!$E$8)</f>
        <v>0</v>
      </c>
      <c r="DU20" s="14">
        <f t="shared" si="31"/>
        <v>9</v>
      </c>
      <c r="DV20" s="6">
        <f t="shared" si="32"/>
        <v>0</v>
      </c>
      <c r="DW20" s="6">
        <f t="shared" si="33"/>
        <v>0</v>
      </c>
      <c r="DX20" s="6">
        <f>IF(DV20&gt;0,IF(SUM(DW$12:DW20)&gt;0,0,IF(DU20&lt;&gt;"",-PPMT(Tablas!$D$8,DU20,($C$4*12)-(VLOOKUP($DL$9,$A$12:$B$71,2,0)-1),DV$9-SUM(DW$12:DW20)),0)),0)</f>
        <v>0</v>
      </c>
      <c r="DY20" s="6">
        <f>IF(SUM(DW$12:DW20)&gt;0,0,IF(DU20&lt;&gt;"",DV20-DX20-DW20,0))</f>
        <v>0</v>
      </c>
      <c r="DZ20" s="6">
        <f>IF(SUM(DW$12:DW20)&gt;0,0,IF(DU20&lt;&gt;"",(DV20-DW20)*Tablas!$D$8,0))</f>
        <v>0</v>
      </c>
      <c r="EA20" s="6">
        <f>IF(DX20&gt;0,IF(SUM(DW$12:DW20)&gt;0,0,IF(DU20&lt;&gt;"",Tablas!$G$8,0)),0)</f>
        <v>0</v>
      </c>
      <c r="EB20" s="6">
        <f>IF(DU20&lt;&gt;"",ROUND(EA20+DZ20+DX20,2),0)*(1+Tablas!$E$8)</f>
        <v>0</v>
      </c>
    </row>
    <row r="21" spans="1:132" x14ac:dyDescent="0.2">
      <c r="A21" s="3">
        <f>IF($D21&gt;0,COUNTA($D$12:D21),0)</f>
        <v>0</v>
      </c>
      <c r="B21" s="13">
        <f t="shared" si="34"/>
        <v>10</v>
      </c>
      <c r="C21" s="1">
        <f t="shared" si="35"/>
        <v>45884</v>
      </c>
      <c r="D21" s="34"/>
      <c r="E21" s="6">
        <f t="shared" si="36"/>
        <v>36061.832115533209</v>
      </c>
      <c r="F21" s="6">
        <f t="shared" si="0"/>
        <v>471.74768570523258</v>
      </c>
      <c r="G21" s="6">
        <f t="shared" si="1"/>
        <v>552.08755493901458</v>
      </c>
      <c r="H21" s="6">
        <f t="shared" si="2"/>
        <v>3</v>
      </c>
      <c r="I21" s="6">
        <f>ROUND(SUM(F21:H21),2)*(Tablas!$E$8)</f>
        <v>5.1341999999999999E-2</v>
      </c>
      <c r="J21" s="6">
        <f t="shared" si="3"/>
        <v>1026.8865826442473</v>
      </c>
      <c r="AR21" s="14">
        <f t="shared" si="4"/>
        <v>10</v>
      </c>
      <c r="AS21" s="6">
        <f t="shared" si="5"/>
        <v>36061.832115533209</v>
      </c>
      <c r="AT21" s="6">
        <f t="shared" si="6"/>
        <v>0</v>
      </c>
      <c r="AU21" s="6">
        <f>IF(SUM($AT$12:$AT21)&gt;0,0,IF($AR21&lt;&gt;"",-PPMT($H$2,$AR21,$C$4*12,$AS$12-SUM($AT$12:$AT21)),0))</f>
        <v>471.74768570523258</v>
      </c>
      <c r="AV21" s="6">
        <f>IF(SUM($AT$12:$AT21)&gt;0,0,IF($AR21&lt;&gt;"",AS21-AU21-AT21,0))</f>
        <v>35590.084429827977</v>
      </c>
      <c r="AW21" s="6">
        <f>IF(SUM($AT$12:$AT21)&gt;0,0,IF($AR21&lt;&gt;"",(AS21-AT21)*$H$2,0))</f>
        <v>552.08755493901458</v>
      </c>
      <c r="AX21" s="6">
        <f>IF(AU21&gt;0,IF(SUM($AT$12:$AT21)&gt;0,0,IF($AR21&lt;&gt;"",Tablas!$G$8,0)),0)</f>
        <v>3</v>
      </c>
      <c r="AY21" s="6">
        <f>IF($AR21&lt;&gt;"",ROUND(AX21+AW21+AU21,2),0)*(1+Tablas!$E$8)</f>
        <v>1026.8913420000001</v>
      </c>
      <c r="BA21" s="14">
        <f t="shared" si="7"/>
        <v>0</v>
      </c>
      <c r="BB21" s="6">
        <f t="shared" si="8"/>
        <v>0</v>
      </c>
      <c r="BC21" s="6">
        <f t="shared" si="9"/>
        <v>0</v>
      </c>
      <c r="BD21" s="6">
        <f>IF(BB21&gt;0,
IF(SUM(BC$12:BC21)&gt;0,0,
IF(BA21&lt;&gt;"",
-PPMT(Tablas!$D$8,BA21,($C$4*12)-(VLOOKUP($AR$9,$A$12:$B$71,2,0)-1),BB$9-SUM(BC$12:BC21)),0)),0)</f>
        <v>0</v>
      </c>
      <c r="BE21" s="6">
        <f>IF(SUM(BC$12:BC21)&gt;0,0,IF(BA21&lt;&gt;"",BB21-BD21-BC21,0))</f>
        <v>0</v>
      </c>
      <c r="BF21" s="6">
        <f>IF(SUM(BC$12:BC21)&gt;0,0,IF(BA21&lt;&gt;"",(BB21-BC21)*Tablas!$D$8,0))</f>
        <v>0</v>
      </c>
      <c r="BG21" s="6">
        <f>IF(BD21&gt;0,IF(SUM(BC$12:BC21)&gt;0,0,IF(BA21&lt;&gt;"",Tablas!$G$8,0)),0)</f>
        <v>0</v>
      </c>
      <c r="BH21" s="6">
        <f>IF(BA21&lt;&gt;"",ROUND(BG21+BF21+BD21,2),0)*(1+Tablas!$E$8)</f>
        <v>0</v>
      </c>
      <c r="BJ21" s="14">
        <f t="shared" si="10"/>
        <v>0</v>
      </c>
      <c r="BK21" s="6">
        <f t="shared" si="11"/>
        <v>0</v>
      </c>
      <c r="BL21" s="6">
        <f t="shared" si="12"/>
        <v>0</v>
      </c>
      <c r="BM21" s="6">
        <f>IF(BK21&gt;0,IF(SUM(BL$12:BL21)&gt;0,0,IF(BJ21&lt;&gt;"",-PPMT(Tablas!$D$8,BJ21,($C$4*12)-(VLOOKUP($BA$9,$A$12:$B$71,2,0)-1),BK$9-SUM(BL$12:BL21)),0)),0)</f>
        <v>0</v>
      </c>
      <c r="BN21" s="6">
        <f>IF(SUM(BL$12:BL21)&gt;0,0,IF(BJ21&lt;&gt;"",BK21-BM21-BL21,0))</f>
        <v>0</v>
      </c>
      <c r="BO21" s="6">
        <f>IF(SUM(BL$12:BL21)&gt;0,0,IF(BJ21&lt;&gt;"",(BK21-BL21)*Tablas!$D$8,0))</f>
        <v>0</v>
      </c>
      <c r="BP21" s="6">
        <f>IF(BM21&gt;0,IF(SUM(BL$12:BL21)&gt;0,0,IF(BJ21&lt;&gt;"",Tablas!$G$8,0)),0)</f>
        <v>0</v>
      </c>
      <c r="BQ21" s="6">
        <f>IF(BJ21&lt;&gt;"",ROUND(BP21+BO21+BM21,2),0)*(1+Tablas!$E$8)</f>
        <v>0</v>
      </c>
      <c r="BS21" s="14">
        <f t="shared" si="13"/>
        <v>10</v>
      </c>
      <c r="BT21" s="6">
        <f t="shared" si="14"/>
        <v>0</v>
      </c>
      <c r="BU21" s="6">
        <f t="shared" si="15"/>
        <v>0</v>
      </c>
      <c r="BV21" s="6">
        <f>IF(BT21&gt;0,IF(SUM(BU$12:BU21)&gt;0,0,IF(BS21&lt;&gt;"",-PPMT(Tablas!$D$8,BS21,($C$4*12)-(VLOOKUP($BJ$9,$A$12:$B$71,2,0)-1),BT$9-SUM(BU$12:BU21)),0)),0)</f>
        <v>0</v>
      </c>
      <c r="BW21" s="6">
        <f>IF(SUM(BU$12:BU21)&gt;0,0,IF(BS21&lt;&gt;"",BT21-BV21-BU21,0))</f>
        <v>0</v>
      </c>
      <c r="BX21" s="6">
        <f>IF(SUM(BU$12:BU21)&gt;0,0,IF(BS21&lt;&gt;"",(BT21-BU21)*Tablas!$D$8,0))</f>
        <v>0</v>
      </c>
      <c r="BY21" s="6">
        <f>IF(BV21&gt;0,IF(SUM(BU$12:BU21)&gt;0,0,IF(BS21&lt;&gt;"",Tablas!$G$8,0)),0)</f>
        <v>0</v>
      </c>
      <c r="BZ21" s="6">
        <f>IF(BS21&lt;&gt;"",ROUND(BY21+BX21+BV21,2),0)*(1+Tablas!$E$8)</f>
        <v>0</v>
      </c>
      <c r="CB21" s="14">
        <f t="shared" si="16"/>
        <v>10</v>
      </c>
      <c r="CC21" s="6">
        <f t="shared" si="17"/>
        <v>0</v>
      </c>
      <c r="CD21" s="6">
        <f t="shared" si="18"/>
        <v>0</v>
      </c>
      <c r="CE21" s="6">
        <f>IF(CC21&gt;0,IF(SUM(CD$12:CD21)&gt;0,0,IF(CB21&lt;&gt;"",-PPMT(Tablas!$D$8,CB21,($C$4*12)-(VLOOKUP($BS$9,$A$12:$B$71,2,0)-1),CC$9-SUM(CD$12:CD21)),0)),0)</f>
        <v>0</v>
      </c>
      <c r="CF21" s="6">
        <f>IF(SUM(CD$12:CD21)&gt;0,0,IF(CB21&lt;&gt;"",CC21-CE21-CD21,0))</f>
        <v>0</v>
      </c>
      <c r="CG21" s="6">
        <f>IF(SUM(CD$12:CD21)&gt;0,0,IF(CB21&lt;&gt;"",(CC21-CD21)*Tablas!$D$8,0))</f>
        <v>0</v>
      </c>
      <c r="CH21" s="6">
        <f>IF(CE21&gt;0,IF(SUM(CD$12:CD21)&gt;0,0,IF(CB21&lt;&gt;"",Tablas!$G$8,0)),0)</f>
        <v>0</v>
      </c>
      <c r="CI21" s="6">
        <f>IF(CB21&lt;&gt;"",ROUND(CH21+CG21+CE21,2),0)*(1+Tablas!$E$8)</f>
        <v>0</v>
      </c>
      <c r="CK21" s="14">
        <f t="shared" si="19"/>
        <v>10</v>
      </c>
      <c r="CL21" s="6">
        <f t="shared" si="20"/>
        <v>0</v>
      </c>
      <c r="CM21" s="6">
        <f t="shared" si="21"/>
        <v>0</v>
      </c>
      <c r="CN21" s="6">
        <f>IF(CL21&gt;0,IF(SUM(CM$12:CM21)&gt;0,0,IF(CK21&lt;&gt;"",-PPMT(Tablas!$D$8,CK21,($C$4*12)-(VLOOKUP($CB$9,$A$12:$B$71,2,0)-1),CL$9-SUM(CM$12:CM21)),0)),0)</f>
        <v>0</v>
      </c>
      <c r="CO21" s="6">
        <f>IF(SUM(CM$12:CM21)&gt;0,0,IF(CK21&lt;&gt;"",CL21-CN21-CM21,0))</f>
        <v>0</v>
      </c>
      <c r="CP21" s="6">
        <f>IF(SUM(CM$12:CM21)&gt;0,0,IF(CK21&lt;&gt;"",(CL21-CM21)*Tablas!$D$8,0))</f>
        <v>0</v>
      </c>
      <c r="CQ21" s="6">
        <f>IF(CN21&gt;0,IF(SUM(CM$12:CM21)&gt;0,0,IF(CK21&lt;&gt;"",Tablas!$G$8,0)),0)</f>
        <v>0</v>
      </c>
      <c r="CR21" s="6">
        <f>IF(CK21&lt;&gt;"",ROUND(CQ21+CP21+CN21,2),0)*(1+Tablas!$E$8)</f>
        <v>0</v>
      </c>
      <c r="CT21" s="14">
        <f t="shared" si="22"/>
        <v>10</v>
      </c>
      <c r="CU21" s="6">
        <f t="shared" si="23"/>
        <v>0</v>
      </c>
      <c r="CV21" s="6">
        <f t="shared" si="24"/>
        <v>0</v>
      </c>
      <c r="CW21" s="6">
        <f>IF(CU21&gt;0,IF(SUM(CV$12:CV21)&gt;0,0,IF(CT21&lt;&gt;"",-PPMT(Tablas!$D$8,CT21,($C$4*12)-(VLOOKUP($CK$9,$A$12:$B$71,2,0)-1),CU$9-SUM(CV$12:CV21)),0)),0)</f>
        <v>0</v>
      </c>
      <c r="CX21" s="6">
        <f>IF(SUM(CV$12:CV21)&gt;0,0,IF(CT21&lt;&gt;"",CU21-CW21-CV21,0))</f>
        <v>0</v>
      </c>
      <c r="CY21" s="6">
        <f>IF(SUM(CV$12:CV21)&gt;0,0,IF(CT21&lt;&gt;"",(CU21-CV21)*Tablas!$D$8,0))</f>
        <v>0</v>
      </c>
      <c r="CZ21" s="6">
        <f>IF(CW21&gt;0,IF(SUM(CV$12:CV21)&gt;0,0,IF(CT21&lt;&gt;"",Tablas!$G$8,0)),0)</f>
        <v>0</v>
      </c>
      <c r="DA21" s="6">
        <f>IF(CT21&lt;&gt;"",ROUND(CZ21+CY21+CW21,2),0)*(1+Tablas!$E$8)</f>
        <v>0</v>
      </c>
      <c r="DC21" s="14">
        <f t="shared" si="25"/>
        <v>10</v>
      </c>
      <c r="DD21" s="6">
        <f t="shared" si="26"/>
        <v>0</v>
      </c>
      <c r="DE21" s="6">
        <f t="shared" si="27"/>
        <v>0</v>
      </c>
      <c r="DF21" s="6">
        <f>IF(DD21&gt;0,IF(SUM(DE$12:DE21)&gt;0,0,IF(DC21&lt;&gt;"",-PPMT(Tablas!$D$8,DC21,($C$4*12)-(VLOOKUP($CT$9,$A$12:$B$71,2,0)-1),DD$9-SUM(DE$12:DE21)),0)),0)</f>
        <v>0</v>
      </c>
      <c r="DG21" s="6">
        <f>IF(SUM(DE$12:DE21)&gt;0,0,IF(DC21&lt;&gt;"",DD21-DF21-DE21,0))</f>
        <v>0</v>
      </c>
      <c r="DH21" s="6">
        <f>IF(SUM(DE$12:DE21)&gt;0,0,IF(DC21&lt;&gt;"",(DD21-DE21)*Tablas!$D$8,0))</f>
        <v>0</v>
      </c>
      <c r="DI21" s="6">
        <f>IF(DF21&gt;0,IF(SUM(DE$12:DE21)&gt;0,0,IF(DC21&lt;&gt;"",Tablas!$G$8,0)),0)</f>
        <v>0</v>
      </c>
      <c r="DJ21" s="6">
        <f>IF(DC21&lt;&gt;"",ROUND(DI21+DH21+DF21,2),0)*(1+Tablas!$E$8)</f>
        <v>0</v>
      </c>
      <c r="DL21" s="14">
        <f t="shared" si="28"/>
        <v>10</v>
      </c>
      <c r="DM21" s="6">
        <f t="shared" si="29"/>
        <v>0</v>
      </c>
      <c r="DN21" s="6">
        <f t="shared" si="30"/>
        <v>0</v>
      </c>
      <c r="DO21" s="6">
        <f>IF(DM21&gt;0,IF(SUM(DN$12:DN21)&gt;0,0,IF(DL21&lt;&gt;"",-PPMT(Tablas!$D$8,DL21,($C$4*12)-(VLOOKUP($DC$9,$A$12:$B$71,2,0)-1),DM$9-SUM(DN$12:DN21)),0)),0)</f>
        <v>0</v>
      </c>
      <c r="DP21" s="6">
        <f>IF(SUM(DN$12:DN21)&gt;0,0,IF(DL21&lt;&gt;"",DM21-DO21-DN21,0))</f>
        <v>0</v>
      </c>
      <c r="DQ21" s="6">
        <f>IF(SUM(DN$12:DN21)&gt;0,0,IF(DL21&lt;&gt;"",(DM21-DN21)*Tablas!$D$8,0))</f>
        <v>0</v>
      </c>
      <c r="DR21" s="6">
        <f>IF(DO21&gt;0,IF(SUM(DN$12:DN21)&gt;0,0,IF(DL21&lt;&gt;"",Tablas!$G$8,0)),0)</f>
        <v>0</v>
      </c>
      <c r="DS21" s="6">
        <f>IF(DL21&lt;&gt;"",ROUND(DR21+DQ21+DO21,2),0)*(1+Tablas!$E$8)</f>
        <v>0</v>
      </c>
      <c r="DU21" s="14">
        <f t="shared" si="31"/>
        <v>10</v>
      </c>
      <c r="DV21" s="6">
        <f t="shared" si="32"/>
        <v>0</v>
      </c>
      <c r="DW21" s="6">
        <f t="shared" si="33"/>
        <v>0</v>
      </c>
      <c r="DX21" s="6">
        <f>IF(DV21&gt;0,IF(SUM(DW$12:DW21)&gt;0,0,IF(DU21&lt;&gt;"",-PPMT(Tablas!$D$8,DU21,($C$4*12)-(VLOOKUP($DL$9,$A$12:$B$71,2,0)-1),DV$9-SUM(DW$12:DW21)),0)),0)</f>
        <v>0</v>
      </c>
      <c r="DY21" s="6">
        <f>IF(SUM(DW$12:DW21)&gt;0,0,IF(DU21&lt;&gt;"",DV21-DX21-DW21,0))</f>
        <v>0</v>
      </c>
      <c r="DZ21" s="6">
        <f>IF(SUM(DW$12:DW21)&gt;0,0,IF(DU21&lt;&gt;"",(DV21-DW21)*Tablas!$D$8,0))</f>
        <v>0</v>
      </c>
      <c r="EA21" s="6">
        <f>IF(DX21&gt;0,IF(SUM(DW$12:DW21)&gt;0,0,IF(DU21&lt;&gt;"",Tablas!$G$8,0)),0)</f>
        <v>0</v>
      </c>
      <c r="EB21" s="6">
        <f>IF(DU21&lt;&gt;"",ROUND(EA21+DZ21+DX21,2),0)*(1+Tablas!$E$8)</f>
        <v>0</v>
      </c>
    </row>
    <row r="22" spans="1:132" x14ac:dyDescent="0.2">
      <c r="A22" s="3">
        <f>IF($D22&gt;0,COUNTA($D$12:D22),0)</f>
        <v>0</v>
      </c>
      <c r="B22" s="13">
        <f t="shared" si="34"/>
        <v>11</v>
      </c>
      <c r="C22" s="1">
        <f t="shared" si="35"/>
        <v>45915</v>
      </c>
      <c r="D22" s="34"/>
      <c r="E22" s="6">
        <f t="shared" si="36"/>
        <v>35590.084429827977</v>
      </c>
      <c r="F22" s="6">
        <f t="shared" si="0"/>
        <v>478.96989298285331</v>
      </c>
      <c r="G22" s="6">
        <f t="shared" si="1"/>
        <v>544.86534766139391</v>
      </c>
      <c r="H22" s="6">
        <f t="shared" si="2"/>
        <v>3</v>
      </c>
      <c r="I22" s="6">
        <f>ROUND(SUM(F22:H22),2)*(Tablas!$E$8)</f>
        <v>5.1341999999999999E-2</v>
      </c>
      <c r="J22" s="6">
        <f t="shared" si="3"/>
        <v>1026.8865826442473</v>
      </c>
      <c r="AR22" s="14">
        <f t="shared" si="4"/>
        <v>11</v>
      </c>
      <c r="AS22" s="6">
        <f t="shared" si="5"/>
        <v>35590.084429827977</v>
      </c>
      <c r="AT22" s="6">
        <f t="shared" si="6"/>
        <v>0</v>
      </c>
      <c r="AU22" s="6">
        <f>IF(SUM($AT$12:$AT22)&gt;0,0,IF($AR22&lt;&gt;"",-PPMT($H$2,$AR22,$C$4*12,$AS$12-SUM($AT$12:$AT22)),0))</f>
        <v>478.96989298285331</v>
      </c>
      <c r="AV22" s="6">
        <f>IF(SUM($AT$12:$AT22)&gt;0,0,IF($AR22&lt;&gt;"",AS22-AU22-AT22,0))</f>
        <v>35111.114536845125</v>
      </c>
      <c r="AW22" s="6">
        <f>IF(SUM($AT$12:$AT22)&gt;0,0,IF($AR22&lt;&gt;"",(AS22-AT22)*$H$2,0))</f>
        <v>544.86534766139391</v>
      </c>
      <c r="AX22" s="6">
        <f>IF(AU22&gt;0,IF(SUM($AT$12:$AT22)&gt;0,0,IF($AR22&lt;&gt;"",Tablas!$G$8,0)),0)</f>
        <v>3</v>
      </c>
      <c r="AY22" s="6">
        <f>IF($AR22&lt;&gt;"",ROUND(AX22+AW22+AU22,2),0)*(1+Tablas!$E$8)</f>
        <v>1026.8913420000001</v>
      </c>
      <c r="BA22" s="14">
        <f t="shared" si="7"/>
        <v>0</v>
      </c>
      <c r="BB22" s="6">
        <f t="shared" si="8"/>
        <v>0</v>
      </c>
      <c r="BC22" s="6">
        <f t="shared" si="9"/>
        <v>0</v>
      </c>
      <c r="BD22" s="6">
        <f>IF(BB22&gt;0,
IF(SUM(BC$12:BC22)&gt;0,0,
IF(BA22&lt;&gt;"",
-PPMT(Tablas!$D$8,BA22,($C$4*12)-(VLOOKUP($AR$9,$A$12:$B$71,2,0)-1),BB$9-SUM(BC$12:BC22)),0)),0)</f>
        <v>0</v>
      </c>
      <c r="BE22" s="6">
        <f>IF(SUM(BC$12:BC22)&gt;0,0,IF(BA22&lt;&gt;"",BB22-BD22-BC22,0))</f>
        <v>0</v>
      </c>
      <c r="BF22" s="6">
        <f>IF(SUM(BC$12:BC22)&gt;0,0,IF(BA22&lt;&gt;"",(BB22-BC22)*Tablas!$D$8,0))</f>
        <v>0</v>
      </c>
      <c r="BG22" s="6">
        <f>IF(BD22&gt;0,IF(SUM(BC$12:BC22)&gt;0,0,IF(BA22&lt;&gt;"",Tablas!$G$8,0)),0)</f>
        <v>0</v>
      </c>
      <c r="BH22" s="6">
        <f>IF(BA22&lt;&gt;"",ROUND(BG22+BF22+BD22,2),0)*(1+Tablas!$E$8)</f>
        <v>0</v>
      </c>
      <c r="BJ22" s="14">
        <f t="shared" si="10"/>
        <v>0</v>
      </c>
      <c r="BK22" s="6">
        <f t="shared" si="11"/>
        <v>0</v>
      </c>
      <c r="BL22" s="6">
        <f t="shared" si="12"/>
        <v>0</v>
      </c>
      <c r="BM22" s="6">
        <f>IF(BK22&gt;0,IF(SUM(BL$12:BL22)&gt;0,0,IF(BJ22&lt;&gt;"",-PPMT(Tablas!$D$8,BJ22,($C$4*12)-(VLOOKUP($BA$9,$A$12:$B$71,2,0)-1),BK$9-SUM(BL$12:BL22)),0)),0)</f>
        <v>0</v>
      </c>
      <c r="BN22" s="6">
        <f>IF(SUM(BL$12:BL22)&gt;0,0,IF(BJ22&lt;&gt;"",BK22-BM22-BL22,0))</f>
        <v>0</v>
      </c>
      <c r="BO22" s="6">
        <f>IF(SUM(BL$12:BL22)&gt;0,0,IF(BJ22&lt;&gt;"",(BK22-BL22)*Tablas!$D$8,0))</f>
        <v>0</v>
      </c>
      <c r="BP22" s="6">
        <f>IF(BM22&gt;0,IF(SUM(BL$12:BL22)&gt;0,0,IF(BJ22&lt;&gt;"",Tablas!$G$8,0)),0)</f>
        <v>0</v>
      </c>
      <c r="BQ22" s="6">
        <f>IF(BJ22&lt;&gt;"",ROUND(BP22+BO22+BM22,2),0)*(1+Tablas!$E$8)</f>
        <v>0</v>
      </c>
      <c r="BS22" s="14">
        <f t="shared" si="13"/>
        <v>11</v>
      </c>
      <c r="BT22" s="6">
        <f t="shared" si="14"/>
        <v>0</v>
      </c>
      <c r="BU22" s="6">
        <f t="shared" si="15"/>
        <v>0</v>
      </c>
      <c r="BV22" s="6">
        <f>IF(BT22&gt;0,IF(SUM(BU$12:BU22)&gt;0,0,IF(BS22&lt;&gt;"",-PPMT(Tablas!$D$8,BS22,($C$4*12)-(VLOOKUP($BJ$9,$A$12:$B$71,2,0)-1),BT$9-SUM(BU$12:BU22)),0)),0)</f>
        <v>0</v>
      </c>
      <c r="BW22" s="6">
        <f>IF(SUM(BU$12:BU22)&gt;0,0,IF(BS22&lt;&gt;"",BT22-BV22-BU22,0))</f>
        <v>0</v>
      </c>
      <c r="BX22" s="6">
        <f>IF(SUM(BU$12:BU22)&gt;0,0,IF(BS22&lt;&gt;"",(BT22-BU22)*Tablas!$D$8,0))</f>
        <v>0</v>
      </c>
      <c r="BY22" s="6">
        <f>IF(BV22&gt;0,IF(SUM(BU$12:BU22)&gt;0,0,IF(BS22&lt;&gt;"",Tablas!$G$8,0)),0)</f>
        <v>0</v>
      </c>
      <c r="BZ22" s="6">
        <f>IF(BS22&lt;&gt;"",ROUND(BY22+BX22+BV22,2),0)*(1+Tablas!$E$8)</f>
        <v>0</v>
      </c>
      <c r="CB22" s="14">
        <f t="shared" si="16"/>
        <v>11</v>
      </c>
      <c r="CC22" s="6">
        <f t="shared" si="17"/>
        <v>0</v>
      </c>
      <c r="CD22" s="6">
        <f t="shared" si="18"/>
        <v>0</v>
      </c>
      <c r="CE22" s="6">
        <f>IF(CC22&gt;0,IF(SUM(CD$12:CD22)&gt;0,0,IF(CB22&lt;&gt;"",-PPMT(Tablas!$D$8,CB22,($C$4*12)-(VLOOKUP($BS$9,$A$12:$B$71,2,0)-1),CC$9-SUM(CD$12:CD22)),0)),0)</f>
        <v>0</v>
      </c>
      <c r="CF22" s="6">
        <f>IF(SUM(CD$12:CD22)&gt;0,0,IF(CB22&lt;&gt;"",CC22-CE22-CD22,0))</f>
        <v>0</v>
      </c>
      <c r="CG22" s="6">
        <f>IF(SUM(CD$12:CD22)&gt;0,0,IF(CB22&lt;&gt;"",(CC22-CD22)*Tablas!$D$8,0))</f>
        <v>0</v>
      </c>
      <c r="CH22" s="6">
        <f>IF(CE22&gt;0,IF(SUM(CD$12:CD22)&gt;0,0,IF(CB22&lt;&gt;"",Tablas!$G$8,0)),0)</f>
        <v>0</v>
      </c>
      <c r="CI22" s="6">
        <f>IF(CB22&lt;&gt;"",ROUND(CH22+CG22+CE22,2),0)*(1+Tablas!$E$8)</f>
        <v>0</v>
      </c>
      <c r="CK22" s="14">
        <f t="shared" si="19"/>
        <v>11</v>
      </c>
      <c r="CL22" s="6">
        <f t="shared" si="20"/>
        <v>0</v>
      </c>
      <c r="CM22" s="6">
        <f t="shared" si="21"/>
        <v>0</v>
      </c>
      <c r="CN22" s="6">
        <f>IF(CL22&gt;0,IF(SUM(CM$12:CM22)&gt;0,0,IF(CK22&lt;&gt;"",-PPMT(Tablas!$D$8,CK22,($C$4*12)-(VLOOKUP($CB$9,$A$12:$B$71,2,0)-1),CL$9-SUM(CM$12:CM22)),0)),0)</f>
        <v>0</v>
      </c>
      <c r="CO22" s="6">
        <f>IF(SUM(CM$12:CM22)&gt;0,0,IF(CK22&lt;&gt;"",CL22-CN22-CM22,0))</f>
        <v>0</v>
      </c>
      <c r="CP22" s="6">
        <f>IF(SUM(CM$12:CM22)&gt;0,0,IF(CK22&lt;&gt;"",(CL22-CM22)*Tablas!$D$8,0))</f>
        <v>0</v>
      </c>
      <c r="CQ22" s="6">
        <f>IF(CN22&gt;0,IF(SUM(CM$12:CM22)&gt;0,0,IF(CK22&lt;&gt;"",Tablas!$G$8,0)),0)</f>
        <v>0</v>
      </c>
      <c r="CR22" s="6">
        <f>IF(CK22&lt;&gt;"",ROUND(CQ22+CP22+CN22,2),0)*(1+Tablas!$E$8)</f>
        <v>0</v>
      </c>
      <c r="CT22" s="14">
        <f t="shared" si="22"/>
        <v>11</v>
      </c>
      <c r="CU22" s="6">
        <f t="shared" si="23"/>
        <v>0</v>
      </c>
      <c r="CV22" s="6">
        <f t="shared" si="24"/>
        <v>0</v>
      </c>
      <c r="CW22" s="6">
        <f>IF(CU22&gt;0,IF(SUM(CV$12:CV22)&gt;0,0,IF(CT22&lt;&gt;"",-PPMT(Tablas!$D$8,CT22,($C$4*12)-(VLOOKUP($CK$9,$A$12:$B$71,2,0)-1),CU$9-SUM(CV$12:CV22)),0)),0)</f>
        <v>0</v>
      </c>
      <c r="CX22" s="6">
        <f>IF(SUM(CV$12:CV22)&gt;0,0,IF(CT22&lt;&gt;"",CU22-CW22-CV22,0))</f>
        <v>0</v>
      </c>
      <c r="CY22" s="6">
        <f>IF(SUM(CV$12:CV22)&gt;0,0,IF(CT22&lt;&gt;"",(CU22-CV22)*Tablas!$D$8,0))</f>
        <v>0</v>
      </c>
      <c r="CZ22" s="6">
        <f>IF(CW22&gt;0,IF(SUM(CV$12:CV22)&gt;0,0,IF(CT22&lt;&gt;"",Tablas!$G$8,0)),0)</f>
        <v>0</v>
      </c>
      <c r="DA22" s="6">
        <f>IF(CT22&lt;&gt;"",ROUND(CZ22+CY22+CW22,2),0)*(1+Tablas!$E$8)</f>
        <v>0</v>
      </c>
      <c r="DC22" s="14">
        <f t="shared" si="25"/>
        <v>11</v>
      </c>
      <c r="DD22" s="6">
        <f t="shared" si="26"/>
        <v>0</v>
      </c>
      <c r="DE22" s="6">
        <f t="shared" si="27"/>
        <v>0</v>
      </c>
      <c r="DF22" s="6">
        <f>IF(DD22&gt;0,IF(SUM(DE$12:DE22)&gt;0,0,IF(DC22&lt;&gt;"",-PPMT(Tablas!$D$8,DC22,($C$4*12)-(VLOOKUP($CT$9,$A$12:$B$71,2,0)-1),DD$9-SUM(DE$12:DE22)),0)),0)</f>
        <v>0</v>
      </c>
      <c r="DG22" s="6">
        <f>IF(SUM(DE$12:DE22)&gt;0,0,IF(DC22&lt;&gt;"",DD22-DF22-DE22,0))</f>
        <v>0</v>
      </c>
      <c r="DH22" s="6">
        <f>IF(SUM(DE$12:DE22)&gt;0,0,IF(DC22&lt;&gt;"",(DD22-DE22)*Tablas!$D$8,0))</f>
        <v>0</v>
      </c>
      <c r="DI22" s="6">
        <f>IF(DF22&gt;0,IF(SUM(DE$12:DE22)&gt;0,0,IF(DC22&lt;&gt;"",Tablas!$G$8,0)),0)</f>
        <v>0</v>
      </c>
      <c r="DJ22" s="6">
        <f>IF(DC22&lt;&gt;"",ROUND(DI22+DH22+DF22,2),0)*(1+Tablas!$E$8)</f>
        <v>0</v>
      </c>
      <c r="DL22" s="14">
        <f t="shared" si="28"/>
        <v>11</v>
      </c>
      <c r="DM22" s="6">
        <f t="shared" si="29"/>
        <v>0</v>
      </c>
      <c r="DN22" s="6">
        <f t="shared" si="30"/>
        <v>0</v>
      </c>
      <c r="DO22" s="6">
        <f>IF(DM22&gt;0,IF(SUM(DN$12:DN22)&gt;0,0,IF(DL22&lt;&gt;"",-PPMT(Tablas!$D$8,DL22,($C$4*12)-(VLOOKUP($DC$9,$A$12:$B$71,2,0)-1),DM$9-SUM(DN$12:DN22)),0)),0)</f>
        <v>0</v>
      </c>
      <c r="DP22" s="6">
        <f>IF(SUM(DN$12:DN22)&gt;0,0,IF(DL22&lt;&gt;"",DM22-DO22-DN22,0))</f>
        <v>0</v>
      </c>
      <c r="DQ22" s="6">
        <f>IF(SUM(DN$12:DN22)&gt;0,0,IF(DL22&lt;&gt;"",(DM22-DN22)*Tablas!$D$8,0))</f>
        <v>0</v>
      </c>
      <c r="DR22" s="6">
        <f>IF(DO22&gt;0,IF(SUM(DN$12:DN22)&gt;0,0,IF(DL22&lt;&gt;"",Tablas!$G$8,0)),0)</f>
        <v>0</v>
      </c>
      <c r="DS22" s="6">
        <f>IF(DL22&lt;&gt;"",ROUND(DR22+DQ22+DO22,2),0)*(1+Tablas!$E$8)</f>
        <v>0</v>
      </c>
      <c r="DU22" s="14">
        <f t="shared" si="31"/>
        <v>11</v>
      </c>
      <c r="DV22" s="6">
        <f t="shared" si="32"/>
        <v>0</v>
      </c>
      <c r="DW22" s="6">
        <f t="shared" si="33"/>
        <v>0</v>
      </c>
      <c r="DX22" s="6">
        <f>IF(DV22&gt;0,IF(SUM(DW$12:DW22)&gt;0,0,IF(DU22&lt;&gt;"",-PPMT(Tablas!$D$8,DU22,($C$4*12)-(VLOOKUP($DL$9,$A$12:$B$71,2,0)-1),DV$9-SUM(DW$12:DW22)),0)),0)</f>
        <v>0</v>
      </c>
      <c r="DY22" s="6">
        <f>IF(SUM(DW$12:DW22)&gt;0,0,IF(DU22&lt;&gt;"",DV22-DX22-DW22,0))</f>
        <v>0</v>
      </c>
      <c r="DZ22" s="6">
        <f>IF(SUM(DW$12:DW22)&gt;0,0,IF(DU22&lt;&gt;"",(DV22-DW22)*Tablas!$D$8,0))</f>
        <v>0</v>
      </c>
      <c r="EA22" s="6">
        <f>IF(DX22&gt;0,IF(SUM(DW$12:DW22)&gt;0,0,IF(DU22&lt;&gt;"",Tablas!$G$8,0)),0)</f>
        <v>0</v>
      </c>
      <c r="EB22" s="6">
        <f>IF(DU22&lt;&gt;"",ROUND(EA22+DZ22+DX22,2),0)*(1+Tablas!$E$8)</f>
        <v>0</v>
      </c>
    </row>
    <row r="23" spans="1:132" x14ac:dyDescent="0.2">
      <c r="A23" s="3">
        <f>IF($D23&gt;0,COUNTA($D$12:D23),0)</f>
        <v>0</v>
      </c>
      <c r="B23" s="13">
        <f t="shared" si="34"/>
        <v>12</v>
      </c>
      <c r="C23" s="1">
        <f t="shared" si="35"/>
        <v>45945</v>
      </c>
      <c r="D23" s="34"/>
      <c r="E23" s="6">
        <f t="shared" si="36"/>
        <v>35111.114536845125</v>
      </c>
      <c r="F23" s="6">
        <f t="shared" si="0"/>
        <v>486.30266842973373</v>
      </c>
      <c r="G23" s="6">
        <f t="shared" si="1"/>
        <v>537.53257221451349</v>
      </c>
      <c r="H23" s="6">
        <f t="shared" si="2"/>
        <v>3</v>
      </c>
      <c r="I23" s="6">
        <f>ROUND(SUM(F23:H23),2)*(Tablas!$E$8)</f>
        <v>5.1341999999999999E-2</v>
      </c>
      <c r="J23" s="6">
        <f t="shared" si="3"/>
        <v>1026.8865826442473</v>
      </c>
      <c r="AR23" s="14">
        <f t="shared" si="4"/>
        <v>12</v>
      </c>
      <c r="AS23" s="6">
        <f t="shared" si="5"/>
        <v>35111.114536845125</v>
      </c>
      <c r="AT23" s="6">
        <f t="shared" si="6"/>
        <v>0</v>
      </c>
      <c r="AU23" s="6">
        <f>IF(SUM($AT$12:$AT23)&gt;0,0,IF($AR23&lt;&gt;"",-PPMT($H$2,$AR23,$C$4*12,$AS$12-SUM($AT$12:$AT23)),0))</f>
        <v>486.30266842973373</v>
      </c>
      <c r="AV23" s="6">
        <f>IF(SUM($AT$12:$AT23)&gt;0,0,IF($AR23&lt;&gt;"",AS23-AU23-AT23,0))</f>
        <v>34624.811868415389</v>
      </c>
      <c r="AW23" s="6">
        <f>IF(SUM($AT$12:$AT23)&gt;0,0,IF($AR23&lt;&gt;"",(AS23-AT23)*$H$2,0))</f>
        <v>537.53257221451349</v>
      </c>
      <c r="AX23" s="6">
        <f>IF(AU23&gt;0,IF(SUM($AT$12:$AT23)&gt;0,0,IF($AR23&lt;&gt;"",Tablas!$G$8,0)),0)</f>
        <v>3</v>
      </c>
      <c r="AY23" s="6">
        <f>IF($AR23&lt;&gt;"",ROUND(AX23+AW23+AU23,2),0)*(1+Tablas!$E$8)</f>
        <v>1026.8913420000001</v>
      </c>
      <c r="BA23" s="14">
        <f t="shared" si="7"/>
        <v>0</v>
      </c>
      <c r="BB23" s="6">
        <f t="shared" si="8"/>
        <v>0</v>
      </c>
      <c r="BC23" s="6">
        <f t="shared" si="9"/>
        <v>0</v>
      </c>
      <c r="BD23" s="6">
        <f>IF(BB23&gt;0,
IF(SUM(BC$12:BC23)&gt;0,0,
IF(BA23&lt;&gt;"",
-PPMT(Tablas!$D$8,BA23,($C$4*12)-(VLOOKUP($AR$9,$A$12:$B$71,2,0)-1),BB$9-SUM(BC$12:BC23)),0)),0)</f>
        <v>0</v>
      </c>
      <c r="BE23" s="6">
        <f>IF(SUM(BC$12:BC23)&gt;0,0,IF(BA23&lt;&gt;"",BB23-BD23-BC23,0))</f>
        <v>0</v>
      </c>
      <c r="BF23" s="6">
        <f>IF(SUM(BC$12:BC23)&gt;0,0,IF(BA23&lt;&gt;"",(BB23-BC23)*Tablas!$D$8,0))</f>
        <v>0</v>
      </c>
      <c r="BG23" s="6">
        <f>IF(BD23&gt;0,IF(SUM(BC$12:BC23)&gt;0,0,IF(BA23&lt;&gt;"",Tablas!$G$8,0)),0)</f>
        <v>0</v>
      </c>
      <c r="BH23" s="6">
        <f>IF(BA23&lt;&gt;"",ROUND(BG23+BF23+BD23,2),0)*(1+Tablas!$E$8)</f>
        <v>0</v>
      </c>
      <c r="BJ23" s="14">
        <f t="shared" si="10"/>
        <v>0</v>
      </c>
      <c r="BK23" s="6">
        <f t="shared" si="11"/>
        <v>0</v>
      </c>
      <c r="BL23" s="6">
        <f t="shared" si="12"/>
        <v>0</v>
      </c>
      <c r="BM23" s="6">
        <f>IF(BK23&gt;0,IF(SUM(BL$12:BL23)&gt;0,0,IF(BJ23&lt;&gt;"",-PPMT(Tablas!$D$8,BJ23,($C$4*12)-(VLOOKUP($BA$9,$A$12:$B$71,2,0)-1),BK$9-SUM(BL$12:BL23)),0)),0)</f>
        <v>0</v>
      </c>
      <c r="BN23" s="6">
        <f>IF(SUM(BL$12:BL23)&gt;0,0,IF(BJ23&lt;&gt;"",BK23-BM23-BL23,0))</f>
        <v>0</v>
      </c>
      <c r="BO23" s="6">
        <f>IF(SUM(BL$12:BL23)&gt;0,0,IF(BJ23&lt;&gt;"",(BK23-BL23)*Tablas!$D$8,0))</f>
        <v>0</v>
      </c>
      <c r="BP23" s="6">
        <f>IF(BM23&gt;0,IF(SUM(BL$12:BL23)&gt;0,0,IF(BJ23&lt;&gt;"",Tablas!$G$8,0)),0)</f>
        <v>0</v>
      </c>
      <c r="BQ23" s="6">
        <f>IF(BJ23&lt;&gt;"",ROUND(BP23+BO23+BM23,2),0)*(1+Tablas!$E$8)</f>
        <v>0</v>
      </c>
      <c r="BS23" s="14">
        <f t="shared" si="13"/>
        <v>12</v>
      </c>
      <c r="BT23" s="6">
        <f t="shared" si="14"/>
        <v>0</v>
      </c>
      <c r="BU23" s="6">
        <f t="shared" si="15"/>
        <v>0</v>
      </c>
      <c r="BV23" s="6">
        <f>IF(BT23&gt;0,IF(SUM(BU$12:BU23)&gt;0,0,IF(BS23&lt;&gt;"",-PPMT(Tablas!$D$8,BS23,($C$4*12)-(VLOOKUP($BJ$9,$A$12:$B$71,2,0)-1),BT$9-SUM(BU$12:BU23)),0)),0)</f>
        <v>0</v>
      </c>
      <c r="BW23" s="6">
        <f>IF(SUM(BU$12:BU23)&gt;0,0,IF(BS23&lt;&gt;"",BT23-BV23-BU23,0))</f>
        <v>0</v>
      </c>
      <c r="BX23" s="6">
        <f>IF(SUM(BU$12:BU23)&gt;0,0,IF(BS23&lt;&gt;"",(BT23-BU23)*Tablas!$D$8,0))</f>
        <v>0</v>
      </c>
      <c r="BY23" s="6">
        <f>IF(BV23&gt;0,IF(SUM(BU$12:BU23)&gt;0,0,IF(BS23&lt;&gt;"",Tablas!$G$8,0)),0)</f>
        <v>0</v>
      </c>
      <c r="BZ23" s="6">
        <f>IF(BS23&lt;&gt;"",ROUND(BY23+BX23+BV23,2),0)*(1+Tablas!$E$8)</f>
        <v>0</v>
      </c>
      <c r="CB23" s="14">
        <f t="shared" si="16"/>
        <v>12</v>
      </c>
      <c r="CC23" s="6">
        <f t="shared" si="17"/>
        <v>0</v>
      </c>
      <c r="CD23" s="6">
        <f t="shared" si="18"/>
        <v>0</v>
      </c>
      <c r="CE23" s="6">
        <f>IF(CC23&gt;0,IF(SUM(CD$12:CD23)&gt;0,0,IF(CB23&lt;&gt;"",-PPMT(Tablas!$D$8,CB23,($C$4*12)-(VLOOKUP($BS$9,$A$12:$B$71,2,0)-1),CC$9-SUM(CD$12:CD23)),0)),0)</f>
        <v>0</v>
      </c>
      <c r="CF23" s="6">
        <f>IF(SUM(CD$12:CD23)&gt;0,0,IF(CB23&lt;&gt;"",CC23-CE23-CD23,0))</f>
        <v>0</v>
      </c>
      <c r="CG23" s="6">
        <f>IF(SUM(CD$12:CD23)&gt;0,0,IF(CB23&lt;&gt;"",(CC23-CD23)*Tablas!$D$8,0))</f>
        <v>0</v>
      </c>
      <c r="CH23" s="6">
        <f>IF(CE23&gt;0,IF(SUM(CD$12:CD23)&gt;0,0,IF(CB23&lt;&gt;"",Tablas!$G$8,0)),0)</f>
        <v>0</v>
      </c>
      <c r="CI23" s="6">
        <f>IF(CB23&lt;&gt;"",ROUND(CH23+CG23+CE23,2),0)*(1+Tablas!$E$8)</f>
        <v>0</v>
      </c>
      <c r="CK23" s="14">
        <f t="shared" si="19"/>
        <v>12</v>
      </c>
      <c r="CL23" s="6">
        <f t="shared" si="20"/>
        <v>0</v>
      </c>
      <c r="CM23" s="6">
        <f t="shared" si="21"/>
        <v>0</v>
      </c>
      <c r="CN23" s="6">
        <f>IF(CL23&gt;0,IF(SUM(CM$12:CM23)&gt;0,0,IF(CK23&lt;&gt;"",-PPMT(Tablas!$D$8,CK23,($C$4*12)-(VLOOKUP($CB$9,$A$12:$B$71,2,0)-1),CL$9-SUM(CM$12:CM23)),0)),0)</f>
        <v>0</v>
      </c>
      <c r="CO23" s="6">
        <f>IF(SUM(CM$12:CM23)&gt;0,0,IF(CK23&lt;&gt;"",CL23-CN23-CM23,0))</f>
        <v>0</v>
      </c>
      <c r="CP23" s="6">
        <f>IF(SUM(CM$12:CM23)&gt;0,0,IF(CK23&lt;&gt;"",(CL23-CM23)*Tablas!$D$8,0))</f>
        <v>0</v>
      </c>
      <c r="CQ23" s="6">
        <f>IF(CN23&gt;0,IF(SUM(CM$12:CM23)&gt;0,0,IF(CK23&lt;&gt;"",Tablas!$G$8,0)),0)</f>
        <v>0</v>
      </c>
      <c r="CR23" s="6">
        <f>IF(CK23&lt;&gt;"",ROUND(CQ23+CP23+CN23,2),0)*(1+Tablas!$E$8)</f>
        <v>0</v>
      </c>
      <c r="CT23" s="14">
        <f t="shared" si="22"/>
        <v>12</v>
      </c>
      <c r="CU23" s="6">
        <f t="shared" si="23"/>
        <v>0</v>
      </c>
      <c r="CV23" s="6">
        <f t="shared" si="24"/>
        <v>0</v>
      </c>
      <c r="CW23" s="6">
        <f>IF(CU23&gt;0,IF(SUM(CV$12:CV23)&gt;0,0,IF(CT23&lt;&gt;"",-PPMT(Tablas!$D$8,CT23,($C$4*12)-(VLOOKUP($CK$9,$A$12:$B$71,2,0)-1),CU$9-SUM(CV$12:CV23)),0)),0)</f>
        <v>0</v>
      </c>
      <c r="CX23" s="6">
        <f>IF(SUM(CV$12:CV23)&gt;0,0,IF(CT23&lt;&gt;"",CU23-CW23-CV23,0))</f>
        <v>0</v>
      </c>
      <c r="CY23" s="6">
        <f>IF(SUM(CV$12:CV23)&gt;0,0,IF(CT23&lt;&gt;"",(CU23-CV23)*Tablas!$D$8,0))</f>
        <v>0</v>
      </c>
      <c r="CZ23" s="6">
        <f>IF(CW23&gt;0,IF(SUM(CV$12:CV23)&gt;0,0,IF(CT23&lt;&gt;"",Tablas!$G$8,0)),0)</f>
        <v>0</v>
      </c>
      <c r="DA23" s="6">
        <f>IF(CT23&lt;&gt;"",ROUND(CZ23+CY23+CW23,2),0)*(1+Tablas!$E$8)</f>
        <v>0</v>
      </c>
      <c r="DC23" s="14">
        <f t="shared" si="25"/>
        <v>12</v>
      </c>
      <c r="DD23" s="6">
        <f t="shared" si="26"/>
        <v>0</v>
      </c>
      <c r="DE23" s="6">
        <f t="shared" si="27"/>
        <v>0</v>
      </c>
      <c r="DF23" s="6">
        <f>IF(DD23&gt;0,IF(SUM(DE$12:DE23)&gt;0,0,IF(DC23&lt;&gt;"",-PPMT(Tablas!$D$8,DC23,($C$4*12)-(VLOOKUP($CT$9,$A$12:$B$71,2,0)-1),DD$9-SUM(DE$12:DE23)),0)),0)</f>
        <v>0</v>
      </c>
      <c r="DG23" s="6">
        <f>IF(SUM(DE$12:DE23)&gt;0,0,IF(DC23&lt;&gt;"",DD23-DF23-DE23,0))</f>
        <v>0</v>
      </c>
      <c r="DH23" s="6">
        <f>IF(SUM(DE$12:DE23)&gt;0,0,IF(DC23&lt;&gt;"",(DD23-DE23)*Tablas!$D$8,0))</f>
        <v>0</v>
      </c>
      <c r="DI23" s="6">
        <f>IF(DF23&gt;0,IF(SUM(DE$12:DE23)&gt;0,0,IF(DC23&lt;&gt;"",Tablas!$G$8,0)),0)</f>
        <v>0</v>
      </c>
      <c r="DJ23" s="6">
        <f>IF(DC23&lt;&gt;"",ROUND(DI23+DH23+DF23,2),0)*(1+Tablas!$E$8)</f>
        <v>0</v>
      </c>
      <c r="DL23" s="14">
        <f t="shared" si="28"/>
        <v>12</v>
      </c>
      <c r="DM23" s="6">
        <f t="shared" si="29"/>
        <v>0</v>
      </c>
      <c r="DN23" s="6">
        <f t="shared" si="30"/>
        <v>0</v>
      </c>
      <c r="DO23" s="6">
        <f>IF(DM23&gt;0,IF(SUM(DN$12:DN23)&gt;0,0,IF(DL23&lt;&gt;"",-PPMT(Tablas!$D$8,DL23,($C$4*12)-(VLOOKUP($DC$9,$A$12:$B$71,2,0)-1),DM$9-SUM(DN$12:DN23)),0)),0)</f>
        <v>0</v>
      </c>
      <c r="DP23" s="6">
        <f>IF(SUM(DN$12:DN23)&gt;0,0,IF(DL23&lt;&gt;"",DM23-DO23-DN23,0))</f>
        <v>0</v>
      </c>
      <c r="DQ23" s="6">
        <f>IF(SUM(DN$12:DN23)&gt;0,0,IF(DL23&lt;&gt;"",(DM23-DN23)*Tablas!$D$8,0))</f>
        <v>0</v>
      </c>
      <c r="DR23" s="6">
        <f>IF(DO23&gt;0,IF(SUM(DN$12:DN23)&gt;0,0,IF(DL23&lt;&gt;"",Tablas!$G$8,0)),0)</f>
        <v>0</v>
      </c>
      <c r="DS23" s="6">
        <f>IF(DL23&lt;&gt;"",ROUND(DR23+DQ23+DO23,2),0)*(1+Tablas!$E$8)</f>
        <v>0</v>
      </c>
      <c r="DU23" s="14">
        <f t="shared" si="31"/>
        <v>12</v>
      </c>
      <c r="DV23" s="6">
        <f t="shared" si="32"/>
        <v>0</v>
      </c>
      <c r="DW23" s="6">
        <f t="shared" si="33"/>
        <v>0</v>
      </c>
      <c r="DX23" s="6">
        <f>IF(DV23&gt;0,IF(SUM(DW$12:DW23)&gt;0,0,IF(DU23&lt;&gt;"",-PPMT(Tablas!$D$8,DU23,($C$4*12)-(VLOOKUP($DL$9,$A$12:$B$71,2,0)-1),DV$9-SUM(DW$12:DW23)),0)),0)</f>
        <v>0</v>
      </c>
      <c r="DY23" s="6">
        <f>IF(SUM(DW$12:DW23)&gt;0,0,IF(DU23&lt;&gt;"",DV23-DX23-DW23,0))</f>
        <v>0</v>
      </c>
      <c r="DZ23" s="6">
        <f>IF(SUM(DW$12:DW23)&gt;0,0,IF(DU23&lt;&gt;"",(DV23-DW23)*Tablas!$D$8,0))</f>
        <v>0</v>
      </c>
      <c r="EA23" s="6">
        <f>IF(DX23&gt;0,IF(SUM(DW$12:DW23)&gt;0,0,IF(DU23&lt;&gt;"",Tablas!$G$8,0)),0)</f>
        <v>0</v>
      </c>
      <c r="EB23" s="6">
        <f>IF(DU23&lt;&gt;"",ROUND(EA23+DZ23+DX23,2),0)*(1+Tablas!$E$8)</f>
        <v>0</v>
      </c>
    </row>
    <row r="24" spans="1:132" x14ac:dyDescent="0.2">
      <c r="A24" s="3">
        <f>IF($D24&gt;0,COUNTA($D$12:D24),0)</f>
        <v>0</v>
      </c>
      <c r="B24" s="13">
        <f t="shared" si="34"/>
        <v>13</v>
      </c>
      <c r="C24" s="1">
        <f t="shared" si="35"/>
        <v>45976</v>
      </c>
      <c r="D24" s="34"/>
      <c r="E24" s="6">
        <f t="shared" si="36"/>
        <v>34624.811868415389</v>
      </c>
      <c r="F24" s="6">
        <f t="shared" si="0"/>
        <v>493.7477047859993</v>
      </c>
      <c r="G24" s="6">
        <f t="shared" si="1"/>
        <v>530.08753585824786</v>
      </c>
      <c r="H24" s="6">
        <f t="shared" si="2"/>
        <v>3</v>
      </c>
      <c r="I24" s="6">
        <f>ROUND(SUM(F24:H24),2)*(Tablas!$E$8)</f>
        <v>5.1341999999999999E-2</v>
      </c>
      <c r="J24" s="6">
        <f t="shared" si="3"/>
        <v>1026.8865826442473</v>
      </c>
      <c r="AR24" s="14">
        <f t="shared" si="4"/>
        <v>13</v>
      </c>
      <c r="AS24" s="6">
        <f t="shared" si="5"/>
        <v>34624.811868415389</v>
      </c>
      <c r="AT24" s="6">
        <f t="shared" si="6"/>
        <v>0</v>
      </c>
      <c r="AU24" s="6">
        <f>IF(SUM($AT$12:$AT24)&gt;0,0,IF($AR24&lt;&gt;"",-PPMT($H$2,$AR24,$C$4*12,$AS$12-SUM($AT$12:$AT24)),0))</f>
        <v>493.7477047859993</v>
      </c>
      <c r="AV24" s="6">
        <f>IF(SUM($AT$12:$AT24)&gt;0,0,IF($AR24&lt;&gt;"",AS24-AU24-AT24,0))</f>
        <v>34131.064163629388</v>
      </c>
      <c r="AW24" s="6">
        <f>IF(SUM($AT$12:$AT24)&gt;0,0,IF($AR24&lt;&gt;"",(AS24-AT24)*$H$2,0))</f>
        <v>530.08753585824786</v>
      </c>
      <c r="AX24" s="6">
        <f>IF(AU24&gt;0,IF(SUM($AT$12:$AT24)&gt;0,0,IF($AR24&lt;&gt;"",Tablas!$G$8,0)),0)</f>
        <v>3</v>
      </c>
      <c r="AY24" s="6">
        <f>IF($AR24&lt;&gt;"",ROUND(AX24+AW24+AU24,2),0)*(1+Tablas!$E$8)</f>
        <v>1026.8913420000001</v>
      </c>
      <c r="BA24" s="14">
        <f t="shared" si="7"/>
        <v>0</v>
      </c>
      <c r="BB24" s="6">
        <f t="shared" si="8"/>
        <v>0</v>
      </c>
      <c r="BC24" s="6">
        <f t="shared" si="9"/>
        <v>0</v>
      </c>
      <c r="BD24" s="6">
        <f>IF(BB24&gt;0,
IF(SUM(BC$12:BC24)&gt;0,0,
IF(BA24&lt;&gt;"",
-PPMT(Tablas!$D$8,BA24,($C$4*12)-(VLOOKUP($AR$9,$A$12:$B$71,2,0)-1),BB$9-SUM(BC$12:BC24)),0)),0)</f>
        <v>0</v>
      </c>
      <c r="BE24" s="6">
        <f>IF(SUM(BC$12:BC24)&gt;0,0,IF(BA24&lt;&gt;"",BB24-BD24-BC24,0))</f>
        <v>0</v>
      </c>
      <c r="BF24" s="6">
        <f>IF(SUM(BC$12:BC24)&gt;0,0,IF(BA24&lt;&gt;"",(BB24-BC24)*Tablas!$D$8,0))</f>
        <v>0</v>
      </c>
      <c r="BG24" s="6">
        <f>IF(BD24&gt;0,IF(SUM(BC$12:BC24)&gt;0,0,IF(BA24&lt;&gt;"",Tablas!$G$8,0)),0)</f>
        <v>0</v>
      </c>
      <c r="BH24" s="6">
        <f>IF(BA24&lt;&gt;"",ROUND(BG24+BF24+BD24,2),0)*(1+Tablas!$E$8)</f>
        <v>0</v>
      </c>
      <c r="BJ24" s="14">
        <f t="shared" si="10"/>
        <v>0</v>
      </c>
      <c r="BK24" s="6">
        <f t="shared" si="11"/>
        <v>0</v>
      </c>
      <c r="BL24" s="6">
        <f t="shared" si="12"/>
        <v>0</v>
      </c>
      <c r="BM24" s="6">
        <f>IF(BK24&gt;0,IF(SUM(BL$12:BL24)&gt;0,0,IF(BJ24&lt;&gt;"",-PPMT(Tablas!$D$8,BJ24,($C$4*12)-(VLOOKUP($BA$9,$A$12:$B$71,2,0)-1),BK$9-SUM(BL$12:BL24)),0)),0)</f>
        <v>0</v>
      </c>
      <c r="BN24" s="6">
        <f>IF(SUM(BL$12:BL24)&gt;0,0,IF(BJ24&lt;&gt;"",BK24-BM24-BL24,0))</f>
        <v>0</v>
      </c>
      <c r="BO24" s="6">
        <f>IF(SUM(BL$12:BL24)&gt;0,0,IF(BJ24&lt;&gt;"",(BK24-BL24)*Tablas!$D$8,0))</f>
        <v>0</v>
      </c>
      <c r="BP24" s="6">
        <f>IF(BM24&gt;0,IF(SUM(BL$12:BL24)&gt;0,0,IF(BJ24&lt;&gt;"",Tablas!$G$8,0)),0)</f>
        <v>0</v>
      </c>
      <c r="BQ24" s="6">
        <f>IF(BJ24&lt;&gt;"",ROUND(BP24+BO24+BM24,2),0)*(1+Tablas!$E$8)</f>
        <v>0</v>
      </c>
      <c r="BS24" s="14">
        <f t="shared" si="13"/>
        <v>13</v>
      </c>
      <c r="BT24" s="6">
        <f t="shared" si="14"/>
        <v>0</v>
      </c>
      <c r="BU24" s="6">
        <f t="shared" si="15"/>
        <v>0</v>
      </c>
      <c r="BV24" s="6">
        <f>IF(BT24&gt;0,IF(SUM(BU$12:BU24)&gt;0,0,IF(BS24&lt;&gt;"",-PPMT(Tablas!$D$8,BS24,($C$4*12)-(VLOOKUP($BJ$9,$A$12:$B$71,2,0)-1),BT$9-SUM(BU$12:BU24)),0)),0)</f>
        <v>0</v>
      </c>
      <c r="BW24" s="6">
        <f>IF(SUM(BU$12:BU24)&gt;0,0,IF(BS24&lt;&gt;"",BT24-BV24-BU24,0))</f>
        <v>0</v>
      </c>
      <c r="BX24" s="6">
        <f>IF(SUM(BU$12:BU24)&gt;0,0,IF(BS24&lt;&gt;"",(BT24-BU24)*Tablas!$D$8,0))</f>
        <v>0</v>
      </c>
      <c r="BY24" s="6">
        <f>IF(BV24&gt;0,IF(SUM(BU$12:BU24)&gt;0,0,IF(BS24&lt;&gt;"",Tablas!$G$8,0)),0)</f>
        <v>0</v>
      </c>
      <c r="BZ24" s="6">
        <f>IF(BS24&lt;&gt;"",ROUND(BY24+BX24+BV24,2),0)*(1+Tablas!$E$8)</f>
        <v>0</v>
      </c>
      <c r="CB24" s="14">
        <f t="shared" si="16"/>
        <v>13</v>
      </c>
      <c r="CC24" s="6">
        <f t="shared" si="17"/>
        <v>0</v>
      </c>
      <c r="CD24" s="6">
        <f t="shared" si="18"/>
        <v>0</v>
      </c>
      <c r="CE24" s="6">
        <f>IF(CC24&gt;0,IF(SUM(CD$12:CD24)&gt;0,0,IF(CB24&lt;&gt;"",-PPMT(Tablas!$D$8,CB24,($C$4*12)-(VLOOKUP($BS$9,$A$12:$B$71,2,0)-1),CC$9-SUM(CD$12:CD24)),0)),0)</f>
        <v>0</v>
      </c>
      <c r="CF24" s="6">
        <f>IF(SUM(CD$12:CD24)&gt;0,0,IF(CB24&lt;&gt;"",CC24-CE24-CD24,0))</f>
        <v>0</v>
      </c>
      <c r="CG24" s="6">
        <f>IF(SUM(CD$12:CD24)&gt;0,0,IF(CB24&lt;&gt;"",(CC24-CD24)*Tablas!$D$8,0))</f>
        <v>0</v>
      </c>
      <c r="CH24" s="6">
        <f>IF(CE24&gt;0,IF(SUM(CD$12:CD24)&gt;0,0,IF(CB24&lt;&gt;"",Tablas!$G$8,0)),0)</f>
        <v>0</v>
      </c>
      <c r="CI24" s="6">
        <f>IF(CB24&lt;&gt;"",ROUND(CH24+CG24+CE24,2),0)*(1+Tablas!$E$8)</f>
        <v>0</v>
      </c>
      <c r="CK24" s="14">
        <f t="shared" si="19"/>
        <v>13</v>
      </c>
      <c r="CL24" s="6">
        <f t="shared" si="20"/>
        <v>0</v>
      </c>
      <c r="CM24" s="6">
        <f t="shared" si="21"/>
        <v>0</v>
      </c>
      <c r="CN24" s="6">
        <f>IF(CL24&gt;0,IF(SUM(CM$12:CM24)&gt;0,0,IF(CK24&lt;&gt;"",-PPMT(Tablas!$D$8,CK24,($C$4*12)-(VLOOKUP($CB$9,$A$12:$B$71,2,0)-1),CL$9-SUM(CM$12:CM24)),0)),0)</f>
        <v>0</v>
      </c>
      <c r="CO24" s="6">
        <f>IF(SUM(CM$12:CM24)&gt;0,0,IF(CK24&lt;&gt;"",CL24-CN24-CM24,0))</f>
        <v>0</v>
      </c>
      <c r="CP24" s="6">
        <f>IF(SUM(CM$12:CM24)&gt;0,0,IF(CK24&lt;&gt;"",(CL24-CM24)*Tablas!$D$8,0))</f>
        <v>0</v>
      </c>
      <c r="CQ24" s="6">
        <f>IF(CN24&gt;0,IF(SUM(CM$12:CM24)&gt;0,0,IF(CK24&lt;&gt;"",Tablas!$G$8,0)),0)</f>
        <v>0</v>
      </c>
      <c r="CR24" s="6">
        <f>IF(CK24&lt;&gt;"",ROUND(CQ24+CP24+CN24,2),0)*(1+Tablas!$E$8)</f>
        <v>0</v>
      </c>
      <c r="CT24" s="14">
        <f t="shared" si="22"/>
        <v>13</v>
      </c>
      <c r="CU24" s="6">
        <f t="shared" si="23"/>
        <v>0</v>
      </c>
      <c r="CV24" s="6">
        <f t="shared" si="24"/>
        <v>0</v>
      </c>
      <c r="CW24" s="6">
        <f>IF(CU24&gt;0,IF(SUM(CV$12:CV24)&gt;0,0,IF(CT24&lt;&gt;"",-PPMT(Tablas!$D$8,CT24,($C$4*12)-(VLOOKUP($CK$9,$A$12:$B$71,2,0)-1),CU$9-SUM(CV$12:CV24)),0)),0)</f>
        <v>0</v>
      </c>
      <c r="CX24" s="6">
        <f>IF(SUM(CV$12:CV24)&gt;0,0,IF(CT24&lt;&gt;"",CU24-CW24-CV24,0))</f>
        <v>0</v>
      </c>
      <c r="CY24" s="6">
        <f>IF(SUM(CV$12:CV24)&gt;0,0,IF(CT24&lt;&gt;"",(CU24-CV24)*Tablas!$D$8,0))</f>
        <v>0</v>
      </c>
      <c r="CZ24" s="6">
        <f>IF(CW24&gt;0,IF(SUM(CV$12:CV24)&gt;0,0,IF(CT24&lt;&gt;"",Tablas!$G$8,0)),0)</f>
        <v>0</v>
      </c>
      <c r="DA24" s="6">
        <f>IF(CT24&lt;&gt;"",ROUND(CZ24+CY24+CW24,2),0)*(1+Tablas!$E$8)</f>
        <v>0</v>
      </c>
      <c r="DC24" s="14">
        <f t="shared" si="25"/>
        <v>13</v>
      </c>
      <c r="DD24" s="6">
        <f t="shared" si="26"/>
        <v>0</v>
      </c>
      <c r="DE24" s="6">
        <f t="shared" si="27"/>
        <v>0</v>
      </c>
      <c r="DF24" s="6">
        <f>IF(DD24&gt;0,IF(SUM(DE$12:DE24)&gt;0,0,IF(DC24&lt;&gt;"",-PPMT(Tablas!$D$8,DC24,($C$4*12)-(VLOOKUP($CT$9,$A$12:$B$71,2,0)-1),DD$9-SUM(DE$12:DE24)),0)),0)</f>
        <v>0</v>
      </c>
      <c r="DG24" s="6">
        <f>IF(SUM(DE$12:DE24)&gt;0,0,IF(DC24&lt;&gt;"",DD24-DF24-DE24,0))</f>
        <v>0</v>
      </c>
      <c r="DH24" s="6">
        <f>IF(SUM(DE$12:DE24)&gt;0,0,IF(DC24&lt;&gt;"",(DD24-DE24)*Tablas!$D$8,0))</f>
        <v>0</v>
      </c>
      <c r="DI24" s="6">
        <f>IF(DF24&gt;0,IF(SUM(DE$12:DE24)&gt;0,0,IF(DC24&lt;&gt;"",Tablas!$G$8,0)),0)</f>
        <v>0</v>
      </c>
      <c r="DJ24" s="6">
        <f>IF(DC24&lt;&gt;"",ROUND(DI24+DH24+DF24,2),0)*(1+Tablas!$E$8)</f>
        <v>0</v>
      </c>
      <c r="DL24" s="14">
        <f t="shared" si="28"/>
        <v>13</v>
      </c>
      <c r="DM24" s="6">
        <f t="shared" si="29"/>
        <v>0</v>
      </c>
      <c r="DN24" s="6">
        <f t="shared" si="30"/>
        <v>0</v>
      </c>
      <c r="DO24" s="6">
        <f>IF(DM24&gt;0,IF(SUM(DN$12:DN24)&gt;0,0,IF(DL24&lt;&gt;"",-PPMT(Tablas!$D$8,DL24,($C$4*12)-(VLOOKUP($DC$9,$A$12:$B$71,2,0)-1),DM$9-SUM(DN$12:DN24)),0)),0)</f>
        <v>0</v>
      </c>
      <c r="DP24" s="6">
        <f>IF(SUM(DN$12:DN24)&gt;0,0,IF(DL24&lt;&gt;"",DM24-DO24-DN24,0))</f>
        <v>0</v>
      </c>
      <c r="DQ24" s="6">
        <f>IF(SUM(DN$12:DN24)&gt;0,0,IF(DL24&lt;&gt;"",(DM24-DN24)*Tablas!$D$8,0))</f>
        <v>0</v>
      </c>
      <c r="DR24" s="6">
        <f>IF(DO24&gt;0,IF(SUM(DN$12:DN24)&gt;0,0,IF(DL24&lt;&gt;"",Tablas!$G$8,0)),0)</f>
        <v>0</v>
      </c>
      <c r="DS24" s="6">
        <f>IF(DL24&lt;&gt;"",ROUND(DR24+DQ24+DO24,2),0)*(1+Tablas!$E$8)</f>
        <v>0</v>
      </c>
      <c r="DU24" s="14">
        <f t="shared" si="31"/>
        <v>13</v>
      </c>
      <c r="DV24" s="6">
        <f t="shared" si="32"/>
        <v>0</v>
      </c>
      <c r="DW24" s="6">
        <f t="shared" si="33"/>
        <v>0</v>
      </c>
      <c r="DX24" s="6">
        <f>IF(DV24&gt;0,IF(SUM(DW$12:DW24)&gt;0,0,IF(DU24&lt;&gt;"",-PPMT(Tablas!$D$8,DU24,($C$4*12)-(VLOOKUP($DL$9,$A$12:$B$71,2,0)-1),DV$9-SUM(DW$12:DW24)),0)),0)</f>
        <v>0</v>
      </c>
      <c r="DY24" s="6">
        <f>IF(SUM(DW$12:DW24)&gt;0,0,IF(DU24&lt;&gt;"",DV24-DX24-DW24,0))</f>
        <v>0</v>
      </c>
      <c r="DZ24" s="6">
        <f>IF(SUM(DW$12:DW24)&gt;0,0,IF(DU24&lt;&gt;"",(DV24-DW24)*Tablas!$D$8,0))</f>
        <v>0</v>
      </c>
      <c r="EA24" s="6">
        <f>IF(DX24&gt;0,IF(SUM(DW$12:DW24)&gt;0,0,IF(DU24&lt;&gt;"",Tablas!$G$8,0)),0)</f>
        <v>0</v>
      </c>
      <c r="EB24" s="6">
        <f>IF(DU24&lt;&gt;"",ROUND(EA24+DZ24+DX24,2),0)*(1+Tablas!$E$8)</f>
        <v>0</v>
      </c>
    </row>
    <row r="25" spans="1:132" x14ac:dyDescent="0.2">
      <c r="A25" s="3">
        <f>IF($D25&gt;0,COUNTA($D$12:D25),0)</f>
        <v>0</v>
      </c>
      <c r="B25" s="13">
        <f t="shared" si="34"/>
        <v>14</v>
      </c>
      <c r="C25" s="1">
        <f t="shared" si="35"/>
        <v>46006</v>
      </c>
      <c r="D25" s="34"/>
      <c r="E25" s="6">
        <f t="shared" si="36"/>
        <v>34131.064163629388</v>
      </c>
      <c r="F25" s="6">
        <f t="shared" si="0"/>
        <v>501.30672070673057</v>
      </c>
      <c r="G25" s="6">
        <f t="shared" si="1"/>
        <v>522.52851993751665</v>
      </c>
      <c r="H25" s="6">
        <f t="shared" si="2"/>
        <v>3</v>
      </c>
      <c r="I25" s="6">
        <f>ROUND(SUM(F25:H25),2)*(Tablas!$E$8)</f>
        <v>5.1341999999999999E-2</v>
      </c>
      <c r="J25" s="6">
        <f t="shared" si="3"/>
        <v>1026.8865826442473</v>
      </c>
      <c r="AR25" s="14">
        <f t="shared" si="4"/>
        <v>14</v>
      </c>
      <c r="AS25" s="6">
        <f t="shared" si="5"/>
        <v>34131.064163629388</v>
      </c>
      <c r="AT25" s="6">
        <f t="shared" si="6"/>
        <v>0</v>
      </c>
      <c r="AU25" s="6">
        <f>IF(SUM($AT$12:$AT25)&gt;0,0,IF($AR25&lt;&gt;"",-PPMT($H$2,$AR25,$C$4*12,$AS$12-SUM($AT$12:$AT25)),0))</f>
        <v>501.30672070673057</v>
      </c>
      <c r="AV25" s="6">
        <f>IF(SUM($AT$12:$AT25)&gt;0,0,IF($AR25&lt;&gt;"",AS25-AU25-AT25,0))</f>
        <v>33629.757442922659</v>
      </c>
      <c r="AW25" s="6">
        <f>IF(SUM($AT$12:$AT25)&gt;0,0,IF($AR25&lt;&gt;"",(AS25-AT25)*$H$2,0))</f>
        <v>522.52851993751665</v>
      </c>
      <c r="AX25" s="6">
        <f>IF(AU25&gt;0,IF(SUM($AT$12:$AT25)&gt;0,0,IF($AR25&lt;&gt;"",Tablas!$G$8,0)),0)</f>
        <v>3</v>
      </c>
      <c r="AY25" s="6">
        <f>IF($AR25&lt;&gt;"",ROUND(AX25+AW25+AU25,2),0)*(1+Tablas!$E$8)</f>
        <v>1026.8913420000001</v>
      </c>
      <c r="BA25" s="14">
        <f t="shared" si="7"/>
        <v>0</v>
      </c>
      <c r="BB25" s="6">
        <f t="shared" si="8"/>
        <v>0</v>
      </c>
      <c r="BC25" s="6">
        <f t="shared" si="9"/>
        <v>0</v>
      </c>
      <c r="BD25" s="6">
        <f>IF(BB25&gt;0,
IF(SUM(BC$12:BC25)&gt;0,0,
IF(BA25&lt;&gt;"",
-PPMT(Tablas!$D$8,BA25,($C$4*12)-(VLOOKUP($AR$9,$A$12:$B$71,2,0)-1),BB$9-SUM(BC$12:BC25)),0)),0)</f>
        <v>0</v>
      </c>
      <c r="BE25" s="6">
        <f>IF(SUM(BC$12:BC25)&gt;0,0,IF(BA25&lt;&gt;"",BB25-BD25-BC25,0))</f>
        <v>0</v>
      </c>
      <c r="BF25" s="6">
        <f>IF(SUM(BC$12:BC25)&gt;0,0,IF(BA25&lt;&gt;"",(BB25-BC25)*Tablas!$D$8,0))</f>
        <v>0</v>
      </c>
      <c r="BG25" s="6">
        <f>IF(BD25&gt;0,IF(SUM(BC$12:BC25)&gt;0,0,IF(BA25&lt;&gt;"",Tablas!$G$8,0)),0)</f>
        <v>0</v>
      </c>
      <c r="BH25" s="6">
        <f>IF(BA25&lt;&gt;"",ROUND(BG25+BF25+BD25,2),0)*(1+Tablas!$E$8)</f>
        <v>0</v>
      </c>
      <c r="BJ25" s="14">
        <f t="shared" si="10"/>
        <v>0</v>
      </c>
      <c r="BK25" s="6">
        <f t="shared" si="11"/>
        <v>0</v>
      </c>
      <c r="BL25" s="6">
        <f t="shared" si="12"/>
        <v>0</v>
      </c>
      <c r="BM25" s="6">
        <f>IF(BK25&gt;0,IF(SUM(BL$12:BL25)&gt;0,0,IF(BJ25&lt;&gt;"",-PPMT(Tablas!$D$8,BJ25,($C$4*12)-(VLOOKUP($BA$9,$A$12:$B$71,2,0)-1),BK$9-SUM(BL$12:BL25)),0)),0)</f>
        <v>0</v>
      </c>
      <c r="BN25" s="6">
        <f>IF(SUM(BL$12:BL25)&gt;0,0,IF(BJ25&lt;&gt;"",BK25-BM25-BL25,0))</f>
        <v>0</v>
      </c>
      <c r="BO25" s="6">
        <f>IF(SUM(BL$12:BL25)&gt;0,0,IF(BJ25&lt;&gt;"",(BK25-BL25)*Tablas!$D$8,0))</f>
        <v>0</v>
      </c>
      <c r="BP25" s="6">
        <f>IF(BM25&gt;0,IF(SUM(BL$12:BL25)&gt;0,0,IF(BJ25&lt;&gt;"",Tablas!$G$8,0)),0)</f>
        <v>0</v>
      </c>
      <c r="BQ25" s="6">
        <f>IF(BJ25&lt;&gt;"",ROUND(BP25+BO25+BM25,2),0)*(1+Tablas!$E$8)</f>
        <v>0</v>
      </c>
      <c r="BS25" s="14">
        <f t="shared" si="13"/>
        <v>14</v>
      </c>
      <c r="BT25" s="6">
        <f t="shared" si="14"/>
        <v>0</v>
      </c>
      <c r="BU25" s="6">
        <f t="shared" si="15"/>
        <v>0</v>
      </c>
      <c r="BV25" s="6">
        <f>IF(BT25&gt;0,IF(SUM(BU$12:BU25)&gt;0,0,IF(BS25&lt;&gt;"",-PPMT(Tablas!$D$8,BS25,($C$4*12)-(VLOOKUP($BJ$9,$A$12:$B$71,2,0)-1),BT$9-SUM(BU$12:BU25)),0)),0)</f>
        <v>0</v>
      </c>
      <c r="BW25" s="6">
        <f>IF(SUM(BU$12:BU25)&gt;0,0,IF(BS25&lt;&gt;"",BT25-BV25-BU25,0))</f>
        <v>0</v>
      </c>
      <c r="BX25" s="6">
        <f>IF(SUM(BU$12:BU25)&gt;0,0,IF(BS25&lt;&gt;"",(BT25-BU25)*Tablas!$D$8,0))</f>
        <v>0</v>
      </c>
      <c r="BY25" s="6">
        <f>IF(BV25&gt;0,IF(SUM(BU$12:BU25)&gt;0,0,IF(BS25&lt;&gt;"",Tablas!$G$8,0)),0)</f>
        <v>0</v>
      </c>
      <c r="BZ25" s="6">
        <f>IF(BS25&lt;&gt;"",ROUND(BY25+BX25+BV25,2),0)*(1+Tablas!$E$8)</f>
        <v>0</v>
      </c>
      <c r="CB25" s="14">
        <f t="shared" si="16"/>
        <v>14</v>
      </c>
      <c r="CC25" s="6">
        <f t="shared" si="17"/>
        <v>0</v>
      </c>
      <c r="CD25" s="6">
        <f t="shared" si="18"/>
        <v>0</v>
      </c>
      <c r="CE25" s="6">
        <f>IF(CC25&gt;0,IF(SUM(CD$12:CD25)&gt;0,0,IF(CB25&lt;&gt;"",-PPMT(Tablas!$D$8,CB25,($C$4*12)-(VLOOKUP($BS$9,$A$12:$B$71,2,0)-1),CC$9-SUM(CD$12:CD25)),0)),0)</f>
        <v>0</v>
      </c>
      <c r="CF25" s="6">
        <f>IF(SUM(CD$12:CD25)&gt;0,0,IF(CB25&lt;&gt;"",CC25-CE25-CD25,0))</f>
        <v>0</v>
      </c>
      <c r="CG25" s="6">
        <f>IF(SUM(CD$12:CD25)&gt;0,0,IF(CB25&lt;&gt;"",(CC25-CD25)*Tablas!$D$8,0))</f>
        <v>0</v>
      </c>
      <c r="CH25" s="6">
        <f>IF(CE25&gt;0,IF(SUM(CD$12:CD25)&gt;0,0,IF(CB25&lt;&gt;"",Tablas!$G$8,0)),0)</f>
        <v>0</v>
      </c>
      <c r="CI25" s="6">
        <f>IF(CB25&lt;&gt;"",ROUND(CH25+CG25+CE25,2),0)*(1+Tablas!$E$8)</f>
        <v>0</v>
      </c>
      <c r="CK25" s="14">
        <f t="shared" si="19"/>
        <v>14</v>
      </c>
      <c r="CL25" s="6">
        <f t="shared" si="20"/>
        <v>0</v>
      </c>
      <c r="CM25" s="6">
        <f t="shared" si="21"/>
        <v>0</v>
      </c>
      <c r="CN25" s="6">
        <f>IF(CL25&gt;0,IF(SUM(CM$12:CM25)&gt;0,0,IF(CK25&lt;&gt;"",-PPMT(Tablas!$D$8,CK25,($C$4*12)-(VLOOKUP($CB$9,$A$12:$B$71,2,0)-1),CL$9-SUM(CM$12:CM25)),0)),0)</f>
        <v>0</v>
      </c>
      <c r="CO25" s="6">
        <f>IF(SUM(CM$12:CM25)&gt;0,0,IF(CK25&lt;&gt;"",CL25-CN25-CM25,0))</f>
        <v>0</v>
      </c>
      <c r="CP25" s="6">
        <f>IF(SUM(CM$12:CM25)&gt;0,0,IF(CK25&lt;&gt;"",(CL25-CM25)*Tablas!$D$8,0))</f>
        <v>0</v>
      </c>
      <c r="CQ25" s="6">
        <f>IF(CN25&gt;0,IF(SUM(CM$12:CM25)&gt;0,0,IF(CK25&lt;&gt;"",Tablas!$G$8,0)),0)</f>
        <v>0</v>
      </c>
      <c r="CR25" s="6">
        <f>IF(CK25&lt;&gt;"",ROUND(CQ25+CP25+CN25,2),0)*(1+Tablas!$E$8)</f>
        <v>0</v>
      </c>
      <c r="CT25" s="14">
        <f t="shared" si="22"/>
        <v>14</v>
      </c>
      <c r="CU25" s="6">
        <f t="shared" si="23"/>
        <v>0</v>
      </c>
      <c r="CV25" s="6">
        <f t="shared" si="24"/>
        <v>0</v>
      </c>
      <c r="CW25" s="6">
        <f>IF(CU25&gt;0,IF(SUM(CV$12:CV25)&gt;0,0,IF(CT25&lt;&gt;"",-PPMT(Tablas!$D$8,CT25,($C$4*12)-(VLOOKUP($CK$9,$A$12:$B$71,2,0)-1),CU$9-SUM(CV$12:CV25)),0)),0)</f>
        <v>0</v>
      </c>
      <c r="CX25" s="6">
        <f>IF(SUM(CV$12:CV25)&gt;0,0,IF(CT25&lt;&gt;"",CU25-CW25-CV25,0))</f>
        <v>0</v>
      </c>
      <c r="CY25" s="6">
        <f>IF(SUM(CV$12:CV25)&gt;0,0,IF(CT25&lt;&gt;"",(CU25-CV25)*Tablas!$D$8,0))</f>
        <v>0</v>
      </c>
      <c r="CZ25" s="6">
        <f>IF(CW25&gt;0,IF(SUM(CV$12:CV25)&gt;0,0,IF(CT25&lt;&gt;"",Tablas!$G$8,0)),0)</f>
        <v>0</v>
      </c>
      <c r="DA25" s="6">
        <f>IF(CT25&lt;&gt;"",ROUND(CZ25+CY25+CW25,2),0)*(1+Tablas!$E$8)</f>
        <v>0</v>
      </c>
      <c r="DC25" s="14">
        <f t="shared" si="25"/>
        <v>14</v>
      </c>
      <c r="DD25" s="6">
        <f t="shared" si="26"/>
        <v>0</v>
      </c>
      <c r="DE25" s="6">
        <f t="shared" si="27"/>
        <v>0</v>
      </c>
      <c r="DF25" s="6">
        <f>IF(DD25&gt;0,IF(SUM(DE$12:DE25)&gt;0,0,IF(DC25&lt;&gt;"",-PPMT(Tablas!$D$8,DC25,($C$4*12)-(VLOOKUP($CT$9,$A$12:$B$71,2,0)-1),DD$9-SUM(DE$12:DE25)),0)),0)</f>
        <v>0</v>
      </c>
      <c r="DG25" s="6">
        <f>IF(SUM(DE$12:DE25)&gt;0,0,IF(DC25&lt;&gt;"",DD25-DF25-DE25,0))</f>
        <v>0</v>
      </c>
      <c r="DH25" s="6">
        <f>IF(SUM(DE$12:DE25)&gt;0,0,IF(DC25&lt;&gt;"",(DD25-DE25)*Tablas!$D$8,0))</f>
        <v>0</v>
      </c>
      <c r="DI25" s="6">
        <f>IF(DF25&gt;0,IF(SUM(DE$12:DE25)&gt;0,0,IF(DC25&lt;&gt;"",Tablas!$G$8,0)),0)</f>
        <v>0</v>
      </c>
      <c r="DJ25" s="6">
        <f>IF(DC25&lt;&gt;"",ROUND(DI25+DH25+DF25,2),0)*(1+Tablas!$E$8)</f>
        <v>0</v>
      </c>
      <c r="DL25" s="14">
        <f t="shared" si="28"/>
        <v>14</v>
      </c>
      <c r="DM25" s="6">
        <f t="shared" si="29"/>
        <v>0</v>
      </c>
      <c r="DN25" s="6">
        <f t="shared" si="30"/>
        <v>0</v>
      </c>
      <c r="DO25" s="6">
        <f>IF(DM25&gt;0,IF(SUM(DN$12:DN25)&gt;0,0,IF(DL25&lt;&gt;"",-PPMT(Tablas!$D$8,DL25,($C$4*12)-(VLOOKUP($DC$9,$A$12:$B$71,2,0)-1),DM$9-SUM(DN$12:DN25)),0)),0)</f>
        <v>0</v>
      </c>
      <c r="DP25" s="6">
        <f>IF(SUM(DN$12:DN25)&gt;0,0,IF(DL25&lt;&gt;"",DM25-DO25-DN25,0))</f>
        <v>0</v>
      </c>
      <c r="DQ25" s="6">
        <f>IF(SUM(DN$12:DN25)&gt;0,0,IF(DL25&lt;&gt;"",(DM25-DN25)*Tablas!$D$8,0))</f>
        <v>0</v>
      </c>
      <c r="DR25" s="6">
        <f>IF(DO25&gt;0,IF(SUM(DN$12:DN25)&gt;0,0,IF(DL25&lt;&gt;"",Tablas!$G$8,0)),0)</f>
        <v>0</v>
      </c>
      <c r="DS25" s="6">
        <f>IF(DL25&lt;&gt;"",ROUND(DR25+DQ25+DO25,2),0)*(1+Tablas!$E$8)</f>
        <v>0</v>
      </c>
      <c r="DU25" s="14">
        <f t="shared" si="31"/>
        <v>14</v>
      </c>
      <c r="DV25" s="6">
        <f t="shared" si="32"/>
        <v>0</v>
      </c>
      <c r="DW25" s="6">
        <f t="shared" si="33"/>
        <v>0</v>
      </c>
      <c r="DX25" s="6">
        <f>IF(DV25&gt;0,IF(SUM(DW$12:DW25)&gt;0,0,IF(DU25&lt;&gt;"",-PPMT(Tablas!$D$8,DU25,($C$4*12)-(VLOOKUP($DL$9,$A$12:$B$71,2,0)-1),DV$9-SUM(DW$12:DW25)),0)),0)</f>
        <v>0</v>
      </c>
      <c r="DY25" s="6">
        <f>IF(SUM(DW$12:DW25)&gt;0,0,IF(DU25&lt;&gt;"",DV25-DX25-DW25,0))</f>
        <v>0</v>
      </c>
      <c r="DZ25" s="6">
        <f>IF(SUM(DW$12:DW25)&gt;0,0,IF(DU25&lt;&gt;"",(DV25-DW25)*Tablas!$D$8,0))</f>
        <v>0</v>
      </c>
      <c r="EA25" s="6">
        <f>IF(DX25&gt;0,IF(SUM(DW$12:DW25)&gt;0,0,IF(DU25&lt;&gt;"",Tablas!$G$8,0)),0)</f>
        <v>0</v>
      </c>
      <c r="EB25" s="6">
        <f>IF(DU25&lt;&gt;"",ROUND(EA25+DZ25+DX25,2),0)*(1+Tablas!$E$8)</f>
        <v>0</v>
      </c>
    </row>
    <row r="26" spans="1:132" x14ac:dyDescent="0.2">
      <c r="A26" s="3">
        <f>IF($D26&gt;0,COUNTA($D$12:D26),0)</f>
        <v>0</v>
      </c>
      <c r="B26" s="13">
        <f t="shared" si="34"/>
        <v>15</v>
      </c>
      <c r="C26" s="1">
        <f t="shared" si="35"/>
        <v>46037</v>
      </c>
      <c r="D26" s="34"/>
      <c r="E26" s="6">
        <f t="shared" si="36"/>
        <v>33629.757442922659</v>
      </c>
      <c r="F26" s="6">
        <f t="shared" si="0"/>
        <v>508.98146115870725</v>
      </c>
      <c r="G26" s="6">
        <f t="shared" si="1"/>
        <v>514.85377948553992</v>
      </c>
      <c r="H26" s="6">
        <f t="shared" si="2"/>
        <v>3</v>
      </c>
      <c r="I26" s="6">
        <f>ROUND(SUM(F26:H26),2)*(Tablas!$E$8)</f>
        <v>5.1341999999999999E-2</v>
      </c>
      <c r="J26" s="6">
        <f t="shared" si="3"/>
        <v>1026.8865826442473</v>
      </c>
      <c r="AR26" s="14">
        <f t="shared" si="4"/>
        <v>15</v>
      </c>
      <c r="AS26" s="6">
        <f t="shared" si="5"/>
        <v>33629.757442922659</v>
      </c>
      <c r="AT26" s="6">
        <f t="shared" si="6"/>
        <v>0</v>
      </c>
      <c r="AU26" s="6">
        <f>IF(SUM($AT$12:$AT26)&gt;0,0,IF($AR26&lt;&gt;"",-PPMT($H$2,$AR26,$C$4*12,$AS$12-SUM($AT$12:$AT26)),0))</f>
        <v>508.98146115870725</v>
      </c>
      <c r="AV26" s="6">
        <f>IF(SUM($AT$12:$AT26)&gt;0,0,IF($AR26&lt;&gt;"",AS26-AU26-AT26,0))</f>
        <v>33120.775981763953</v>
      </c>
      <c r="AW26" s="6">
        <f>IF(SUM($AT$12:$AT26)&gt;0,0,IF($AR26&lt;&gt;"",(AS26-AT26)*$H$2,0))</f>
        <v>514.85377948553992</v>
      </c>
      <c r="AX26" s="6">
        <f>IF(AU26&gt;0,IF(SUM($AT$12:$AT26)&gt;0,0,IF($AR26&lt;&gt;"",Tablas!$G$8,0)),0)</f>
        <v>3</v>
      </c>
      <c r="AY26" s="6">
        <f>IF($AR26&lt;&gt;"",ROUND(AX26+AW26+AU26,2),0)*(1+Tablas!$E$8)</f>
        <v>1026.8913420000001</v>
      </c>
      <c r="BA26" s="14">
        <f t="shared" si="7"/>
        <v>0</v>
      </c>
      <c r="BB26" s="6">
        <f t="shared" si="8"/>
        <v>0</v>
      </c>
      <c r="BC26" s="6">
        <f t="shared" si="9"/>
        <v>0</v>
      </c>
      <c r="BD26" s="6">
        <f>IF(BB26&gt;0,
IF(SUM(BC$12:BC26)&gt;0,0,
IF(BA26&lt;&gt;"",
-PPMT(Tablas!$D$8,BA26,($C$4*12)-(VLOOKUP($AR$9,$A$12:$B$71,2,0)-1),BB$9-SUM(BC$12:BC26)),0)),0)</f>
        <v>0</v>
      </c>
      <c r="BE26" s="6">
        <f>IF(SUM(BC$12:BC26)&gt;0,0,IF(BA26&lt;&gt;"",BB26-BD26-BC26,0))</f>
        <v>0</v>
      </c>
      <c r="BF26" s="6">
        <f>IF(SUM(BC$12:BC26)&gt;0,0,IF(BA26&lt;&gt;"",(BB26-BC26)*Tablas!$D$8,0))</f>
        <v>0</v>
      </c>
      <c r="BG26" s="6">
        <f>IF(BD26&gt;0,IF(SUM(BC$12:BC26)&gt;0,0,IF(BA26&lt;&gt;"",Tablas!$G$8,0)),0)</f>
        <v>0</v>
      </c>
      <c r="BH26" s="6">
        <f>IF(BA26&lt;&gt;"",ROUND(BG26+BF26+BD26,2),0)*(1+Tablas!$E$8)</f>
        <v>0</v>
      </c>
      <c r="BJ26" s="14">
        <f t="shared" si="10"/>
        <v>0</v>
      </c>
      <c r="BK26" s="6">
        <f t="shared" si="11"/>
        <v>0</v>
      </c>
      <c r="BL26" s="6">
        <f t="shared" si="12"/>
        <v>0</v>
      </c>
      <c r="BM26" s="6">
        <f>IF(BK26&gt;0,IF(SUM(BL$12:BL26)&gt;0,0,IF(BJ26&lt;&gt;"",-PPMT(Tablas!$D$8,BJ26,($C$4*12)-(VLOOKUP($BA$9,$A$12:$B$71,2,0)-1),BK$9-SUM(BL$12:BL26)),0)),0)</f>
        <v>0</v>
      </c>
      <c r="BN26" s="6">
        <f>IF(SUM(BL$12:BL26)&gt;0,0,IF(BJ26&lt;&gt;"",BK26-BM26-BL26,0))</f>
        <v>0</v>
      </c>
      <c r="BO26" s="6">
        <f>IF(SUM(BL$12:BL26)&gt;0,0,IF(BJ26&lt;&gt;"",(BK26-BL26)*Tablas!$D$8,0))</f>
        <v>0</v>
      </c>
      <c r="BP26" s="6">
        <f>IF(BM26&gt;0,IF(SUM(BL$12:BL26)&gt;0,0,IF(BJ26&lt;&gt;"",Tablas!$G$8,0)),0)</f>
        <v>0</v>
      </c>
      <c r="BQ26" s="6">
        <f>IF(BJ26&lt;&gt;"",ROUND(BP26+BO26+BM26,2),0)*(1+Tablas!$E$8)</f>
        <v>0</v>
      </c>
      <c r="BS26" s="14">
        <f t="shared" si="13"/>
        <v>15</v>
      </c>
      <c r="BT26" s="6">
        <f t="shared" si="14"/>
        <v>0</v>
      </c>
      <c r="BU26" s="6">
        <f t="shared" si="15"/>
        <v>0</v>
      </c>
      <c r="BV26" s="6">
        <f>IF(BT26&gt;0,IF(SUM(BU$12:BU26)&gt;0,0,IF(BS26&lt;&gt;"",-PPMT(Tablas!$D$8,BS26,($C$4*12)-(VLOOKUP($BJ$9,$A$12:$B$71,2,0)-1),BT$9-SUM(BU$12:BU26)),0)),0)</f>
        <v>0</v>
      </c>
      <c r="BW26" s="6">
        <f>IF(SUM(BU$12:BU26)&gt;0,0,IF(BS26&lt;&gt;"",BT26-BV26-BU26,0))</f>
        <v>0</v>
      </c>
      <c r="BX26" s="6">
        <f>IF(SUM(BU$12:BU26)&gt;0,0,IF(BS26&lt;&gt;"",(BT26-BU26)*Tablas!$D$8,0))</f>
        <v>0</v>
      </c>
      <c r="BY26" s="6">
        <f>IF(BV26&gt;0,IF(SUM(BU$12:BU26)&gt;0,0,IF(BS26&lt;&gt;"",Tablas!$G$8,0)),0)</f>
        <v>0</v>
      </c>
      <c r="BZ26" s="6">
        <f>IF(BS26&lt;&gt;"",ROUND(BY26+BX26+BV26,2),0)*(1+Tablas!$E$8)</f>
        <v>0</v>
      </c>
      <c r="CB26" s="14">
        <f t="shared" si="16"/>
        <v>15</v>
      </c>
      <c r="CC26" s="6">
        <f t="shared" si="17"/>
        <v>0</v>
      </c>
      <c r="CD26" s="6">
        <f t="shared" si="18"/>
        <v>0</v>
      </c>
      <c r="CE26" s="6">
        <f>IF(CC26&gt;0,IF(SUM(CD$12:CD26)&gt;0,0,IF(CB26&lt;&gt;"",-PPMT(Tablas!$D$8,CB26,($C$4*12)-(VLOOKUP($BS$9,$A$12:$B$71,2,0)-1),CC$9-SUM(CD$12:CD26)),0)),0)</f>
        <v>0</v>
      </c>
      <c r="CF26" s="6">
        <f>IF(SUM(CD$12:CD26)&gt;0,0,IF(CB26&lt;&gt;"",CC26-CE26-CD26,0))</f>
        <v>0</v>
      </c>
      <c r="CG26" s="6">
        <f>IF(SUM(CD$12:CD26)&gt;0,0,IF(CB26&lt;&gt;"",(CC26-CD26)*Tablas!$D$8,0))</f>
        <v>0</v>
      </c>
      <c r="CH26" s="6">
        <f>IF(CE26&gt;0,IF(SUM(CD$12:CD26)&gt;0,0,IF(CB26&lt;&gt;"",Tablas!$G$8,0)),0)</f>
        <v>0</v>
      </c>
      <c r="CI26" s="6">
        <f>IF(CB26&lt;&gt;"",ROUND(CH26+CG26+CE26,2),0)*(1+Tablas!$E$8)</f>
        <v>0</v>
      </c>
      <c r="CK26" s="14">
        <f t="shared" si="19"/>
        <v>15</v>
      </c>
      <c r="CL26" s="6">
        <f t="shared" si="20"/>
        <v>0</v>
      </c>
      <c r="CM26" s="6">
        <f t="shared" si="21"/>
        <v>0</v>
      </c>
      <c r="CN26" s="6">
        <f>IF(CL26&gt;0,IF(SUM(CM$12:CM26)&gt;0,0,IF(CK26&lt;&gt;"",-PPMT(Tablas!$D$8,CK26,($C$4*12)-(VLOOKUP($CB$9,$A$12:$B$71,2,0)-1),CL$9-SUM(CM$12:CM26)),0)),0)</f>
        <v>0</v>
      </c>
      <c r="CO26" s="6">
        <f>IF(SUM(CM$12:CM26)&gt;0,0,IF(CK26&lt;&gt;"",CL26-CN26-CM26,0))</f>
        <v>0</v>
      </c>
      <c r="CP26" s="6">
        <f>IF(SUM(CM$12:CM26)&gt;0,0,IF(CK26&lt;&gt;"",(CL26-CM26)*Tablas!$D$8,0))</f>
        <v>0</v>
      </c>
      <c r="CQ26" s="6">
        <f>IF(CN26&gt;0,IF(SUM(CM$12:CM26)&gt;0,0,IF(CK26&lt;&gt;"",Tablas!$G$8,0)),0)</f>
        <v>0</v>
      </c>
      <c r="CR26" s="6">
        <f>IF(CK26&lt;&gt;"",ROUND(CQ26+CP26+CN26,2),0)*(1+Tablas!$E$8)</f>
        <v>0</v>
      </c>
      <c r="CT26" s="14">
        <f t="shared" si="22"/>
        <v>15</v>
      </c>
      <c r="CU26" s="6">
        <f t="shared" si="23"/>
        <v>0</v>
      </c>
      <c r="CV26" s="6">
        <f t="shared" si="24"/>
        <v>0</v>
      </c>
      <c r="CW26" s="6">
        <f>IF(CU26&gt;0,IF(SUM(CV$12:CV26)&gt;0,0,IF(CT26&lt;&gt;"",-PPMT(Tablas!$D$8,CT26,($C$4*12)-(VLOOKUP($CK$9,$A$12:$B$71,2,0)-1),CU$9-SUM(CV$12:CV26)),0)),0)</f>
        <v>0</v>
      </c>
      <c r="CX26" s="6">
        <f>IF(SUM(CV$12:CV26)&gt;0,0,IF(CT26&lt;&gt;"",CU26-CW26-CV26,0))</f>
        <v>0</v>
      </c>
      <c r="CY26" s="6">
        <f>IF(SUM(CV$12:CV26)&gt;0,0,IF(CT26&lt;&gt;"",(CU26-CV26)*Tablas!$D$8,0))</f>
        <v>0</v>
      </c>
      <c r="CZ26" s="6">
        <f>IF(CW26&gt;0,IF(SUM(CV$12:CV26)&gt;0,0,IF(CT26&lt;&gt;"",Tablas!$G$8,0)),0)</f>
        <v>0</v>
      </c>
      <c r="DA26" s="6">
        <f>IF(CT26&lt;&gt;"",ROUND(CZ26+CY26+CW26,2),0)*(1+Tablas!$E$8)</f>
        <v>0</v>
      </c>
      <c r="DC26" s="14">
        <f t="shared" si="25"/>
        <v>15</v>
      </c>
      <c r="DD26" s="6">
        <f t="shared" si="26"/>
        <v>0</v>
      </c>
      <c r="DE26" s="6">
        <f t="shared" si="27"/>
        <v>0</v>
      </c>
      <c r="DF26" s="6">
        <f>IF(DD26&gt;0,IF(SUM(DE$12:DE26)&gt;0,0,IF(DC26&lt;&gt;"",-PPMT(Tablas!$D$8,DC26,($C$4*12)-(VLOOKUP($CT$9,$A$12:$B$71,2,0)-1),DD$9-SUM(DE$12:DE26)),0)),0)</f>
        <v>0</v>
      </c>
      <c r="DG26" s="6">
        <f>IF(SUM(DE$12:DE26)&gt;0,0,IF(DC26&lt;&gt;"",DD26-DF26-DE26,0))</f>
        <v>0</v>
      </c>
      <c r="DH26" s="6">
        <f>IF(SUM(DE$12:DE26)&gt;0,0,IF(DC26&lt;&gt;"",(DD26-DE26)*Tablas!$D$8,0))</f>
        <v>0</v>
      </c>
      <c r="DI26" s="6">
        <f>IF(DF26&gt;0,IF(SUM(DE$12:DE26)&gt;0,0,IF(DC26&lt;&gt;"",Tablas!$G$8,0)),0)</f>
        <v>0</v>
      </c>
      <c r="DJ26" s="6">
        <f>IF(DC26&lt;&gt;"",ROUND(DI26+DH26+DF26,2),0)*(1+Tablas!$E$8)</f>
        <v>0</v>
      </c>
      <c r="DL26" s="14">
        <f t="shared" si="28"/>
        <v>15</v>
      </c>
      <c r="DM26" s="6">
        <f t="shared" si="29"/>
        <v>0</v>
      </c>
      <c r="DN26" s="6">
        <f t="shared" si="30"/>
        <v>0</v>
      </c>
      <c r="DO26" s="6">
        <f>IF(DM26&gt;0,IF(SUM(DN$12:DN26)&gt;0,0,IF(DL26&lt;&gt;"",-PPMT(Tablas!$D$8,DL26,($C$4*12)-(VLOOKUP($DC$9,$A$12:$B$71,2,0)-1),DM$9-SUM(DN$12:DN26)),0)),0)</f>
        <v>0</v>
      </c>
      <c r="DP26" s="6">
        <f>IF(SUM(DN$12:DN26)&gt;0,0,IF(DL26&lt;&gt;"",DM26-DO26-DN26,0))</f>
        <v>0</v>
      </c>
      <c r="DQ26" s="6">
        <f>IF(SUM(DN$12:DN26)&gt;0,0,IF(DL26&lt;&gt;"",(DM26-DN26)*Tablas!$D$8,0))</f>
        <v>0</v>
      </c>
      <c r="DR26" s="6">
        <f>IF(DO26&gt;0,IF(SUM(DN$12:DN26)&gt;0,0,IF(DL26&lt;&gt;"",Tablas!$G$8,0)),0)</f>
        <v>0</v>
      </c>
      <c r="DS26" s="6">
        <f>IF(DL26&lt;&gt;"",ROUND(DR26+DQ26+DO26,2),0)*(1+Tablas!$E$8)</f>
        <v>0</v>
      </c>
      <c r="DU26" s="14">
        <f t="shared" si="31"/>
        <v>15</v>
      </c>
      <c r="DV26" s="6">
        <f t="shared" si="32"/>
        <v>0</v>
      </c>
      <c r="DW26" s="6">
        <f t="shared" si="33"/>
        <v>0</v>
      </c>
      <c r="DX26" s="6">
        <f>IF(DV26&gt;0,IF(SUM(DW$12:DW26)&gt;0,0,IF(DU26&lt;&gt;"",-PPMT(Tablas!$D$8,DU26,($C$4*12)-(VLOOKUP($DL$9,$A$12:$B$71,2,0)-1),DV$9-SUM(DW$12:DW26)),0)),0)</f>
        <v>0</v>
      </c>
      <c r="DY26" s="6">
        <f>IF(SUM(DW$12:DW26)&gt;0,0,IF(DU26&lt;&gt;"",DV26-DX26-DW26,0))</f>
        <v>0</v>
      </c>
      <c r="DZ26" s="6">
        <f>IF(SUM(DW$12:DW26)&gt;0,0,IF(DU26&lt;&gt;"",(DV26-DW26)*Tablas!$D$8,0))</f>
        <v>0</v>
      </c>
      <c r="EA26" s="6">
        <f>IF(DX26&gt;0,IF(SUM(DW$12:DW26)&gt;0,0,IF(DU26&lt;&gt;"",Tablas!$G$8,0)),0)</f>
        <v>0</v>
      </c>
      <c r="EB26" s="6">
        <f>IF(DU26&lt;&gt;"",ROUND(EA26+DZ26+DX26,2),0)*(1+Tablas!$E$8)</f>
        <v>0</v>
      </c>
    </row>
    <row r="27" spans="1:132" x14ac:dyDescent="0.2">
      <c r="A27" s="3">
        <f>IF($D27&gt;0,COUNTA($D$12:D27),0)</f>
        <v>0</v>
      </c>
      <c r="B27" s="13">
        <f t="shared" si="34"/>
        <v>16</v>
      </c>
      <c r="C27" s="1">
        <f t="shared" si="35"/>
        <v>46068</v>
      </c>
      <c r="D27" s="34"/>
      <c r="E27" s="6">
        <f t="shared" si="36"/>
        <v>33120.775981763953</v>
      </c>
      <c r="F27" s="6">
        <f t="shared" si="0"/>
        <v>516.7736978232266</v>
      </c>
      <c r="G27" s="6">
        <f t="shared" si="1"/>
        <v>507.06154282102068</v>
      </c>
      <c r="H27" s="6">
        <f t="shared" si="2"/>
        <v>3</v>
      </c>
      <c r="I27" s="6">
        <f>ROUND(SUM(F27:H27),2)*(Tablas!$E$8)</f>
        <v>5.1341999999999999E-2</v>
      </c>
      <c r="J27" s="6">
        <f t="shared" si="3"/>
        <v>1026.8865826442473</v>
      </c>
      <c r="AR27" s="14">
        <f t="shared" si="4"/>
        <v>16</v>
      </c>
      <c r="AS27" s="6">
        <f t="shared" si="5"/>
        <v>33120.775981763953</v>
      </c>
      <c r="AT27" s="6">
        <f t="shared" si="6"/>
        <v>0</v>
      </c>
      <c r="AU27" s="6">
        <f>IF(SUM($AT$12:$AT27)&gt;0,0,IF($AR27&lt;&gt;"",-PPMT($H$2,$AR27,$C$4*12,$AS$12-SUM($AT$12:$AT27)),0))</f>
        <v>516.7736978232266</v>
      </c>
      <c r="AV27" s="6">
        <f>IF(SUM($AT$12:$AT27)&gt;0,0,IF($AR27&lt;&gt;"",AS27-AU27-AT27,0))</f>
        <v>32604.002283940725</v>
      </c>
      <c r="AW27" s="6">
        <f>IF(SUM($AT$12:$AT27)&gt;0,0,IF($AR27&lt;&gt;"",(AS27-AT27)*$H$2,0))</f>
        <v>507.06154282102068</v>
      </c>
      <c r="AX27" s="6">
        <f>IF(AU27&gt;0,IF(SUM($AT$12:$AT27)&gt;0,0,IF($AR27&lt;&gt;"",Tablas!$G$8,0)),0)</f>
        <v>3</v>
      </c>
      <c r="AY27" s="6">
        <f>IF($AR27&lt;&gt;"",ROUND(AX27+AW27+AU27,2),0)*(1+Tablas!$E$8)</f>
        <v>1026.8913420000001</v>
      </c>
      <c r="BA27" s="14">
        <f t="shared" si="7"/>
        <v>0</v>
      </c>
      <c r="BB27" s="6">
        <f t="shared" si="8"/>
        <v>0</v>
      </c>
      <c r="BC27" s="6">
        <f t="shared" si="9"/>
        <v>0</v>
      </c>
      <c r="BD27" s="6">
        <f>IF(BB27&gt;0,
IF(SUM(BC$12:BC27)&gt;0,0,
IF(BA27&lt;&gt;"",
-PPMT(Tablas!$D$8,BA27,($C$4*12)-(VLOOKUP($AR$9,$A$12:$B$71,2,0)-1),BB$9-SUM(BC$12:BC27)),0)),0)</f>
        <v>0</v>
      </c>
      <c r="BE27" s="6">
        <f>IF(SUM(BC$12:BC27)&gt;0,0,IF(BA27&lt;&gt;"",BB27-BD27-BC27,0))</f>
        <v>0</v>
      </c>
      <c r="BF27" s="6">
        <f>IF(SUM(BC$12:BC27)&gt;0,0,IF(BA27&lt;&gt;"",(BB27-BC27)*Tablas!$D$8,0))</f>
        <v>0</v>
      </c>
      <c r="BG27" s="6">
        <f>IF(BD27&gt;0,IF(SUM(BC$12:BC27)&gt;0,0,IF(BA27&lt;&gt;"",Tablas!$G$8,0)),0)</f>
        <v>0</v>
      </c>
      <c r="BH27" s="6">
        <f>IF(BA27&lt;&gt;"",ROUND(BG27+BF27+BD27,2),0)*(1+Tablas!$E$8)</f>
        <v>0</v>
      </c>
      <c r="BJ27" s="14">
        <f t="shared" si="10"/>
        <v>0</v>
      </c>
      <c r="BK27" s="6">
        <f t="shared" si="11"/>
        <v>0</v>
      </c>
      <c r="BL27" s="6">
        <f t="shared" si="12"/>
        <v>0</v>
      </c>
      <c r="BM27" s="6">
        <f>IF(BK27&gt;0,IF(SUM(BL$12:BL27)&gt;0,0,IF(BJ27&lt;&gt;"",-PPMT(Tablas!$D$8,BJ27,($C$4*12)-(VLOOKUP($BA$9,$A$12:$B$71,2,0)-1),BK$9-SUM(BL$12:BL27)),0)),0)</f>
        <v>0</v>
      </c>
      <c r="BN27" s="6">
        <f>IF(SUM(BL$12:BL27)&gt;0,0,IF(BJ27&lt;&gt;"",BK27-BM27-BL27,0))</f>
        <v>0</v>
      </c>
      <c r="BO27" s="6">
        <f>IF(SUM(BL$12:BL27)&gt;0,0,IF(BJ27&lt;&gt;"",(BK27-BL27)*Tablas!$D$8,0))</f>
        <v>0</v>
      </c>
      <c r="BP27" s="6">
        <f>IF(BM27&gt;0,IF(SUM(BL$12:BL27)&gt;0,0,IF(BJ27&lt;&gt;"",Tablas!$G$8,0)),0)</f>
        <v>0</v>
      </c>
      <c r="BQ27" s="6">
        <f>IF(BJ27&lt;&gt;"",ROUND(BP27+BO27+BM27,2),0)*(1+Tablas!$E$8)</f>
        <v>0</v>
      </c>
      <c r="BS27" s="14">
        <f t="shared" si="13"/>
        <v>16</v>
      </c>
      <c r="BT27" s="6">
        <f t="shared" si="14"/>
        <v>0</v>
      </c>
      <c r="BU27" s="6">
        <f t="shared" si="15"/>
        <v>0</v>
      </c>
      <c r="BV27" s="6">
        <f>IF(BT27&gt;0,IF(SUM(BU$12:BU27)&gt;0,0,IF(BS27&lt;&gt;"",-PPMT(Tablas!$D$8,BS27,($C$4*12)-(VLOOKUP($BJ$9,$A$12:$B$71,2,0)-1),BT$9-SUM(BU$12:BU27)),0)),0)</f>
        <v>0</v>
      </c>
      <c r="BW27" s="6">
        <f>IF(SUM(BU$12:BU27)&gt;0,0,IF(BS27&lt;&gt;"",BT27-BV27-BU27,0))</f>
        <v>0</v>
      </c>
      <c r="BX27" s="6">
        <f>IF(SUM(BU$12:BU27)&gt;0,0,IF(BS27&lt;&gt;"",(BT27-BU27)*Tablas!$D$8,0))</f>
        <v>0</v>
      </c>
      <c r="BY27" s="6">
        <f>IF(BV27&gt;0,IF(SUM(BU$12:BU27)&gt;0,0,IF(BS27&lt;&gt;"",Tablas!$G$8,0)),0)</f>
        <v>0</v>
      </c>
      <c r="BZ27" s="6">
        <f>IF(BS27&lt;&gt;"",ROUND(BY27+BX27+BV27,2),0)*(1+Tablas!$E$8)</f>
        <v>0</v>
      </c>
      <c r="CB27" s="14">
        <f t="shared" si="16"/>
        <v>16</v>
      </c>
      <c r="CC27" s="6">
        <f t="shared" si="17"/>
        <v>0</v>
      </c>
      <c r="CD27" s="6">
        <f t="shared" si="18"/>
        <v>0</v>
      </c>
      <c r="CE27" s="6">
        <f>IF(CC27&gt;0,IF(SUM(CD$12:CD27)&gt;0,0,IF(CB27&lt;&gt;"",-PPMT(Tablas!$D$8,CB27,($C$4*12)-(VLOOKUP($BS$9,$A$12:$B$71,2,0)-1),CC$9-SUM(CD$12:CD27)),0)),0)</f>
        <v>0</v>
      </c>
      <c r="CF27" s="6">
        <f>IF(SUM(CD$12:CD27)&gt;0,0,IF(CB27&lt;&gt;"",CC27-CE27-CD27,0))</f>
        <v>0</v>
      </c>
      <c r="CG27" s="6">
        <f>IF(SUM(CD$12:CD27)&gt;0,0,IF(CB27&lt;&gt;"",(CC27-CD27)*Tablas!$D$8,0))</f>
        <v>0</v>
      </c>
      <c r="CH27" s="6">
        <f>IF(CE27&gt;0,IF(SUM(CD$12:CD27)&gt;0,0,IF(CB27&lt;&gt;"",Tablas!$G$8,0)),0)</f>
        <v>0</v>
      </c>
      <c r="CI27" s="6">
        <f>IF(CB27&lt;&gt;"",ROUND(CH27+CG27+CE27,2),0)*(1+Tablas!$E$8)</f>
        <v>0</v>
      </c>
      <c r="CK27" s="14">
        <f t="shared" si="19"/>
        <v>16</v>
      </c>
      <c r="CL27" s="6">
        <f t="shared" si="20"/>
        <v>0</v>
      </c>
      <c r="CM27" s="6">
        <f t="shared" si="21"/>
        <v>0</v>
      </c>
      <c r="CN27" s="6">
        <f>IF(CL27&gt;0,IF(SUM(CM$12:CM27)&gt;0,0,IF(CK27&lt;&gt;"",-PPMT(Tablas!$D$8,CK27,($C$4*12)-(VLOOKUP($CB$9,$A$12:$B$71,2,0)-1),CL$9-SUM(CM$12:CM27)),0)),0)</f>
        <v>0</v>
      </c>
      <c r="CO27" s="6">
        <f>IF(SUM(CM$12:CM27)&gt;0,0,IF(CK27&lt;&gt;"",CL27-CN27-CM27,0))</f>
        <v>0</v>
      </c>
      <c r="CP27" s="6">
        <f>IF(SUM(CM$12:CM27)&gt;0,0,IF(CK27&lt;&gt;"",(CL27-CM27)*Tablas!$D$8,0))</f>
        <v>0</v>
      </c>
      <c r="CQ27" s="6">
        <f>IF(CN27&gt;0,IF(SUM(CM$12:CM27)&gt;0,0,IF(CK27&lt;&gt;"",Tablas!$G$8,0)),0)</f>
        <v>0</v>
      </c>
      <c r="CR27" s="6">
        <f>IF(CK27&lt;&gt;"",ROUND(CQ27+CP27+CN27,2),0)*(1+Tablas!$E$8)</f>
        <v>0</v>
      </c>
      <c r="CT27" s="14">
        <f t="shared" si="22"/>
        <v>16</v>
      </c>
      <c r="CU27" s="6">
        <f t="shared" si="23"/>
        <v>0</v>
      </c>
      <c r="CV27" s="6">
        <f t="shared" si="24"/>
        <v>0</v>
      </c>
      <c r="CW27" s="6">
        <f>IF(CU27&gt;0,IF(SUM(CV$12:CV27)&gt;0,0,IF(CT27&lt;&gt;"",-PPMT(Tablas!$D$8,CT27,($C$4*12)-(VLOOKUP($CK$9,$A$12:$B$71,2,0)-1),CU$9-SUM(CV$12:CV27)),0)),0)</f>
        <v>0</v>
      </c>
      <c r="CX27" s="6">
        <f>IF(SUM(CV$12:CV27)&gt;0,0,IF(CT27&lt;&gt;"",CU27-CW27-CV27,0))</f>
        <v>0</v>
      </c>
      <c r="CY27" s="6">
        <f>IF(SUM(CV$12:CV27)&gt;0,0,IF(CT27&lt;&gt;"",(CU27-CV27)*Tablas!$D$8,0))</f>
        <v>0</v>
      </c>
      <c r="CZ27" s="6">
        <f>IF(CW27&gt;0,IF(SUM(CV$12:CV27)&gt;0,0,IF(CT27&lt;&gt;"",Tablas!$G$8,0)),0)</f>
        <v>0</v>
      </c>
      <c r="DA27" s="6">
        <f>IF(CT27&lt;&gt;"",ROUND(CZ27+CY27+CW27,2),0)*(1+Tablas!$E$8)</f>
        <v>0</v>
      </c>
      <c r="DC27" s="14">
        <f t="shared" si="25"/>
        <v>16</v>
      </c>
      <c r="DD27" s="6">
        <f t="shared" si="26"/>
        <v>0</v>
      </c>
      <c r="DE27" s="6">
        <f t="shared" si="27"/>
        <v>0</v>
      </c>
      <c r="DF27" s="6">
        <f>IF(DD27&gt;0,IF(SUM(DE$12:DE27)&gt;0,0,IF(DC27&lt;&gt;"",-PPMT(Tablas!$D$8,DC27,($C$4*12)-(VLOOKUP($CT$9,$A$12:$B$71,2,0)-1),DD$9-SUM(DE$12:DE27)),0)),0)</f>
        <v>0</v>
      </c>
      <c r="DG27" s="6">
        <f>IF(SUM(DE$12:DE27)&gt;0,0,IF(DC27&lt;&gt;"",DD27-DF27-DE27,0))</f>
        <v>0</v>
      </c>
      <c r="DH27" s="6">
        <f>IF(SUM(DE$12:DE27)&gt;0,0,IF(DC27&lt;&gt;"",(DD27-DE27)*Tablas!$D$8,0))</f>
        <v>0</v>
      </c>
      <c r="DI27" s="6">
        <f>IF(DF27&gt;0,IF(SUM(DE$12:DE27)&gt;0,0,IF(DC27&lt;&gt;"",Tablas!$G$8,0)),0)</f>
        <v>0</v>
      </c>
      <c r="DJ27" s="6">
        <f>IF(DC27&lt;&gt;"",ROUND(DI27+DH27+DF27,2),0)*(1+Tablas!$E$8)</f>
        <v>0</v>
      </c>
      <c r="DL27" s="14">
        <f t="shared" si="28"/>
        <v>16</v>
      </c>
      <c r="DM27" s="6">
        <f t="shared" si="29"/>
        <v>0</v>
      </c>
      <c r="DN27" s="6">
        <f t="shared" si="30"/>
        <v>0</v>
      </c>
      <c r="DO27" s="6">
        <f>IF(DM27&gt;0,IF(SUM(DN$12:DN27)&gt;0,0,IF(DL27&lt;&gt;"",-PPMT(Tablas!$D$8,DL27,($C$4*12)-(VLOOKUP($DC$9,$A$12:$B$71,2,0)-1),DM$9-SUM(DN$12:DN27)),0)),0)</f>
        <v>0</v>
      </c>
      <c r="DP27" s="6">
        <f>IF(SUM(DN$12:DN27)&gt;0,0,IF(DL27&lt;&gt;"",DM27-DO27-DN27,0))</f>
        <v>0</v>
      </c>
      <c r="DQ27" s="6">
        <f>IF(SUM(DN$12:DN27)&gt;0,0,IF(DL27&lt;&gt;"",(DM27-DN27)*Tablas!$D$8,0))</f>
        <v>0</v>
      </c>
      <c r="DR27" s="6">
        <f>IF(DO27&gt;0,IF(SUM(DN$12:DN27)&gt;0,0,IF(DL27&lt;&gt;"",Tablas!$G$8,0)),0)</f>
        <v>0</v>
      </c>
      <c r="DS27" s="6">
        <f>IF(DL27&lt;&gt;"",ROUND(DR27+DQ27+DO27,2),0)*(1+Tablas!$E$8)</f>
        <v>0</v>
      </c>
      <c r="DU27" s="14">
        <f t="shared" si="31"/>
        <v>16</v>
      </c>
      <c r="DV27" s="6">
        <f t="shared" si="32"/>
        <v>0</v>
      </c>
      <c r="DW27" s="6">
        <f t="shared" si="33"/>
        <v>0</v>
      </c>
      <c r="DX27" s="6">
        <f>IF(DV27&gt;0,IF(SUM(DW$12:DW27)&gt;0,0,IF(DU27&lt;&gt;"",-PPMT(Tablas!$D$8,DU27,($C$4*12)-(VLOOKUP($DL$9,$A$12:$B$71,2,0)-1),DV$9-SUM(DW$12:DW27)),0)),0)</f>
        <v>0</v>
      </c>
      <c r="DY27" s="6">
        <f>IF(SUM(DW$12:DW27)&gt;0,0,IF(DU27&lt;&gt;"",DV27-DX27-DW27,0))</f>
        <v>0</v>
      </c>
      <c r="DZ27" s="6">
        <f>IF(SUM(DW$12:DW27)&gt;0,0,IF(DU27&lt;&gt;"",(DV27-DW27)*Tablas!$D$8,0))</f>
        <v>0</v>
      </c>
      <c r="EA27" s="6">
        <f>IF(DX27&gt;0,IF(SUM(DW$12:DW27)&gt;0,0,IF(DU27&lt;&gt;"",Tablas!$G$8,0)),0)</f>
        <v>0</v>
      </c>
      <c r="EB27" s="6">
        <f>IF(DU27&lt;&gt;"",ROUND(EA27+DZ27+DX27,2),0)*(1+Tablas!$E$8)</f>
        <v>0</v>
      </c>
    </row>
    <row r="28" spans="1:132" x14ac:dyDescent="0.2">
      <c r="A28" s="3">
        <f>IF($D28&gt;0,COUNTA($D$12:D28),0)</f>
        <v>0</v>
      </c>
      <c r="B28" s="13">
        <f t="shared" si="34"/>
        <v>17</v>
      </c>
      <c r="C28" s="1">
        <f t="shared" si="35"/>
        <v>46096</v>
      </c>
      <c r="D28" s="34"/>
      <c r="E28" s="6">
        <f t="shared" si="36"/>
        <v>32604.002283940725</v>
      </c>
      <c r="F28" s="6">
        <f t="shared" si="0"/>
        <v>524.68522950508827</v>
      </c>
      <c r="G28" s="6">
        <f t="shared" si="1"/>
        <v>499.15001113915895</v>
      </c>
      <c r="H28" s="6">
        <f t="shared" si="2"/>
        <v>3</v>
      </c>
      <c r="I28" s="6">
        <f>ROUND(SUM(F28:H28),2)*(Tablas!$E$8)</f>
        <v>5.1341999999999999E-2</v>
      </c>
      <c r="J28" s="6">
        <f t="shared" si="3"/>
        <v>1026.8865826442473</v>
      </c>
      <c r="AR28" s="14">
        <f t="shared" si="4"/>
        <v>17</v>
      </c>
      <c r="AS28" s="6">
        <f t="shared" si="5"/>
        <v>32604.002283940725</v>
      </c>
      <c r="AT28" s="6">
        <f t="shared" si="6"/>
        <v>0</v>
      </c>
      <c r="AU28" s="6">
        <f>IF(SUM($AT$12:$AT28)&gt;0,0,IF($AR28&lt;&gt;"",-PPMT($H$2,$AR28,$C$4*12,$AS$12-SUM($AT$12:$AT28)),0))</f>
        <v>524.68522950508827</v>
      </c>
      <c r="AV28" s="6">
        <f>IF(SUM($AT$12:$AT28)&gt;0,0,IF($AR28&lt;&gt;"",AS28-AU28-AT28,0))</f>
        <v>32079.317054435636</v>
      </c>
      <c r="AW28" s="6">
        <f>IF(SUM($AT$12:$AT28)&gt;0,0,IF($AR28&lt;&gt;"",(AS28-AT28)*$H$2,0))</f>
        <v>499.15001113915895</v>
      </c>
      <c r="AX28" s="6">
        <f>IF(AU28&gt;0,IF(SUM($AT$12:$AT28)&gt;0,0,IF($AR28&lt;&gt;"",Tablas!$G$8,0)),0)</f>
        <v>3</v>
      </c>
      <c r="AY28" s="6">
        <f>IF($AR28&lt;&gt;"",ROUND(AX28+AW28+AU28,2),0)*(1+Tablas!$E$8)</f>
        <v>1026.8913420000001</v>
      </c>
      <c r="BA28" s="14">
        <f t="shared" si="7"/>
        <v>0</v>
      </c>
      <c r="BB28" s="6">
        <f t="shared" si="8"/>
        <v>0</v>
      </c>
      <c r="BC28" s="6">
        <f t="shared" si="9"/>
        <v>0</v>
      </c>
      <c r="BD28" s="6">
        <f>IF(BB28&gt;0,
IF(SUM(BC$12:BC28)&gt;0,0,
IF(BA28&lt;&gt;"",
-PPMT(Tablas!$D$8,BA28,($C$4*12)-(VLOOKUP($AR$9,$A$12:$B$71,2,0)-1),BB$9-SUM(BC$12:BC28)),0)),0)</f>
        <v>0</v>
      </c>
      <c r="BE28" s="6">
        <f>IF(SUM(BC$12:BC28)&gt;0,0,IF(BA28&lt;&gt;"",BB28-BD28-BC28,0))</f>
        <v>0</v>
      </c>
      <c r="BF28" s="6">
        <f>IF(SUM(BC$12:BC28)&gt;0,0,IF(BA28&lt;&gt;"",(BB28-BC28)*Tablas!$D$8,0))</f>
        <v>0</v>
      </c>
      <c r="BG28" s="6">
        <f>IF(BD28&gt;0,IF(SUM(BC$12:BC28)&gt;0,0,IF(BA28&lt;&gt;"",Tablas!$G$8,0)),0)</f>
        <v>0</v>
      </c>
      <c r="BH28" s="6">
        <f>IF(BA28&lt;&gt;"",ROUND(BG28+BF28+BD28,2),0)*(1+Tablas!$E$8)</f>
        <v>0</v>
      </c>
      <c r="BJ28" s="14">
        <f t="shared" si="10"/>
        <v>0</v>
      </c>
      <c r="BK28" s="6">
        <f t="shared" si="11"/>
        <v>0</v>
      </c>
      <c r="BL28" s="6">
        <f t="shared" si="12"/>
        <v>0</v>
      </c>
      <c r="BM28" s="6">
        <f>IF(BK28&gt;0,IF(SUM(BL$12:BL28)&gt;0,0,IF(BJ28&lt;&gt;"",-PPMT(Tablas!$D$8,BJ28,($C$4*12)-(VLOOKUP($BA$9,$A$12:$B$71,2,0)-1),BK$9-SUM(BL$12:BL28)),0)),0)</f>
        <v>0</v>
      </c>
      <c r="BN28" s="6">
        <f>IF(SUM(BL$12:BL28)&gt;0,0,IF(BJ28&lt;&gt;"",BK28-BM28-BL28,0))</f>
        <v>0</v>
      </c>
      <c r="BO28" s="6">
        <f>IF(SUM(BL$12:BL28)&gt;0,0,IF(BJ28&lt;&gt;"",(BK28-BL28)*Tablas!$D$8,0))</f>
        <v>0</v>
      </c>
      <c r="BP28" s="6">
        <f>IF(BM28&gt;0,IF(SUM(BL$12:BL28)&gt;0,0,IF(BJ28&lt;&gt;"",Tablas!$G$8,0)),0)</f>
        <v>0</v>
      </c>
      <c r="BQ28" s="6">
        <f>IF(BJ28&lt;&gt;"",ROUND(BP28+BO28+BM28,2),0)*(1+Tablas!$E$8)</f>
        <v>0</v>
      </c>
      <c r="BS28" s="14">
        <f t="shared" si="13"/>
        <v>17</v>
      </c>
      <c r="BT28" s="6">
        <f t="shared" si="14"/>
        <v>0</v>
      </c>
      <c r="BU28" s="6">
        <f t="shared" si="15"/>
        <v>0</v>
      </c>
      <c r="BV28" s="6">
        <f>IF(BT28&gt;0,IF(SUM(BU$12:BU28)&gt;0,0,IF(BS28&lt;&gt;"",-PPMT(Tablas!$D$8,BS28,($C$4*12)-(VLOOKUP($BJ$9,$A$12:$B$71,2,0)-1),BT$9-SUM(BU$12:BU28)),0)),0)</f>
        <v>0</v>
      </c>
      <c r="BW28" s="6">
        <f>IF(SUM(BU$12:BU28)&gt;0,0,IF(BS28&lt;&gt;"",BT28-BV28-BU28,0))</f>
        <v>0</v>
      </c>
      <c r="BX28" s="6">
        <f>IF(SUM(BU$12:BU28)&gt;0,0,IF(BS28&lt;&gt;"",(BT28-BU28)*Tablas!$D$8,0))</f>
        <v>0</v>
      </c>
      <c r="BY28" s="6">
        <f>IF(BV28&gt;0,IF(SUM(BU$12:BU28)&gt;0,0,IF(BS28&lt;&gt;"",Tablas!$G$8,0)),0)</f>
        <v>0</v>
      </c>
      <c r="BZ28" s="6">
        <f>IF(BS28&lt;&gt;"",ROUND(BY28+BX28+BV28,2),0)*(1+Tablas!$E$8)</f>
        <v>0</v>
      </c>
      <c r="CB28" s="14">
        <f t="shared" si="16"/>
        <v>17</v>
      </c>
      <c r="CC28" s="6">
        <f t="shared" si="17"/>
        <v>0</v>
      </c>
      <c r="CD28" s="6">
        <f t="shared" si="18"/>
        <v>0</v>
      </c>
      <c r="CE28" s="6">
        <f>IF(CC28&gt;0,IF(SUM(CD$12:CD28)&gt;0,0,IF(CB28&lt;&gt;"",-PPMT(Tablas!$D$8,CB28,($C$4*12)-(VLOOKUP($BS$9,$A$12:$B$71,2,0)-1),CC$9-SUM(CD$12:CD28)),0)),0)</f>
        <v>0</v>
      </c>
      <c r="CF28" s="6">
        <f>IF(SUM(CD$12:CD28)&gt;0,0,IF(CB28&lt;&gt;"",CC28-CE28-CD28,0))</f>
        <v>0</v>
      </c>
      <c r="CG28" s="6">
        <f>IF(SUM(CD$12:CD28)&gt;0,0,IF(CB28&lt;&gt;"",(CC28-CD28)*Tablas!$D$8,0))</f>
        <v>0</v>
      </c>
      <c r="CH28" s="6">
        <f>IF(CE28&gt;0,IF(SUM(CD$12:CD28)&gt;0,0,IF(CB28&lt;&gt;"",Tablas!$G$8,0)),0)</f>
        <v>0</v>
      </c>
      <c r="CI28" s="6">
        <f>IF(CB28&lt;&gt;"",ROUND(CH28+CG28+CE28,2),0)*(1+Tablas!$E$8)</f>
        <v>0</v>
      </c>
      <c r="CK28" s="14">
        <f t="shared" si="19"/>
        <v>17</v>
      </c>
      <c r="CL28" s="6">
        <f t="shared" si="20"/>
        <v>0</v>
      </c>
      <c r="CM28" s="6">
        <f t="shared" si="21"/>
        <v>0</v>
      </c>
      <c r="CN28" s="6">
        <f>IF(CL28&gt;0,IF(SUM(CM$12:CM28)&gt;0,0,IF(CK28&lt;&gt;"",-PPMT(Tablas!$D$8,CK28,($C$4*12)-(VLOOKUP($CB$9,$A$12:$B$71,2,0)-1),CL$9-SUM(CM$12:CM28)),0)),0)</f>
        <v>0</v>
      </c>
      <c r="CO28" s="6">
        <f>IF(SUM(CM$12:CM28)&gt;0,0,IF(CK28&lt;&gt;"",CL28-CN28-CM28,0))</f>
        <v>0</v>
      </c>
      <c r="CP28" s="6">
        <f>IF(SUM(CM$12:CM28)&gt;0,0,IF(CK28&lt;&gt;"",(CL28-CM28)*Tablas!$D$8,0))</f>
        <v>0</v>
      </c>
      <c r="CQ28" s="6">
        <f>IF(CN28&gt;0,IF(SUM(CM$12:CM28)&gt;0,0,IF(CK28&lt;&gt;"",Tablas!$G$8,0)),0)</f>
        <v>0</v>
      </c>
      <c r="CR28" s="6">
        <f>IF(CK28&lt;&gt;"",ROUND(CQ28+CP28+CN28,2),0)*(1+Tablas!$E$8)</f>
        <v>0</v>
      </c>
      <c r="CT28" s="14">
        <f t="shared" si="22"/>
        <v>17</v>
      </c>
      <c r="CU28" s="6">
        <f t="shared" si="23"/>
        <v>0</v>
      </c>
      <c r="CV28" s="6">
        <f t="shared" si="24"/>
        <v>0</v>
      </c>
      <c r="CW28" s="6">
        <f>IF(CU28&gt;0,IF(SUM(CV$12:CV28)&gt;0,0,IF(CT28&lt;&gt;"",-PPMT(Tablas!$D$8,CT28,($C$4*12)-(VLOOKUP($CK$9,$A$12:$B$71,2,0)-1),CU$9-SUM(CV$12:CV28)),0)),0)</f>
        <v>0</v>
      </c>
      <c r="CX28" s="6">
        <f>IF(SUM(CV$12:CV28)&gt;0,0,IF(CT28&lt;&gt;"",CU28-CW28-CV28,0))</f>
        <v>0</v>
      </c>
      <c r="CY28" s="6">
        <f>IF(SUM(CV$12:CV28)&gt;0,0,IF(CT28&lt;&gt;"",(CU28-CV28)*Tablas!$D$8,0))</f>
        <v>0</v>
      </c>
      <c r="CZ28" s="6">
        <f>IF(CW28&gt;0,IF(SUM(CV$12:CV28)&gt;0,0,IF(CT28&lt;&gt;"",Tablas!$G$8,0)),0)</f>
        <v>0</v>
      </c>
      <c r="DA28" s="6">
        <f>IF(CT28&lt;&gt;"",ROUND(CZ28+CY28+CW28,2),0)*(1+Tablas!$E$8)</f>
        <v>0</v>
      </c>
      <c r="DC28" s="14">
        <f t="shared" si="25"/>
        <v>17</v>
      </c>
      <c r="DD28" s="6">
        <f t="shared" si="26"/>
        <v>0</v>
      </c>
      <c r="DE28" s="6">
        <f t="shared" si="27"/>
        <v>0</v>
      </c>
      <c r="DF28" s="6">
        <f>IF(DD28&gt;0,IF(SUM(DE$12:DE28)&gt;0,0,IF(DC28&lt;&gt;"",-PPMT(Tablas!$D$8,DC28,($C$4*12)-(VLOOKUP($CT$9,$A$12:$B$71,2,0)-1),DD$9-SUM(DE$12:DE28)),0)),0)</f>
        <v>0</v>
      </c>
      <c r="DG28" s="6">
        <f>IF(SUM(DE$12:DE28)&gt;0,0,IF(DC28&lt;&gt;"",DD28-DF28-DE28,0))</f>
        <v>0</v>
      </c>
      <c r="DH28" s="6">
        <f>IF(SUM(DE$12:DE28)&gt;0,0,IF(DC28&lt;&gt;"",(DD28-DE28)*Tablas!$D$8,0))</f>
        <v>0</v>
      </c>
      <c r="DI28" s="6">
        <f>IF(DF28&gt;0,IF(SUM(DE$12:DE28)&gt;0,0,IF(DC28&lt;&gt;"",Tablas!$G$8,0)),0)</f>
        <v>0</v>
      </c>
      <c r="DJ28" s="6">
        <f>IF(DC28&lt;&gt;"",ROUND(DI28+DH28+DF28,2),0)*(1+Tablas!$E$8)</f>
        <v>0</v>
      </c>
      <c r="DL28" s="14">
        <f t="shared" si="28"/>
        <v>17</v>
      </c>
      <c r="DM28" s="6">
        <f t="shared" si="29"/>
        <v>0</v>
      </c>
      <c r="DN28" s="6">
        <f t="shared" si="30"/>
        <v>0</v>
      </c>
      <c r="DO28" s="6">
        <f>IF(DM28&gt;0,IF(SUM(DN$12:DN28)&gt;0,0,IF(DL28&lt;&gt;"",-PPMT(Tablas!$D$8,DL28,($C$4*12)-(VLOOKUP($DC$9,$A$12:$B$71,2,0)-1),DM$9-SUM(DN$12:DN28)),0)),0)</f>
        <v>0</v>
      </c>
      <c r="DP28" s="6">
        <f>IF(SUM(DN$12:DN28)&gt;0,0,IF(DL28&lt;&gt;"",DM28-DO28-DN28,0))</f>
        <v>0</v>
      </c>
      <c r="DQ28" s="6">
        <f>IF(SUM(DN$12:DN28)&gt;0,0,IF(DL28&lt;&gt;"",(DM28-DN28)*Tablas!$D$8,0))</f>
        <v>0</v>
      </c>
      <c r="DR28" s="6">
        <f>IF(DO28&gt;0,IF(SUM(DN$12:DN28)&gt;0,0,IF(DL28&lt;&gt;"",Tablas!$G$8,0)),0)</f>
        <v>0</v>
      </c>
      <c r="DS28" s="6">
        <f>IF(DL28&lt;&gt;"",ROUND(DR28+DQ28+DO28,2),0)*(1+Tablas!$E$8)</f>
        <v>0</v>
      </c>
      <c r="DU28" s="14">
        <f t="shared" si="31"/>
        <v>17</v>
      </c>
      <c r="DV28" s="6">
        <f t="shared" si="32"/>
        <v>0</v>
      </c>
      <c r="DW28" s="6">
        <f t="shared" si="33"/>
        <v>0</v>
      </c>
      <c r="DX28" s="6">
        <f>IF(DV28&gt;0,IF(SUM(DW$12:DW28)&gt;0,0,IF(DU28&lt;&gt;"",-PPMT(Tablas!$D$8,DU28,($C$4*12)-(VLOOKUP($DL$9,$A$12:$B$71,2,0)-1),DV$9-SUM(DW$12:DW28)),0)),0)</f>
        <v>0</v>
      </c>
      <c r="DY28" s="6">
        <f>IF(SUM(DW$12:DW28)&gt;0,0,IF(DU28&lt;&gt;"",DV28-DX28-DW28,0))</f>
        <v>0</v>
      </c>
      <c r="DZ28" s="6">
        <f>IF(SUM(DW$12:DW28)&gt;0,0,IF(DU28&lt;&gt;"",(DV28-DW28)*Tablas!$D$8,0))</f>
        <v>0</v>
      </c>
      <c r="EA28" s="6">
        <f>IF(DX28&gt;0,IF(SUM(DW$12:DW28)&gt;0,0,IF(DU28&lt;&gt;"",Tablas!$G$8,0)),0)</f>
        <v>0</v>
      </c>
      <c r="EB28" s="6">
        <f>IF(DU28&lt;&gt;"",ROUND(EA28+DZ28+DX28,2),0)*(1+Tablas!$E$8)</f>
        <v>0</v>
      </c>
    </row>
    <row r="29" spans="1:132" x14ac:dyDescent="0.2">
      <c r="A29" s="3">
        <f>IF($D29&gt;0,COUNTA($D$12:D29),0)</f>
        <v>0</v>
      </c>
      <c r="B29" s="13">
        <f t="shared" si="34"/>
        <v>18</v>
      </c>
      <c r="C29" s="1">
        <f t="shared" si="35"/>
        <v>46127</v>
      </c>
      <c r="D29" s="34"/>
      <c r="E29" s="6">
        <f t="shared" si="36"/>
        <v>32079.317054435636</v>
      </c>
      <c r="F29" s="6">
        <f t="shared" si="0"/>
        <v>532.71788254784099</v>
      </c>
      <c r="G29" s="6">
        <f t="shared" si="1"/>
        <v>491.11735809640612</v>
      </c>
      <c r="H29" s="6">
        <f t="shared" si="2"/>
        <v>3</v>
      </c>
      <c r="I29" s="6">
        <f>ROUND(SUM(F29:H29),2)*(Tablas!$E$8)</f>
        <v>5.1341999999999999E-2</v>
      </c>
      <c r="J29" s="6">
        <f t="shared" si="3"/>
        <v>1026.886582644247</v>
      </c>
      <c r="AR29" s="14">
        <f t="shared" si="4"/>
        <v>18</v>
      </c>
      <c r="AS29" s="6">
        <f t="shared" si="5"/>
        <v>32079.317054435636</v>
      </c>
      <c r="AT29" s="6">
        <f t="shared" si="6"/>
        <v>0</v>
      </c>
      <c r="AU29" s="6">
        <f>IF(SUM($AT$12:$AT29)&gt;0,0,IF($AR29&lt;&gt;"",-PPMT($H$2,$AR29,$C$4*12,$AS$12-SUM($AT$12:$AT29)),0))</f>
        <v>532.71788254784099</v>
      </c>
      <c r="AV29" s="6">
        <f>IF(SUM($AT$12:$AT29)&gt;0,0,IF($AR29&lt;&gt;"",AS29-AU29-AT29,0))</f>
        <v>31546.599171887796</v>
      </c>
      <c r="AW29" s="6">
        <f>IF(SUM($AT$12:$AT29)&gt;0,0,IF($AR29&lt;&gt;"",(AS29-AT29)*$H$2,0))</f>
        <v>491.11735809640612</v>
      </c>
      <c r="AX29" s="6">
        <f>IF(AU29&gt;0,IF(SUM($AT$12:$AT29)&gt;0,0,IF($AR29&lt;&gt;"",Tablas!$G$8,0)),0)</f>
        <v>3</v>
      </c>
      <c r="AY29" s="6">
        <f>IF($AR29&lt;&gt;"",ROUND(AX29+AW29+AU29,2),0)*(1+Tablas!$E$8)</f>
        <v>1026.8913420000001</v>
      </c>
      <c r="BA29" s="14">
        <f t="shared" si="7"/>
        <v>0</v>
      </c>
      <c r="BB29" s="6">
        <f t="shared" si="8"/>
        <v>0</v>
      </c>
      <c r="BC29" s="6">
        <f t="shared" si="9"/>
        <v>0</v>
      </c>
      <c r="BD29" s="6">
        <f>IF(BB29&gt;0,
IF(SUM(BC$12:BC29)&gt;0,0,
IF(BA29&lt;&gt;"",
-PPMT(Tablas!$D$8,BA29,($C$4*12)-(VLOOKUP($AR$9,$A$12:$B$71,2,0)-1),BB$9-SUM(BC$12:BC29)),0)),0)</f>
        <v>0</v>
      </c>
      <c r="BE29" s="6">
        <f>IF(SUM(BC$12:BC29)&gt;0,0,IF(BA29&lt;&gt;"",BB29-BD29-BC29,0))</f>
        <v>0</v>
      </c>
      <c r="BF29" s="6">
        <f>IF(SUM(BC$12:BC29)&gt;0,0,IF(BA29&lt;&gt;"",(BB29-BC29)*Tablas!$D$8,0))</f>
        <v>0</v>
      </c>
      <c r="BG29" s="6">
        <f>IF(BD29&gt;0,IF(SUM(BC$12:BC29)&gt;0,0,IF(BA29&lt;&gt;"",Tablas!$G$8,0)),0)</f>
        <v>0</v>
      </c>
      <c r="BH29" s="6">
        <f>IF(BA29&lt;&gt;"",ROUND(BG29+BF29+BD29,2),0)*(1+Tablas!$E$8)</f>
        <v>0</v>
      </c>
      <c r="BJ29" s="14">
        <f t="shared" si="10"/>
        <v>0</v>
      </c>
      <c r="BK29" s="6">
        <f t="shared" si="11"/>
        <v>0</v>
      </c>
      <c r="BL29" s="6">
        <f t="shared" si="12"/>
        <v>0</v>
      </c>
      <c r="BM29" s="6">
        <f>IF(BK29&gt;0,IF(SUM(BL$12:BL29)&gt;0,0,IF(BJ29&lt;&gt;"",-PPMT(Tablas!$D$8,BJ29,($C$4*12)-(VLOOKUP($BA$9,$A$12:$B$71,2,0)-1),BK$9-SUM(BL$12:BL29)),0)),0)</f>
        <v>0</v>
      </c>
      <c r="BN29" s="6">
        <f>IF(SUM(BL$12:BL29)&gt;0,0,IF(BJ29&lt;&gt;"",BK29-BM29-BL29,0))</f>
        <v>0</v>
      </c>
      <c r="BO29" s="6">
        <f>IF(SUM(BL$12:BL29)&gt;0,0,IF(BJ29&lt;&gt;"",(BK29-BL29)*Tablas!$D$8,0))</f>
        <v>0</v>
      </c>
      <c r="BP29" s="6">
        <f>IF(BM29&gt;0,IF(SUM(BL$12:BL29)&gt;0,0,IF(BJ29&lt;&gt;"",Tablas!$G$8,0)),0)</f>
        <v>0</v>
      </c>
      <c r="BQ29" s="6">
        <f>IF(BJ29&lt;&gt;"",ROUND(BP29+BO29+BM29,2),0)*(1+Tablas!$E$8)</f>
        <v>0</v>
      </c>
      <c r="BS29" s="14">
        <f t="shared" si="13"/>
        <v>18</v>
      </c>
      <c r="BT29" s="6">
        <f t="shared" si="14"/>
        <v>0</v>
      </c>
      <c r="BU29" s="6">
        <f t="shared" si="15"/>
        <v>0</v>
      </c>
      <c r="BV29" s="6">
        <f>IF(BT29&gt;0,IF(SUM(BU$12:BU29)&gt;0,0,IF(BS29&lt;&gt;"",-PPMT(Tablas!$D$8,BS29,($C$4*12)-(VLOOKUP($BJ$9,$A$12:$B$71,2,0)-1),BT$9-SUM(BU$12:BU29)),0)),0)</f>
        <v>0</v>
      </c>
      <c r="BW29" s="6">
        <f>IF(SUM(BU$12:BU29)&gt;0,0,IF(BS29&lt;&gt;"",BT29-BV29-BU29,0))</f>
        <v>0</v>
      </c>
      <c r="BX29" s="6">
        <f>IF(SUM(BU$12:BU29)&gt;0,0,IF(BS29&lt;&gt;"",(BT29-BU29)*Tablas!$D$8,0))</f>
        <v>0</v>
      </c>
      <c r="BY29" s="6">
        <f>IF(BV29&gt;0,IF(SUM(BU$12:BU29)&gt;0,0,IF(BS29&lt;&gt;"",Tablas!$G$8,0)),0)</f>
        <v>0</v>
      </c>
      <c r="BZ29" s="6">
        <f>IF(BS29&lt;&gt;"",ROUND(BY29+BX29+BV29,2),0)*(1+Tablas!$E$8)</f>
        <v>0</v>
      </c>
      <c r="CB29" s="14">
        <f t="shared" si="16"/>
        <v>18</v>
      </c>
      <c r="CC29" s="6">
        <f t="shared" si="17"/>
        <v>0</v>
      </c>
      <c r="CD29" s="6">
        <f t="shared" si="18"/>
        <v>0</v>
      </c>
      <c r="CE29" s="6">
        <f>IF(CC29&gt;0,IF(SUM(CD$12:CD29)&gt;0,0,IF(CB29&lt;&gt;"",-PPMT(Tablas!$D$8,CB29,($C$4*12)-(VLOOKUP($BS$9,$A$12:$B$71,2,0)-1),CC$9-SUM(CD$12:CD29)),0)),0)</f>
        <v>0</v>
      </c>
      <c r="CF29" s="6">
        <f>IF(SUM(CD$12:CD29)&gt;0,0,IF(CB29&lt;&gt;"",CC29-CE29-CD29,0))</f>
        <v>0</v>
      </c>
      <c r="CG29" s="6">
        <f>IF(SUM(CD$12:CD29)&gt;0,0,IF(CB29&lt;&gt;"",(CC29-CD29)*Tablas!$D$8,0))</f>
        <v>0</v>
      </c>
      <c r="CH29" s="6">
        <f>IF(CE29&gt;0,IF(SUM(CD$12:CD29)&gt;0,0,IF(CB29&lt;&gt;"",Tablas!$G$8,0)),0)</f>
        <v>0</v>
      </c>
      <c r="CI29" s="6">
        <f>IF(CB29&lt;&gt;"",ROUND(CH29+CG29+CE29,2),0)*(1+Tablas!$E$8)</f>
        <v>0</v>
      </c>
      <c r="CK29" s="14">
        <f t="shared" si="19"/>
        <v>18</v>
      </c>
      <c r="CL29" s="6">
        <f t="shared" si="20"/>
        <v>0</v>
      </c>
      <c r="CM29" s="6">
        <f t="shared" si="21"/>
        <v>0</v>
      </c>
      <c r="CN29" s="6">
        <f>IF(CL29&gt;0,IF(SUM(CM$12:CM29)&gt;0,0,IF(CK29&lt;&gt;"",-PPMT(Tablas!$D$8,CK29,($C$4*12)-(VLOOKUP($CB$9,$A$12:$B$71,2,0)-1),CL$9-SUM(CM$12:CM29)),0)),0)</f>
        <v>0</v>
      </c>
      <c r="CO29" s="6">
        <f>IF(SUM(CM$12:CM29)&gt;0,0,IF(CK29&lt;&gt;"",CL29-CN29-CM29,0))</f>
        <v>0</v>
      </c>
      <c r="CP29" s="6">
        <f>IF(SUM(CM$12:CM29)&gt;0,0,IF(CK29&lt;&gt;"",(CL29-CM29)*Tablas!$D$8,0))</f>
        <v>0</v>
      </c>
      <c r="CQ29" s="6">
        <f>IF(CN29&gt;0,IF(SUM(CM$12:CM29)&gt;0,0,IF(CK29&lt;&gt;"",Tablas!$G$8,0)),0)</f>
        <v>0</v>
      </c>
      <c r="CR29" s="6">
        <f>IF(CK29&lt;&gt;"",ROUND(CQ29+CP29+CN29,2),0)*(1+Tablas!$E$8)</f>
        <v>0</v>
      </c>
      <c r="CT29" s="14">
        <f t="shared" si="22"/>
        <v>18</v>
      </c>
      <c r="CU29" s="6">
        <f t="shared" si="23"/>
        <v>0</v>
      </c>
      <c r="CV29" s="6">
        <f t="shared" si="24"/>
        <v>0</v>
      </c>
      <c r="CW29" s="6">
        <f>IF(CU29&gt;0,IF(SUM(CV$12:CV29)&gt;0,0,IF(CT29&lt;&gt;"",-PPMT(Tablas!$D$8,CT29,($C$4*12)-(VLOOKUP($CK$9,$A$12:$B$71,2,0)-1),CU$9-SUM(CV$12:CV29)),0)),0)</f>
        <v>0</v>
      </c>
      <c r="CX29" s="6">
        <f>IF(SUM(CV$12:CV29)&gt;0,0,IF(CT29&lt;&gt;"",CU29-CW29-CV29,0))</f>
        <v>0</v>
      </c>
      <c r="CY29" s="6">
        <f>IF(SUM(CV$12:CV29)&gt;0,0,IF(CT29&lt;&gt;"",(CU29-CV29)*Tablas!$D$8,0))</f>
        <v>0</v>
      </c>
      <c r="CZ29" s="6">
        <f>IF(CW29&gt;0,IF(SUM(CV$12:CV29)&gt;0,0,IF(CT29&lt;&gt;"",Tablas!$G$8,0)),0)</f>
        <v>0</v>
      </c>
      <c r="DA29" s="6">
        <f>IF(CT29&lt;&gt;"",ROUND(CZ29+CY29+CW29,2),0)*(1+Tablas!$E$8)</f>
        <v>0</v>
      </c>
      <c r="DC29" s="14">
        <f t="shared" si="25"/>
        <v>18</v>
      </c>
      <c r="DD29" s="6">
        <f t="shared" si="26"/>
        <v>0</v>
      </c>
      <c r="DE29" s="6">
        <f t="shared" si="27"/>
        <v>0</v>
      </c>
      <c r="DF29" s="6">
        <f>IF(DD29&gt;0,IF(SUM(DE$12:DE29)&gt;0,0,IF(DC29&lt;&gt;"",-PPMT(Tablas!$D$8,DC29,($C$4*12)-(VLOOKUP($CT$9,$A$12:$B$71,2,0)-1),DD$9-SUM(DE$12:DE29)),0)),0)</f>
        <v>0</v>
      </c>
      <c r="DG29" s="6">
        <f>IF(SUM(DE$12:DE29)&gt;0,0,IF(DC29&lt;&gt;"",DD29-DF29-DE29,0))</f>
        <v>0</v>
      </c>
      <c r="DH29" s="6">
        <f>IF(SUM(DE$12:DE29)&gt;0,0,IF(DC29&lt;&gt;"",(DD29-DE29)*Tablas!$D$8,0))</f>
        <v>0</v>
      </c>
      <c r="DI29" s="6">
        <f>IF(DF29&gt;0,IF(SUM(DE$12:DE29)&gt;0,0,IF(DC29&lt;&gt;"",Tablas!$G$8,0)),0)</f>
        <v>0</v>
      </c>
      <c r="DJ29" s="6">
        <f>IF(DC29&lt;&gt;"",ROUND(DI29+DH29+DF29,2),0)*(1+Tablas!$E$8)</f>
        <v>0</v>
      </c>
      <c r="DL29" s="14">
        <f t="shared" si="28"/>
        <v>18</v>
      </c>
      <c r="DM29" s="6">
        <f t="shared" si="29"/>
        <v>0</v>
      </c>
      <c r="DN29" s="6">
        <f t="shared" si="30"/>
        <v>0</v>
      </c>
      <c r="DO29" s="6">
        <f>IF(DM29&gt;0,IF(SUM(DN$12:DN29)&gt;0,0,IF(DL29&lt;&gt;"",-PPMT(Tablas!$D$8,DL29,($C$4*12)-(VLOOKUP($DC$9,$A$12:$B$71,2,0)-1),DM$9-SUM(DN$12:DN29)),0)),0)</f>
        <v>0</v>
      </c>
      <c r="DP29" s="6">
        <f>IF(SUM(DN$12:DN29)&gt;0,0,IF(DL29&lt;&gt;"",DM29-DO29-DN29,0))</f>
        <v>0</v>
      </c>
      <c r="DQ29" s="6">
        <f>IF(SUM(DN$12:DN29)&gt;0,0,IF(DL29&lt;&gt;"",(DM29-DN29)*Tablas!$D$8,0))</f>
        <v>0</v>
      </c>
      <c r="DR29" s="6">
        <f>IF(DO29&gt;0,IF(SUM(DN$12:DN29)&gt;0,0,IF(DL29&lt;&gt;"",Tablas!$G$8,0)),0)</f>
        <v>0</v>
      </c>
      <c r="DS29" s="6">
        <f>IF(DL29&lt;&gt;"",ROUND(DR29+DQ29+DO29,2),0)*(1+Tablas!$E$8)</f>
        <v>0</v>
      </c>
      <c r="DU29" s="14">
        <f t="shared" si="31"/>
        <v>18</v>
      </c>
      <c r="DV29" s="6">
        <f t="shared" si="32"/>
        <v>0</v>
      </c>
      <c r="DW29" s="6">
        <f t="shared" si="33"/>
        <v>0</v>
      </c>
      <c r="DX29" s="6">
        <f>IF(DV29&gt;0,IF(SUM(DW$12:DW29)&gt;0,0,IF(DU29&lt;&gt;"",-PPMT(Tablas!$D$8,DU29,($C$4*12)-(VLOOKUP($DL$9,$A$12:$B$71,2,0)-1),DV$9-SUM(DW$12:DW29)),0)),0)</f>
        <v>0</v>
      </c>
      <c r="DY29" s="6">
        <f>IF(SUM(DW$12:DW29)&gt;0,0,IF(DU29&lt;&gt;"",DV29-DX29-DW29,0))</f>
        <v>0</v>
      </c>
      <c r="DZ29" s="6">
        <f>IF(SUM(DW$12:DW29)&gt;0,0,IF(DU29&lt;&gt;"",(DV29-DW29)*Tablas!$D$8,0))</f>
        <v>0</v>
      </c>
      <c r="EA29" s="6">
        <f>IF(DX29&gt;0,IF(SUM(DW$12:DW29)&gt;0,0,IF(DU29&lt;&gt;"",Tablas!$G$8,0)),0)</f>
        <v>0</v>
      </c>
      <c r="EB29" s="6">
        <f>IF(DU29&lt;&gt;"",ROUND(EA29+DZ29+DX29,2),0)*(1+Tablas!$E$8)</f>
        <v>0</v>
      </c>
    </row>
    <row r="30" spans="1:132" x14ac:dyDescent="0.2">
      <c r="A30" s="3">
        <f>IF($D30&gt;0,COUNTA($D$12:D30),0)</f>
        <v>0</v>
      </c>
      <c r="B30" s="13">
        <f t="shared" si="34"/>
        <v>19</v>
      </c>
      <c r="C30" s="1">
        <f t="shared" si="35"/>
        <v>46157</v>
      </c>
      <c r="D30" s="34"/>
      <c r="E30" s="6">
        <f t="shared" si="36"/>
        <v>31546.599171887796</v>
      </c>
      <c r="F30" s="6">
        <f t="shared" si="0"/>
        <v>540.87351125538646</v>
      </c>
      <c r="G30" s="6">
        <f t="shared" si="1"/>
        <v>482.9617293888607</v>
      </c>
      <c r="H30" s="6">
        <f t="shared" si="2"/>
        <v>3</v>
      </c>
      <c r="I30" s="6">
        <f>ROUND(SUM(F30:H30),2)*(Tablas!$E$8)</f>
        <v>5.1341999999999999E-2</v>
      </c>
      <c r="J30" s="6">
        <f t="shared" si="3"/>
        <v>1026.8865826442473</v>
      </c>
      <c r="AR30" s="14">
        <f t="shared" si="4"/>
        <v>19</v>
      </c>
      <c r="AS30" s="6">
        <f t="shared" si="5"/>
        <v>31546.599171887796</v>
      </c>
      <c r="AT30" s="6">
        <f t="shared" si="6"/>
        <v>0</v>
      </c>
      <c r="AU30" s="6">
        <f>IF(SUM($AT$12:$AT30)&gt;0,0,IF($AR30&lt;&gt;"",-PPMT($H$2,$AR30,$C$4*12,$AS$12-SUM($AT$12:$AT30)),0))</f>
        <v>540.87351125538646</v>
      </c>
      <c r="AV30" s="6">
        <f>IF(SUM($AT$12:$AT30)&gt;0,0,IF($AR30&lt;&gt;"",AS30-AU30-AT30,0))</f>
        <v>31005.725660632408</v>
      </c>
      <c r="AW30" s="6">
        <f>IF(SUM($AT$12:$AT30)&gt;0,0,IF($AR30&lt;&gt;"",(AS30-AT30)*$H$2,0))</f>
        <v>482.9617293888607</v>
      </c>
      <c r="AX30" s="6">
        <f>IF(AU30&gt;0,IF(SUM($AT$12:$AT30)&gt;0,0,IF($AR30&lt;&gt;"",Tablas!$G$8,0)),0)</f>
        <v>3</v>
      </c>
      <c r="AY30" s="6">
        <f>IF($AR30&lt;&gt;"",ROUND(AX30+AW30+AU30,2),0)*(1+Tablas!$E$8)</f>
        <v>1026.8913420000001</v>
      </c>
      <c r="BA30" s="14">
        <f t="shared" si="7"/>
        <v>0</v>
      </c>
      <c r="BB30" s="6">
        <f t="shared" si="8"/>
        <v>0</v>
      </c>
      <c r="BC30" s="6">
        <f t="shared" si="9"/>
        <v>0</v>
      </c>
      <c r="BD30" s="6">
        <f>IF(BB30&gt;0,
IF(SUM(BC$12:BC30)&gt;0,0,
IF(BA30&lt;&gt;"",
-PPMT(Tablas!$D$8,BA30,($C$4*12)-(VLOOKUP($AR$9,$A$12:$B$71,2,0)-1),BB$9-SUM(BC$12:BC30)),0)),0)</f>
        <v>0</v>
      </c>
      <c r="BE30" s="6">
        <f>IF(SUM(BC$12:BC30)&gt;0,0,IF(BA30&lt;&gt;"",BB30-BD30-BC30,0))</f>
        <v>0</v>
      </c>
      <c r="BF30" s="6">
        <f>IF(SUM(BC$12:BC30)&gt;0,0,IF(BA30&lt;&gt;"",(BB30-BC30)*Tablas!$D$8,0))</f>
        <v>0</v>
      </c>
      <c r="BG30" s="6">
        <f>IF(BD30&gt;0,IF(SUM(BC$12:BC30)&gt;0,0,IF(BA30&lt;&gt;"",Tablas!$G$8,0)),0)</f>
        <v>0</v>
      </c>
      <c r="BH30" s="6">
        <f>IF(BA30&lt;&gt;"",ROUND(BG30+BF30+BD30,2),0)*(1+Tablas!$E$8)</f>
        <v>0</v>
      </c>
      <c r="BJ30" s="14">
        <f t="shared" si="10"/>
        <v>0</v>
      </c>
      <c r="BK30" s="6">
        <f t="shared" si="11"/>
        <v>0</v>
      </c>
      <c r="BL30" s="6">
        <f t="shared" si="12"/>
        <v>0</v>
      </c>
      <c r="BM30" s="6">
        <f>IF(BK30&gt;0,IF(SUM(BL$12:BL30)&gt;0,0,IF(BJ30&lt;&gt;"",-PPMT(Tablas!$D$8,BJ30,($C$4*12)-(VLOOKUP($BA$9,$A$12:$B$71,2,0)-1),BK$9-SUM(BL$12:BL30)),0)),0)</f>
        <v>0</v>
      </c>
      <c r="BN30" s="6">
        <f>IF(SUM(BL$12:BL30)&gt;0,0,IF(BJ30&lt;&gt;"",BK30-BM30-BL30,0))</f>
        <v>0</v>
      </c>
      <c r="BO30" s="6">
        <f>IF(SUM(BL$12:BL30)&gt;0,0,IF(BJ30&lt;&gt;"",(BK30-BL30)*Tablas!$D$8,0))</f>
        <v>0</v>
      </c>
      <c r="BP30" s="6">
        <f>IF(BM30&gt;0,IF(SUM(BL$12:BL30)&gt;0,0,IF(BJ30&lt;&gt;"",Tablas!$G$8,0)),0)</f>
        <v>0</v>
      </c>
      <c r="BQ30" s="6">
        <f>IF(BJ30&lt;&gt;"",ROUND(BP30+BO30+BM30,2),0)*(1+Tablas!$E$8)</f>
        <v>0</v>
      </c>
      <c r="BS30" s="14">
        <f t="shared" si="13"/>
        <v>19</v>
      </c>
      <c r="BT30" s="6">
        <f t="shared" si="14"/>
        <v>0</v>
      </c>
      <c r="BU30" s="6">
        <f t="shared" si="15"/>
        <v>0</v>
      </c>
      <c r="BV30" s="6">
        <f>IF(BT30&gt;0,IF(SUM(BU$12:BU30)&gt;0,0,IF(BS30&lt;&gt;"",-PPMT(Tablas!$D$8,BS30,($C$4*12)-(VLOOKUP($BJ$9,$A$12:$B$71,2,0)-1),BT$9-SUM(BU$12:BU30)),0)),0)</f>
        <v>0</v>
      </c>
      <c r="BW30" s="6">
        <f>IF(SUM(BU$12:BU30)&gt;0,0,IF(BS30&lt;&gt;"",BT30-BV30-BU30,0))</f>
        <v>0</v>
      </c>
      <c r="BX30" s="6">
        <f>IF(SUM(BU$12:BU30)&gt;0,0,IF(BS30&lt;&gt;"",(BT30-BU30)*Tablas!$D$8,0))</f>
        <v>0</v>
      </c>
      <c r="BY30" s="6">
        <f>IF(BV30&gt;0,IF(SUM(BU$12:BU30)&gt;0,0,IF(BS30&lt;&gt;"",Tablas!$G$8,0)),0)</f>
        <v>0</v>
      </c>
      <c r="BZ30" s="6">
        <f>IF(BS30&lt;&gt;"",ROUND(BY30+BX30+BV30,2),0)*(1+Tablas!$E$8)</f>
        <v>0</v>
      </c>
      <c r="CB30" s="14">
        <f t="shared" si="16"/>
        <v>19</v>
      </c>
      <c r="CC30" s="6">
        <f t="shared" si="17"/>
        <v>0</v>
      </c>
      <c r="CD30" s="6">
        <f t="shared" si="18"/>
        <v>0</v>
      </c>
      <c r="CE30" s="6">
        <f>IF(CC30&gt;0,IF(SUM(CD$12:CD30)&gt;0,0,IF(CB30&lt;&gt;"",-PPMT(Tablas!$D$8,CB30,($C$4*12)-(VLOOKUP($BS$9,$A$12:$B$71,2,0)-1),CC$9-SUM(CD$12:CD30)),0)),0)</f>
        <v>0</v>
      </c>
      <c r="CF30" s="6">
        <f>IF(SUM(CD$12:CD30)&gt;0,0,IF(CB30&lt;&gt;"",CC30-CE30-CD30,0))</f>
        <v>0</v>
      </c>
      <c r="CG30" s="6">
        <f>IF(SUM(CD$12:CD30)&gt;0,0,IF(CB30&lt;&gt;"",(CC30-CD30)*Tablas!$D$8,0))</f>
        <v>0</v>
      </c>
      <c r="CH30" s="6">
        <f>IF(CE30&gt;0,IF(SUM(CD$12:CD30)&gt;0,0,IF(CB30&lt;&gt;"",Tablas!$G$8,0)),0)</f>
        <v>0</v>
      </c>
      <c r="CI30" s="6">
        <f>IF(CB30&lt;&gt;"",ROUND(CH30+CG30+CE30,2),0)*(1+Tablas!$E$8)</f>
        <v>0</v>
      </c>
      <c r="CK30" s="14">
        <f t="shared" si="19"/>
        <v>19</v>
      </c>
      <c r="CL30" s="6">
        <f t="shared" si="20"/>
        <v>0</v>
      </c>
      <c r="CM30" s="6">
        <f t="shared" si="21"/>
        <v>0</v>
      </c>
      <c r="CN30" s="6">
        <f>IF(CL30&gt;0,IF(SUM(CM$12:CM30)&gt;0,0,IF(CK30&lt;&gt;"",-PPMT(Tablas!$D$8,CK30,($C$4*12)-(VLOOKUP($CB$9,$A$12:$B$71,2,0)-1),CL$9-SUM(CM$12:CM30)),0)),0)</f>
        <v>0</v>
      </c>
      <c r="CO30" s="6">
        <f>IF(SUM(CM$12:CM30)&gt;0,0,IF(CK30&lt;&gt;"",CL30-CN30-CM30,0))</f>
        <v>0</v>
      </c>
      <c r="CP30" s="6">
        <f>IF(SUM(CM$12:CM30)&gt;0,0,IF(CK30&lt;&gt;"",(CL30-CM30)*Tablas!$D$8,0))</f>
        <v>0</v>
      </c>
      <c r="CQ30" s="6">
        <f>IF(CN30&gt;0,IF(SUM(CM$12:CM30)&gt;0,0,IF(CK30&lt;&gt;"",Tablas!$G$8,0)),0)</f>
        <v>0</v>
      </c>
      <c r="CR30" s="6">
        <f>IF(CK30&lt;&gt;"",ROUND(CQ30+CP30+CN30,2),0)*(1+Tablas!$E$8)</f>
        <v>0</v>
      </c>
      <c r="CT30" s="14">
        <f t="shared" si="22"/>
        <v>19</v>
      </c>
      <c r="CU30" s="6">
        <f t="shared" si="23"/>
        <v>0</v>
      </c>
      <c r="CV30" s="6">
        <f t="shared" si="24"/>
        <v>0</v>
      </c>
      <c r="CW30" s="6">
        <f>IF(CU30&gt;0,IF(SUM(CV$12:CV30)&gt;0,0,IF(CT30&lt;&gt;"",-PPMT(Tablas!$D$8,CT30,($C$4*12)-(VLOOKUP($CK$9,$A$12:$B$71,2,0)-1),CU$9-SUM(CV$12:CV30)),0)),0)</f>
        <v>0</v>
      </c>
      <c r="CX30" s="6">
        <f>IF(SUM(CV$12:CV30)&gt;0,0,IF(CT30&lt;&gt;"",CU30-CW30-CV30,0))</f>
        <v>0</v>
      </c>
      <c r="CY30" s="6">
        <f>IF(SUM(CV$12:CV30)&gt;0,0,IF(CT30&lt;&gt;"",(CU30-CV30)*Tablas!$D$8,0))</f>
        <v>0</v>
      </c>
      <c r="CZ30" s="6">
        <f>IF(CW30&gt;0,IF(SUM(CV$12:CV30)&gt;0,0,IF(CT30&lt;&gt;"",Tablas!$G$8,0)),0)</f>
        <v>0</v>
      </c>
      <c r="DA30" s="6">
        <f>IF(CT30&lt;&gt;"",ROUND(CZ30+CY30+CW30,2),0)*(1+Tablas!$E$8)</f>
        <v>0</v>
      </c>
      <c r="DC30" s="14">
        <f t="shared" si="25"/>
        <v>19</v>
      </c>
      <c r="DD30" s="6">
        <f t="shared" si="26"/>
        <v>0</v>
      </c>
      <c r="DE30" s="6">
        <f t="shared" si="27"/>
        <v>0</v>
      </c>
      <c r="DF30" s="6">
        <f>IF(DD30&gt;0,IF(SUM(DE$12:DE30)&gt;0,0,IF(DC30&lt;&gt;"",-PPMT(Tablas!$D$8,DC30,($C$4*12)-(VLOOKUP($CT$9,$A$12:$B$71,2,0)-1),DD$9-SUM(DE$12:DE30)),0)),0)</f>
        <v>0</v>
      </c>
      <c r="DG30" s="6">
        <f>IF(SUM(DE$12:DE30)&gt;0,0,IF(DC30&lt;&gt;"",DD30-DF30-DE30,0))</f>
        <v>0</v>
      </c>
      <c r="DH30" s="6">
        <f>IF(SUM(DE$12:DE30)&gt;0,0,IF(DC30&lt;&gt;"",(DD30-DE30)*Tablas!$D$8,0))</f>
        <v>0</v>
      </c>
      <c r="DI30" s="6">
        <f>IF(DF30&gt;0,IF(SUM(DE$12:DE30)&gt;0,0,IF(DC30&lt;&gt;"",Tablas!$G$8,0)),0)</f>
        <v>0</v>
      </c>
      <c r="DJ30" s="6">
        <f>IF(DC30&lt;&gt;"",ROUND(DI30+DH30+DF30,2),0)*(1+Tablas!$E$8)</f>
        <v>0</v>
      </c>
      <c r="DL30" s="14">
        <f t="shared" si="28"/>
        <v>19</v>
      </c>
      <c r="DM30" s="6">
        <f t="shared" si="29"/>
        <v>0</v>
      </c>
      <c r="DN30" s="6">
        <f t="shared" si="30"/>
        <v>0</v>
      </c>
      <c r="DO30" s="6">
        <f>IF(DM30&gt;0,IF(SUM(DN$12:DN30)&gt;0,0,IF(DL30&lt;&gt;"",-PPMT(Tablas!$D$8,DL30,($C$4*12)-(VLOOKUP($DC$9,$A$12:$B$71,2,0)-1),DM$9-SUM(DN$12:DN30)),0)),0)</f>
        <v>0</v>
      </c>
      <c r="DP30" s="6">
        <f>IF(SUM(DN$12:DN30)&gt;0,0,IF(DL30&lt;&gt;"",DM30-DO30-DN30,0))</f>
        <v>0</v>
      </c>
      <c r="DQ30" s="6">
        <f>IF(SUM(DN$12:DN30)&gt;0,0,IF(DL30&lt;&gt;"",(DM30-DN30)*Tablas!$D$8,0))</f>
        <v>0</v>
      </c>
      <c r="DR30" s="6">
        <f>IF(DO30&gt;0,IF(SUM(DN$12:DN30)&gt;0,0,IF(DL30&lt;&gt;"",Tablas!$G$8,0)),0)</f>
        <v>0</v>
      </c>
      <c r="DS30" s="6">
        <f>IF(DL30&lt;&gt;"",ROUND(DR30+DQ30+DO30,2),0)*(1+Tablas!$E$8)</f>
        <v>0</v>
      </c>
      <c r="DU30" s="14">
        <f t="shared" si="31"/>
        <v>19</v>
      </c>
      <c r="DV30" s="6">
        <f t="shared" si="32"/>
        <v>0</v>
      </c>
      <c r="DW30" s="6">
        <f t="shared" si="33"/>
        <v>0</v>
      </c>
      <c r="DX30" s="6">
        <f>IF(DV30&gt;0,IF(SUM(DW$12:DW30)&gt;0,0,IF(DU30&lt;&gt;"",-PPMT(Tablas!$D$8,DU30,($C$4*12)-(VLOOKUP($DL$9,$A$12:$B$71,2,0)-1),DV$9-SUM(DW$12:DW30)),0)),0)</f>
        <v>0</v>
      </c>
      <c r="DY30" s="6">
        <f>IF(SUM(DW$12:DW30)&gt;0,0,IF(DU30&lt;&gt;"",DV30-DX30-DW30,0))</f>
        <v>0</v>
      </c>
      <c r="DZ30" s="6">
        <f>IF(SUM(DW$12:DW30)&gt;0,0,IF(DU30&lt;&gt;"",(DV30-DW30)*Tablas!$D$8,0))</f>
        <v>0</v>
      </c>
      <c r="EA30" s="6">
        <f>IF(DX30&gt;0,IF(SUM(DW$12:DW30)&gt;0,0,IF(DU30&lt;&gt;"",Tablas!$G$8,0)),0)</f>
        <v>0</v>
      </c>
      <c r="EB30" s="6">
        <f>IF(DU30&lt;&gt;"",ROUND(EA30+DZ30+DX30,2),0)*(1+Tablas!$E$8)</f>
        <v>0</v>
      </c>
    </row>
    <row r="31" spans="1:132" x14ac:dyDescent="0.2">
      <c r="A31" s="3">
        <f>IF($D31&gt;0,COUNTA($D$12:D31),0)</f>
        <v>0</v>
      </c>
      <c r="B31" s="13">
        <f t="shared" si="34"/>
        <v>20</v>
      </c>
      <c r="C31" s="1">
        <f t="shared" si="35"/>
        <v>46188</v>
      </c>
      <c r="D31" s="34"/>
      <c r="E31" s="6">
        <f t="shared" si="36"/>
        <v>31005.725660632408</v>
      </c>
      <c r="F31" s="6">
        <f t="shared" si="0"/>
        <v>549.15399832003686</v>
      </c>
      <c r="G31" s="6">
        <f t="shared" si="1"/>
        <v>474.6812423242103</v>
      </c>
      <c r="H31" s="6">
        <f t="shared" si="2"/>
        <v>3</v>
      </c>
      <c r="I31" s="6">
        <f>ROUND(SUM(F31:H31),2)*(Tablas!$E$8)</f>
        <v>5.1341999999999999E-2</v>
      </c>
      <c r="J31" s="6">
        <f t="shared" si="3"/>
        <v>1026.8865826442473</v>
      </c>
      <c r="AR31" s="14">
        <f t="shared" si="4"/>
        <v>20</v>
      </c>
      <c r="AS31" s="6">
        <f t="shared" si="5"/>
        <v>31005.725660632408</v>
      </c>
      <c r="AT31" s="6">
        <f t="shared" si="6"/>
        <v>0</v>
      </c>
      <c r="AU31" s="6">
        <f>IF(SUM($AT$12:$AT31)&gt;0,0,IF($AR31&lt;&gt;"",-PPMT($H$2,$AR31,$C$4*12,$AS$12-SUM($AT$12:$AT31)),0))</f>
        <v>549.15399832003686</v>
      </c>
      <c r="AV31" s="6">
        <f>IF(SUM($AT$12:$AT31)&gt;0,0,IF($AR31&lt;&gt;"",AS31-AU31-AT31,0))</f>
        <v>30456.57166231237</v>
      </c>
      <c r="AW31" s="6">
        <f>IF(SUM($AT$12:$AT31)&gt;0,0,IF($AR31&lt;&gt;"",(AS31-AT31)*$H$2,0))</f>
        <v>474.6812423242103</v>
      </c>
      <c r="AX31" s="6">
        <f>IF(AU31&gt;0,IF(SUM($AT$12:$AT31)&gt;0,0,IF($AR31&lt;&gt;"",Tablas!$G$8,0)),0)</f>
        <v>3</v>
      </c>
      <c r="AY31" s="6">
        <f>IF($AR31&lt;&gt;"",ROUND(AX31+AW31+AU31,2),0)*(1+Tablas!$E$8)</f>
        <v>1026.8913420000001</v>
      </c>
      <c r="BA31" s="14">
        <f t="shared" si="7"/>
        <v>0</v>
      </c>
      <c r="BB31" s="6">
        <f t="shared" si="8"/>
        <v>0</v>
      </c>
      <c r="BC31" s="6">
        <f t="shared" si="9"/>
        <v>0</v>
      </c>
      <c r="BD31" s="6">
        <f>IF(BB31&gt;0,
IF(SUM(BC$12:BC31)&gt;0,0,
IF(BA31&lt;&gt;"",
-PPMT(Tablas!$D$8,BA31,($C$4*12)-(VLOOKUP($AR$9,$A$12:$B$71,2,0)-1),BB$9-SUM(BC$12:BC31)),0)),0)</f>
        <v>0</v>
      </c>
      <c r="BE31" s="6">
        <f>IF(SUM(BC$12:BC31)&gt;0,0,IF(BA31&lt;&gt;"",BB31-BD31-BC31,0))</f>
        <v>0</v>
      </c>
      <c r="BF31" s="6">
        <f>IF(SUM(BC$12:BC31)&gt;0,0,IF(BA31&lt;&gt;"",(BB31-BC31)*Tablas!$D$8,0))</f>
        <v>0</v>
      </c>
      <c r="BG31" s="6">
        <f>IF(BD31&gt;0,IF(SUM(BC$12:BC31)&gt;0,0,IF(BA31&lt;&gt;"",Tablas!$G$8,0)),0)</f>
        <v>0</v>
      </c>
      <c r="BH31" s="6">
        <f>IF(BA31&lt;&gt;"",ROUND(BG31+BF31+BD31,2),0)*(1+Tablas!$E$8)</f>
        <v>0</v>
      </c>
      <c r="BJ31" s="14">
        <f t="shared" si="10"/>
        <v>0</v>
      </c>
      <c r="BK31" s="6">
        <f t="shared" si="11"/>
        <v>0</v>
      </c>
      <c r="BL31" s="6">
        <f t="shared" si="12"/>
        <v>0</v>
      </c>
      <c r="BM31" s="6">
        <f>IF(BK31&gt;0,IF(SUM(BL$12:BL31)&gt;0,0,IF(BJ31&lt;&gt;"",-PPMT(Tablas!$D$8,BJ31,($C$4*12)-(VLOOKUP($BA$9,$A$12:$B$71,2,0)-1),BK$9-SUM(BL$12:BL31)),0)),0)</f>
        <v>0</v>
      </c>
      <c r="BN31" s="6">
        <f>IF(SUM(BL$12:BL31)&gt;0,0,IF(BJ31&lt;&gt;"",BK31-BM31-BL31,0))</f>
        <v>0</v>
      </c>
      <c r="BO31" s="6">
        <f>IF(SUM(BL$12:BL31)&gt;0,0,IF(BJ31&lt;&gt;"",(BK31-BL31)*Tablas!$D$8,0))</f>
        <v>0</v>
      </c>
      <c r="BP31" s="6">
        <f>IF(BM31&gt;0,IF(SUM(BL$12:BL31)&gt;0,0,IF(BJ31&lt;&gt;"",Tablas!$G$8,0)),0)</f>
        <v>0</v>
      </c>
      <c r="BQ31" s="6">
        <f>IF(BJ31&lt;&gt;"",ROUND(BP31+BO31+BM31,2),0)*(1+Tablas!$E$8)</f>
        <v>0</v>
      </c>
      <c r="BS31" s="14">
        <f t="shared" si="13"/>
        <v>20</v>
      </c>
      <c r="BT31" s="6">
        <f t="shared" si="14"/>
        <v>0</v>
      </c>
      <c r="BU31" s="6">
        <f t="shared" si="15"/>
        <v>0</v>
      </c>
      <c r="BV31" s="6">
        <f>IF(BT31&gt;0,IF(SUM(BU$12:BU31)&gt;0,0,IF(BS31&lt;&gt;"",-PPMT(Tablas!$D$8,BS31,($C$4*12)-(VLOOKUP($BJ$9,$A$12:$B$71,2,0)-1),BT$9-SUM(BU$12:BU31)),0)),0)</f>
        <v>0</v>
      </c>
      <c r="BW31" s="6">
        <f>IF(SUM(BU$12:BU31)&gt;0,0,IF(BS31&lt;&gt;"",BT31-BV31-BU31,0))</f>
        <v>0</v>
      </c>
      <c r="BX31" s="6">
        <f>IF(SUM(BU$12:BU31)&gt;0,0,IF(BS31&lt;&gt;"",(BT31-BU31)*Tablas!$D$8,0))</f>
        <v>0</v>
      </c>
      <c r="BY31" s="6">
        <f>IF(BV31&gt;0,IF(SUM(BU$12:BU31)&gt;0,0,IF(BS31&lt;&gt;"",Tablas!$G$8,0)),0)</f>
        <v>0</v>
      </c>
      <c r="BZ31" s="6">
        <f>IF(BS31&lt;&gt;"",ROUND(BY31+BX31+BV31,2),0)*(1+Tablas!$E$8)</f>
        <v>0</v>
      </c>
      <c r="CB31" s="14">
        <f t="shared" si="16"/>
        <v>20</v>
      </c>
      <c r="CC31" s="6">
        <f t="shared" si="17"/>
        <v>0</v>
      </c>
      <c r="CD31" s="6">
        <f t="shared" si="18"/>
        <v>0</v>
      </c>
      <c r="CE31" s="6">
        <f>IF(CC31&gt;0,IF(SUM(CD$12:CD31)&gt;0,0,IF(CB31&lt;&gt;"",-PPMT(Tablas!$D$8,CB31,($C$4*12)-(VLOOKUP($BS$9,$A$12:$B$71,2,0)-1),CC$9-SUM(CD$12:CD31)),0)),0)</f>
        <v>0</v>
      </c>
      <c r="CF31" s="6">
        <f>IF(SUM(CD$12:CD31)&gt;0,0,IF(CB31&lt;&gt;"",CC31-CE31-CD31,0))</f>
        <v>0</v>
      </c>
      <c r="CG31" s="6">
        <f>IF(SUM(CD$12:CD31)&gt;0,0,IF(CB31&lt;&gt;"",(CC31-CD31)*Tablas!$D$8,0))</f>
        <v>0</v>
      </c>
      <c r="CH31" s="6">
        <f>IF(CE31&gt;0,IF(SUM(CD$12:CD31)&gt;0,0,IF(CB31&lt;&gt;"",Tablas!$G$8,0)),0)</f>
        <v>0</v>
      </c>
      <c r="CI31" s="6">
        <f>IF(CB31&lt;&gt;"",ROUND(CH31+CG31+CE31,2),0)*(1+Tablas!$E$8)</f>
        <v>0</v>
      </c>
      <c r="CK31" s="14">
        <f t="shared" si="19"/>
        <v>20</v>
      </c>
      <c r="CL31" s="6">
        <f t="shared" si="20"/>
        <v>0</v>
      </c>
      <c r="CM31" s="6">
        <f t="shared" si="21"/>
        <v>0</v>
      </c>
      <c r="CN31" s="6">
        <f>IF(CL31&gt;0,IF(SUM(CM$12:CM31)&gt;0,0,IF(CK31&lt;&gt;"",-PPMT(Tablas!$D$8,CK31,($C$4*12)-(VLOOKUP($CB$9,$A$12:$B$71,2,0)-1),CL$9-SUM(CM$12:CM31)),0)),0)</f>
        <v>0</v>
      </c>
      <c r="CO31" s="6">
        <f>IF(SUM(CM$12:CM31)&gt;0,0,IF(CK31&lt;&gt;"",CL31-CN31-CM31,0))</f>
        <v>0</v>
      </c>
      <c r="CP31" s="6">
        <f>IF(SUM(CM$12:CM31)&gt;0,0,IF(CK31&lt;&gt;"",(CL31-CM31)*Tablas!$D$8,0))</f>
        <v>0</v>
      </c>
      <c r="CQ31" s="6">
        <f>IF(CN31&gt;0,IF(SUM(CM$12:CM31)&gt;0,0,IF(CK31&lt;&gt;"",Tablas!$G$8,0)),0)</f>
        <v>0</v>
      </c>
      <c r="CR31" s="6">
        <f>IF(CK31&lt;&gt;"",ROUND(CQ31+CP31+CN31,2),0)*(1+Tablas!$E$8)</f>
        <v>0</v>
      </c>
      <c r="CT31" s="14">
        <f t="shared" si="22"/>
        <v>20</v>
      </c>
      <c r="CU31" s="6">
        <f t="shared" si="23"/>
        <v>0</v>
      </c>
      <c r="CV31" s="6">
        <f t="shared" si="24"/>
        <v>0</v>
      </c>
      <c r="CW31" s="6">
        <f>IF(CU31&gt;0,IF(SUM(CV$12:CV31)&gt;0,0,IF(CT31&lt;&gt;"",-PPMT(Tablas!$D$8,CT31,($C$4*12)-(VLOOKUP($CK$9,$A$12:$B$71,2,0)-1),CU$9-SUM(CV$12:CV31)),0)),0)</f>
        <v>0</v>
      </c>
      <c r="CX31" s="6">
        <f>IF(SUM(CV$12:CV31)&gt;0,0,IF(CT31&lt;&gt;"",CU31-CW31-CV31,0))</f>
        <v>0</v>
      </c>
      <c r="CY31" s="6">
        <f>IF(SUM(CV$12:CV31)&gt;0,0,IF(CT31&lt;&gt;"",(CU31-CV31)*Tablas!$D$8,0))</f>
        <v>0</v>
      </c>
      <c r="CZ31" s="6">
        <f>IF(CW31&gt;0,IF(SUM(CV$12:CV31)&gt;0,0,IF(CT31&lt;&gt;"",Tablas!$G$8,0)),0)</f>
        <v>0</v>
      </c>
      <c r="DA31" s="6">
        <f>IF(CT31&lt;&gt;"",ROUND(CZ31+CY31+CW31,2),0)*(1+Tablas!$E$8)</f>
        <v>0</v>
      </c>
      <c r="DC31" s="14">
        <f t="shared" si="25"/>
        <v>20</v>
      </c>
      <c r="DD31" s="6">
        <f t="shared" si="26"/>
        <v>0</v>
      </c>
      <c r="DE31" s="6">
        <f t="shared" si="27"/>
        <v>0</v>
      </c>
      <c r="DF31" s="6">
        <f>IF(DD31&gt;0,IF(SUM(DE$12:DE31)&gt;0,0,IF(DC31&lt;&gt;"",-PPMT(Tablas!$D$8,DC31,($C$4*12)-(VLOOKUP($CT$9,$A$12:$B$71,2,0)-1),DD$9-SUM(DE$12:DE31)),0)),0)</f>
        <v>0</v>
      </c>
      <c r="DG31" s="6">
        <f>IF(SUM(DE$12:DE31)&gt;0,0,IF(DC31&lt;&gt;"",DD31-DF31-DE31,0))</f>
        <v>0</v>
      </c>
      <c r="DH31" s="6">
        <f>IF(SUM(DE$12:DE31)&gt;0,0,IF(DC31&lt;&gt;"",(DD31-DE31)*Tablas!$D$8,0))</f>
        <v>0</v>
      </c>
      <c r="DI31" s="6">
        <f>IF(DF31&gt;0,IF(SUM(DE$12:DE31)&gt;0,0,IF(DC31&lt;&gt;"",Tablas!$G$8,0)),0)</f>
        <v>0</v>
      </c>
      <c r="DJ31" s="6">
        <f>IF(DC31&lt;&gt;"",ROUND(DI31+DH31+DF31,2),0)*(1+Tablas!$E$8)</f>
        <v>0</v>
      </c>
      <c r="DL31" s="14">
        <f t="shared" si="28"/>
        <v>20</v>
      </c>
      <c r="DM31" s="6">
        <f t="shared" si="29"/>
        <v>0</v>
      </c>
      <c r="DN31" s="6">
        <f t="shared" si="30"/>
        <v>0</v>
      </c>
      <c r="DO31" s="6">
        <f>IF(DM31&gt;0,IF(SUM(DN$12:DN31)&gt;0,0,IF(DL31&lt;&gt;"",-PPMT(Tablas!$D$8,DL31,($C$4*12)-(VLOOKUP($DC$9,$A$12:$B$71,2,0)-1),DM$9-SUM(DN$12:DN31)),0)),0)</f>
        <v>0</v>
      </c>
      <c r="DP31" s="6">
        <f>IF(SUM(DN$12:DN31)&gt;0,0,IF(DL31&lt;&gt;"",DM31-DO31-DN31,0))</f>
        <v>0</v>
      </c>
      <c r="DQ31" s="6">
        <f>IF(SUM(DN$12:DN31)&gt;0,0,IF(DL31&lt;&gt;"",(DM31-DN31)*Tablas!$D$8,0))</f>
        <v>0</v>
      </c>
      <c r="DR31" s="6">
        <f>IF(DO31&gt;0,IF(SUM(DN$12:DN31)&gt;0,0,IF(DL31&lt;&gt;"",Tablas!$G$8,0)),0)</f>
        <v>0</v>
      </c>
      <c r="DS31" s="6">
        <f>IF(DL31&lt;&gt;"",ROUND(DR31+DQ31+DO31,2),0)*(1+Tablas!$E$8)</f>
        <v>0</v>
      </c>
      <c r="DU31" s="14">
        <f t="shared" si="31"/>
        <v>20</v>
      </c>
      <c r="DV31" s="6">
        <f t="shared" si="32"/>
        <v>0</v>
      </c>
      <c r="DW31" s="6">
        <f t="shared" si="33"/>
        <v>0</v>
      </c>
      <c r="DX31" s="6">
        <f>IF(DV31&gt;0,IF(SUM(DW$12:DW31)&gt;0,0,IF(DU31&lt;&gt;"",-PPMT(Tablas!$D$8,DU31,($C$4*12)-(VLOOKUP($DL$9,$A$12:$B$71,2,0)-1),DV$9-SUM(DW$12:DW31)),0)),0)</f>
        <v>0</v>
      </c>
      <c r="DY31" s="6">
        <f>IF(SUM(DW$12:DW31)&gt;0,0,IF(DU31&lt;&gt;"",DV31-DX31-DW31,0))</f>
        <v>0</v>
      </c>
      <c r="DZ31" s="6">
        <f>IF(SUM(DW$12:DW31)&gt;0,0,IF(DU31&lt;&gt;"",(DV31-DW31)*Tablas!$D$8,0))</f>
        <v>0</v>
      </c>
      <c r="EA31" s="6">
        <f>IF(DX31&gt;0,IF(SUM(DW$12:DW31)&gt;0,0,IF(DU31&lt;&gt;"",Tablas!$G$8,0)),0)</f>
        <v>0</v>
      </c>
      <c r="EB31" s="6">
        <f>IF(DU31&lt;&gt;"",ROUND(EA31+DZ31+DX31,2),0)*(1+Tablas!$E$8)</f>
        <v>0</v>
      </c>
    </row>
    <row r="32" spans="1:132" x14ac:dyDescent="0.2">
      <c r="A32" s="3">
        <f>IF($D32&gt;0,COUNTA($D$12:D32),0)</f>
        <v>0</v>
      </c>
      <c r="B32" s="13">
        <f t="shared" si="34"/>
        <v>21</v>
      </c>
      <c r="C32" s="1">
        <f t="shared" si="35"/>
        <v>46218</v>
      </c>
      <c r="D32" s="34"/>
      <c r="E32" s="6">
        <f t="shared" si="36"/>
        <v>30456.57166231237</v>
      </c>
      <c r="F32" s="6">
        <f t="shared" si="0"/>
        <v>557.56125525712696</v>
      </c>
      <c r="G32" s="6">
        <f t="shared" si="1"/>
        <v>466.27398538712026</v>
      </c>
      <c r="H32" s="6">
        <f t="shared" si="2"/>
        <v>3</v>
      </c>
      <c r="I32" s="6">
        <f>ROUND(SUM(F32:H32),2)*(Tablas!$E$8)</f>
        <v>5.1341999999999999E-2</v>
      </c>
      <c r="J32" s="6">
        <f t="shared" si="3"/>
        <v>1026.8865826442473</v>
      </c>
      <c r="AR32" s="14">
        <f t="shared" si="4"/>
        <v>21</v>
      </c>
      <c r="AS32" s="6">
        <f t="shared" si="5"/>
        <v>30456.57166231237</v>
      </c>
      <c r="AT32" s="6">
        <f t="shared" si="6"/>
        <v>0</v>
      </c>
      <c r="AU32" s="6">
        <f>IF(SUM($AT$12:$AT32)&gt;0,0,IF($AR32&lt;&gt;"",-PPMT($H$2,$AR32,$C$4*12,$AS$12-SUM($AT$12:$AT32)),0))</f>
        <v>557.56125525712696</v>
      </c>
      <c r="AV32" s="6">
        <f>IF(SUM($AT$12:$AT32)&gt;0,0,IF($AR32&lt;&gt;"",AS32-AU32-AT32,0))</f>
        <v>29899.010407055244</v>
      </c>
      <c r="AW32" s="6">
        <f>IF(SUM($AT$12:$AT32)&gt;0,0,IF($AR32&lt;&gt;"",(AS32-AT32)*$H$2,0))</f>
        <v>466.27398538712026</v>
      </c>
      <c r="AX32" s="6">
        <f>IF(AU32&gt;0,IF(SUM($AT$12:$AT32)&gt;0,0,IF($AR32&lt;&gt;"",Tablas!$G$8,0)),0)</f>
        <v>3</v>
      </c>
      <c r="AY32" s="6">
        <f>IF($AR32&lt;&gt;"",ROUND(AX32+AW32+AU32,2),0)*(1+Tablas!$E$8)</f>
        <v>1026.8913420000001</v>
      </c>
      <c r="BA32" s="14">
        <f t="shared" si="7"/>
        <v>0</v>
      </c>
      <c r="BB32" s="6">
        <f t="shared" si="8"/>
        <v>0</v>
      </c>
      <c r="BC32" s="6">
        <f t="shared" si="9"/>
        <v>0</v>
      </c>
      <c r="BD32" s="6">
        <f>IF(BB32&gt;0,
IF(SUM(BC$12:BC32)&gt;0,0,
IF(BA32&lt;&gt;"",
-PPMT(Tablas!$D$8,BA32,($C$4*12)-(VLOOKUP($AR$9,$A$12:$B$71,2,0)-1),BB$9-SUM(BC$12:BC32)),0)),0)</f>
        <v>0</v>
      </c>
      <c r="BE32" s="6">
        <f>IF(SUM(BC$12:BC32)&gt;0,0,IF(BA32&lt;&gt;"",BB32-BD32-BC32,0))</f>
        <v>0</v>
      </c>
      <c r="BF32" s="6">
        <f>IF(SUM(BC$12:BC32)&gt;0,0,IF(BA32&lt;&gt;"",(BB32-BC32)*Tablas!$D$8,0))</f>
        <v>0</v>
      </c>
      <c r="BG32" s="6">
        <f>IF(BD32&gt;0,IF(SUM(BC$12:BC32)&gt;0,0,IF(BA32&lt;&gt;"",Tablas!$G$8,0)),0)</f>
        <v>0</v>
      </c>
      <c r="BH32" s="6">
        <f>IF(BA32&lt;&gt;"",ROUND(BG32+BF32+BD32,2),0)*(1+Tablas!$E$8)</f>
        <v>0</v>
      </c>
      <c r="BJ32" s="14">
        <f t="shared" si="10"/>
        <v>0</v>
      </c>
      <c r="BK32" s="6">
        <f t="shared" si="11"/>
        <v>0</v>
      </c>
      <c r="BL32" s="6">
        <f t="shared" si="12"/>
        <v>0</v>
      </c>
      <c r="BM32" s="6">
        <f>IF(BK32&gt;0,IF(SUM(BL$12:BL32)&gt;0,0,IF(BJ32&lt;&gt;"",-PPMT(Tablas!$D$8,BJ32,($C$4*12)-(VLOOKUP($BA$9,$A$12:$B$71,2,0)-1),BK$9-SUM(BL$12:BL32)),0)),0)</f>
        <v>0</v>
      </c>
      <c r="BN32" s="6">
        <f>IF(SUM(BL$12:BL32)&gt;0,0,IF(BJ32&lt;&gt;"",BK32-BM32-BL32,0))</f>
        <v>0</v>
      </c>
      <c r="BO32" s="6">
        <f>IF(SUM(BL$12:BL32)&gt;0,0,IF(BJ32&lt;&gt;"",(BK32-BL32)*Tablas!$D$8,0))</f>
        <v>0</v>
      </c>
      <c r="BP32" s="6">
        <f>IF(BM32&gt;0,IF(SUM(BL$12:BL32)&gt;0,0,IF(BJ32&lt;&gt;"",Tablas!$G$8,0)),0)</f>
        <v>0</v>
      </c>
      <c r="BQ32" s="6">
        <f>IF(BJ32&lt;&gt;"",ROUND(BP32+BO32+BM32,2),0)*(1+Tablas!$E$8)</f>
        <v>0</v>
      </c>
      <c r="BS32" s="14">
        <f t="shared" si="13"/>
        <v>21</v>
      </c>
      <c r="BT32" s="6">
        <f t="shared" si="14"/>
        <v>0</v>
      </c>
      <c r="BU32" s="6">
        <f t="shared" si="15"/>
        <v>0</v>
      </c>
      <c r="BV32" s="6">
        <f>IF(BT32&gt;0,IF(SUM(BU$12:BU32)&gt;0,0,IF(BS32&lt;&gt;"",-PPMT(Tablas!$D$8,BS32,($C$4*12)-(VLOOKUP($BJ$9,$A$12:$B$71,2,0)-1),BT$9-SUM(BU$12:BU32)),0)),0)</f>
        <v>0</v>
      </c>
      <c r="BW32" s="6">
        <f>IF(SUM(BU$12:BU32)&gt;0,0,IF(BS32&lt;&gt;"",BT32-BV32-BU32,0))</f>
        <v>0</v>
      </c>
      <c r="BX32" s="6">
        <f>IF(SUM(BU$12:BU32)&gt;0,0,IF(BS32&lt;&gt;"",(BT32-BU32)*Tablas!$D$8,0))</f>
        <v>0</v>
      </c>
      <c r="BY32" s="6">
        <f>IF(BV32&gt;0,IF(SUM(BU$12:BU32)&gt;0,0,IF(BS32&lt;&gt;"",Tablas!$G$8,0)),0)</f>
        <v>0</v>
      </c>
      <c r="BZ32" s="6">
        <f>IF(BS32&lt;&gt;"",ROUND(BY32+BX32+BV32,2),0)*(1+Tablas!$E$8)</f>
        <v>0</v>
      </c>
      <c r="CB32" s="14">
        <f t="shared" si="16"/>
        <v>21</v>
      </c>
      <c r="CC32" s="6">
        <f t="shared" si="17"/>
        <v>0</v>
      </c>
      <c r="CD32" s="6">
        <f t="shared" si="18"/>
        <v>0</v>
      </c>
      <c r="CE32" s="6">
        <f>IF(CC32&gt;0,IF(SUM(CD$12:CD32)&gt;0,0,IF(CB32&lt;&gt;"",-PPMT(Tablas!$D$8,CB32,($C$4*12)-(VLOOKUP($BS$9,$A$12:$B$71,2,0)-1),CC$9-SUM(CD$12:CD32)),0)),0)</f>
        <v>0</v>
      </c>
      <c r="CF32" s="6">
        <f>IF(SUM(CD$12:CD32)&gt;0,0,IF(CB32&lt;&gt;"",CC32-CE32-CD32,0))</f>
        <v>0</v>
      </c>
      <c r="CG32" s="6">
        <f>IF(SUM(CD$12:CD32)&gt;0,0,IF(CB32&lt;&gt;"",(CC32-CD32)*Tablas!$D$8,0))</f>
        <v>0</v>
      </c>
      <c r="CH32" s="6">
        <f>IF(CE32&gt;0,IF(SUM(CD$12:CD32)&gt;0,0,IF(CB32&lt;&gt;"",Tablas!$G$8,0)),0)</f>
        <v>0</v>
      </c>
      <c r="CI32" s="6">
        <f>IF(CB32&lt;&gt;"",ROUND(CH32+CG32+CE32,2),0)*(1+Tablas!$E$8)</f>
        <v>0</v>
      </c>
      <c r="CK32" s="14">
        <f t="shared" si="19"/>
        <v>21</v>
      </c>
      <c r="CL32" s="6">
        <f t="shared" si="20"/>
        <v>0</v>
      </c>
      <c r="CM32" s="6">
        <f t="shared" si="21"/>
        <v>0</v>
      </c>
      <c r="CN32" s="6">
        <f>IF(CL32&gt;0,IF(SUM(CM$12:CM32)&gt;0,0,IF(CK32&lt;&gt;"",-PPMT(Tablas!$D$8,CK32,($C$4*12)-(VLOOKUP($CB$9,$A$12:$B$71,2,0)-1),CL$9-SUM(CM$12:CM32)),0)),0)</f>
        <v>0</v>
      </c>
      <c r="CO32" s="6">
        <f>IF(SUM(CM$12:CM32)&gt;0,0,IF(CK32&lt;&gt;"",CL32-CN32-CM32,0))</f>
        <v>0</v>
      </c>
      <c r="CP32" s="6">
        <f>IF(SUM(CM$12:CM32)&gt;0,0,IF(CK32&lt;&gt;"",(CL32-CM32)*Tablas!$D$8,0))</f>
        <v>0</v>
      </c>
      <c r="CQ32" s="6">
        <f>IF(CN32&gt;0,IF(SUM(CM$12:CM32)&gt;0,0,IF(CK32&lt;&gt;"",Tablas!$G$8,0)),0)</f>
        <v>0</v>
      </c>
      <c r="CR32" s="6">
        <f>IF(CK32&lt;&gt;"",ROUND(CQ32+CP32+CN32,2),0)*(1+Tablas!$E$8)</f>
        <v>0</v>
      </c>
      <c r="CT32" s="14">
        <f t="shared" si="22"/>
        <v>21</v>
      </c>
      <c r="CU32" s="6">
        <f t="shared" si="23"/>
        <v>0</v>
      </c>
      <c r="CV32" s="6">
        <f t="shared" si="24"/>
        <v>0</v>
      </c>
      <c r="CW32" s="6">
        <f>IF(CU32&gt;0,IF(SUM(CV$12:CV32)&gt;0,0,IF(CT32&lt;&gt;"",-PPMT(Tablas!$D$8,CT32,($C$4*12)-(VLOOKUP($CK$9,$A$12:$B$71,2,0)-1),CU$9-SUM(CV$12:CV32)),0)),0)</f>
        <v>0</v>
      </c>
      <c r="CX32" s="6">
        <f>IF(SUM(CV$12:CV32)&gt;0,0,IF(CT32&lt;&gt;"",CU32-CW32-CV32,0))</f>
        <v>0</v>
      </c>
      <c r="CY32" s="6">
        <f>IF(SUM(CV$12:CV32)&gt;0,0,IF(CT32&lt;&gt;"",(CU32-CV32)*Tablas!$D$8,0))</f>
        <v>0</v>
      </c>
      <c r="CZ32" s="6">
        <f>IF(CW32&gt;0,IF(SUM(CV$12:CV32)&gt;0,0,IF(CT32&lt;&gt;"",Tablas!$G$8,0)),0)</f>
        <v>0</v>
      </c>
      <c r="DA32" s="6">
        <f>IF(CT32&lt;&gt;"",ROUND(CZ32+CY32+CW32,2),0)*(1+Tablas!$E$8)</f>
        <v>0</v>
      </c>
      <c r="DC32" s="14">
        <f t="shared" si="25"/>
        <v>21</v>
      </c>
      <c r="DD32" s="6">
        <f t="shared" si="26"/>
        <v>0</v>
      </c>
      <c r="DE32" s="6">
        <f t="shared" si="27"/>
        <v>0</v>
      </c>
      <c r="DF32" s="6">
        <f>IF(DD32&gt;0,IF(SUM(DE$12:DE32)&gt;0,0,IF(DC32&lt;&gt;"",-PPMT(Tablas!$D$8,DC32,($C$4*12)-(VLOOKUP($CT$9,$A$12:$B$71,2,0)-1),DD$9-SUM(DE$12:DE32)),0)),0)</f>
        <v>0</v>
      </c>
      <c r="DG32" s="6">
        <f>IF(SUM(DE$12:DE32)&gt;0,0,IF(DC32&lt;&gt;"",DD32-DF32-DE32,0))</f>
        <v>0</v>
      </c>
      <c r="DH32" s="6">
        <f>IF(SUM(DE$12:DE32)&gt;0,0,IF(DC32&lt;&gt;"",(DD32-DE32)*Tablas!$D$8,0))</f>
        <v>0</v>
      </c>
      <c r="DI32" s="6">
        <f>IF(DF32&gt;0,IF(SUM(DE$12:DE32)&gt;0,0,IF(DC32&lt;&gt;"",Tablas!$G$8,0)),0)</f>
        <v>0</v>
      </c>
      <c r="DJ32" s="6">
        <f>IF(DC32&lt;&gt;"",ROUND(DI32+DH32+DF32,2),0)*(1+Tablas!$E$8)</f>
        <v>0</v>
      </c>
      <c r="DL32" s="14">
        <f t="shared" si="28"/>
        <v>21</v>
      </c>
      <c r="DM32" s="6">
        <f t="shared" si="29"/>
        <v>0</v>
      </c>
      <c r="DN32" s="6">
        <f t="shared" si="30"/>
        <v>0</v>
      </c>
      <c r="DO32" s="6">
        <f>IF(DM32&gt;0,IF(SUM(DN$12:DN32)&gt;0,0,IF(DL32&lt;&gt;"",-PPMT(Tablas!$D$8,DL32,($C$4*12)-(VLOOKUP($DC$9,$A$12:$B$71,2,0)-1),DM$9-SUM(DN$12:DN32)),0)),0)</f>
        <v>0</v>
      </c>
      <c r="DP32" s="6">
        <f>IF(SUM(DN$12:DN32)&gt;0,0,IF(DL32&lt;&gt;"",DM32-DO32-DN32,0))</f>
        <v>0</v>
      </c>
      <c r="DQ32" s="6">
        <f>IF(SUM(DN$12:DN32)&gt;0,0,IF(DL32&lt;&gt;"",(DM32-DN32)*Tablas!$D$8,0))</f>
        <v>0</v>
      </c>
      <c r="DR32" s="6">
        <f>IF(DO32&gt;0,IF(SUM(DN$12:DN32)&gt;0,0,IF(DL32&lt;&gt;"",Tablas!$G$8,0)),0)</f>
        <v>0</v>
      </c>
      <c r="DS32" s="6">
        <f>IF(DL32&lt;&gt;"",ROUND(DR32+DQ32+DO32,2),0)*(1+Tablas!$E$8)</f>
        <v>0</v>
      </c>
      <c r="DU32" s="14">
        <f t="shared" si="31"/>
        <v>21</v>
      </c>
      <c r="DV32" s="6">
        <f t="shared" si="32"/>
        <v>0</v>
      </c>
      <c r="DW32" s="6">
        <f t="shared" si="33"/>
        <v>0</v>
      </c>
      <c r="DX32" s="6">
        <f>IF(DV32&gt;0,IF(SUM(DW$12:DW32)&gt;0,0,IF(DU32&lt;&gt;"",-PPMT(Tablas!$D$8,DU32,($C$4*12)-(VLOOKUP($DL$9,$A$12:$B$71,2,0)-1),DV$9-SUM(DW$12:DW32)),0)),0)</f>
        <v>0</v>
      </c>
      <c r="DY32" s="6">
        <f>IF(SUM(DW$12:DW32)&gt;0,0,IF(DU32&lt;&gt;"",DV32-DX32-DW32,0))</f>
        <v>0</v>
      </c>
      <c r="DZ32" s="6">
        <f>IF(SUM(DW$12:DW32)&gt;0,0,IF(DU32&lt;&gt;"",(DV32-DW32)*Tablas!$D$8,0))</f>
        <v>0</v>
      </c>
      <c r="EA32" s="6">
        <f>IF(DX32&gt;0,IF(SUM(DW$12:DW32)&gt;0,0,IF(DU32&lt;&gt;"",Tablas!$G$8,0)),0)</f>
        <v>0</v>
      </c>
      <c r="EB32" s="6">
        <f>IF(DU32&lt;&gt;"",ROUND(EA32+DZ32+DX32,2),0)*(1+Tablas!$E$8)</f>
        <v>0</v>
      </c>
    </row>
    <row r="33" spans="1:132" x14ac:dyDescent="0.2">
      <c r="A33" s="3">
        <f>IF($D33&gt;0,COUNTA($D$12:D33),0)</f>
        <v>0</v>
      </c>
      <c r="B33" s="13">
        <f t="shared" si="34"/>
        <v>22</v>
      </c>
      <c r="C33" s="1">
        <f t="shared" si="35"/>
        <v>46249</v>
      </c>
      <c r="D33" s="34"/>
      <c r="E33" s="6">
        <f t="shared" si="36"/>
        <v>29899.010407055244</v>
      </c>
      <c r="F33" s="6">
        <f t="shared" si="0"/>
        <v>566.09722284627901</v>
      </c>
      <c r="G33" s="6">
        <f t="shared" si="1"/>
        <v>457.73801779796815</v>
      </c>
      <c r="H33" s="6">
        <f t="shared" si="2"/>
        <v>3</v>
      </c>
      <c r="I33" s="6">
        <f>ROUND(SUM(F33:H33),2)*(Tablas!$E$8)</f>
        <v>5.1341999999999999E-2</v>
      </c>
      <c r="J33" s="6">
        <f t="shared" si="3"/>
        <v>1026.8865826442473</v>
      </c>
      <c r="AR33" s="14">
        <f t="shared" si="4"/>
        <v>22</v>
      </c>
      <c r="AS33" s="6">
        <f t="shared" si="5"/>
        <v>29899.010407055244</v>
      </c>
      <c r="AT33" s="6">
        <f t="shared" si="6"/>
        <v>0</v>
      </c>
      <c r="AU33" s="6">
        <f>IF(SUM($AT$12:$AT33)&gt;0,0,IF($AR33&lt;&gt;"",-PPMT($H$2,$AR33,$C$4*12,$AS$12-SUM($AT$12:$AT33)),0))</f>
        <v>566.09722284627901</v>
      </c>
      <c r="AV33" s="6">
        <f>IF(SUM($AT$12:$AT33)&gt;0,0,IF($AR33&lt;&gt;"",AS33-AU33-AT33,0))</f>
        <v>29332.913184208966</v>
      </c>
      <c r="AW33" s="6">
        <f>IF(SUM($AT$12:$AT33)&gt;0,0,IF($AR33&lt;&gt;"",(AS33-AT33)*$H$2,0))</f>
        <v>457.73801779796815</v>
      </c>
      <c r="AX33" s="6">
        <f>IF(AU33&gt;0,IF(SUM($AT$12:$AT33)&gt;0,0,IF($AR33&lt;&gt;"",Tablas!$G$8,0)),0)</f>
        <v>3</v>
      </c>
      <c r="AY33" s="6">
        <f>IF($AR33&lt;&gt;"",ROUND(AX33+AW33+AU33,2),0)*(1+Tablas!$E$8)</f>
        <v>1026.8913420000001</v>
      </c>
      <c r="BA33" s="14">
        <f t="shared" si="7"/>
        <v>0</v>
      </c>
      <c r="BB33" s="6">
        <f t="shared" si="8"/>
        <v>0</v>
      </c>
      <c r="BC33" s="6">
        <f t="shared" si="9"/>
        <v>0</v>
      </c>
      <c r="BD33" s="6">
        <f>IF(BB33&gt;0,
IF(SUM(BC$12:BC33)&gt;0,0,
IF(BA33&lt;&gt;"",
-PPMT(Tablas!$D$8,BA33,($C$4*12)-(VLOOKUP($AR$9,$A$12:$B$71,2,0)-1),BB$9-SUM(BC$12:BC33)),0)),0)</f>
        <v>0</v>
      </c>
      <c r="BE33" s="6">
        <f>IF(SUM(BC$12:BC33)&gt;0,0,IF(BA33&lt;&gt;"",BB33-BD33-BC33,0))</f>
        <v>0</v>
      </c>
      <c r="BF33" s="6">
        <f>IF(SUM(BC$12:BC33)&gt;0,0,IF(BA33&lt;&gt;"",(BB33-BC33)*Tablas!$D$8,0))</f>
        <v>0</v>
      </c>
      <c r="BG33" s="6">
        <f>IF(BD33&gt;0,IF(SUM(BC$12:BC33)&gt;0,0,IF(BA33&lt;&gt;"",Tablas!$G$8,0)),0)</f>
        <v>0</v>
      </c>
      <c r="BH33" s="6">
        <f>IF(BA33&lt;&gt;"",ROUND(BG33+BF33+BD33,2),0)*(1+Tablas!$E$8)</f>
        <v>0</v>
      </c>
      <c r="BJ33" s="14">
        <f t="shared" si="10"/>
        <v>0</v>
      </c>
      <c r="BK33" s="6">
        <f t="shared" si="11"/>
        <v>0</v>
      </c>
      <c r="BL33" s="6">
        <f t="shared" si="12"/>
        <v>0</v>
      </c>
      <c r="BM33" s="6">
        <f>IF(BK33&gt;0,IF(SUM(BL$12:BL33)&gt;0,0,IF(BJ33&lt;&gt;"",-PPMT(Tablas!$D$8,BJ33,($C$4*12)-(VLOOKUP($BA$9,$A$12:$B$71,2,0)-1),BK$9-SUM(BL$12:BL33)),0)),0)</f>
        <v>0</v>
      </c>
      <c r="BN33" s="6">
        <f>IF(SUM(BL$12:BL33)&gt;0,0,IF(BJ33&lt;&gt;"",BK33-BM33-BL33,0))</f>
        <v>0</v>
      </c>
      <c r="BO33" s="6">
        <f>IF(SUM(BL$12:BL33)&gt;0,0,IF(BJ33&lt;&gt;"",(BK33-BL33)*Tablas!$D$8,0))</f>
        <v>0</v>
      </c>
      <c r="BP33" s="6">
        <f>IF(BM33&gt;0,IF(SUM(BL$12:BL33)&gt;0,0,IF(BJ33&lt;&gt;"",Tablas!$G$8,0)),0)</f>
        <v>0</v>
      </c>
      <c r="BQ33" s="6">
        <f>IF(BJ33&lt;&gt;"",ROUND(BP33+BO33+BM33,2),0)*(1+Tablas!$E$8)</f>
        <v>0</v>
      </c>
      <c r="BS33" s="14">
        <f t="shared" si="13"/>
        <v>22</v>
      </c>
      <c r="BT33" s="6">
        <f t="shared" si="14"/>
        <v>0</v>
      </c>
      <c r="BU33" s="6">
        <f t="shared" si="15"/>
        <v>0</v>
      </c>
      <c r="BV33" s="6">
        <f>IF(BT33&gt;0,IF(SUM(BU$12:BU33)&gt;0,0,IF(BS33&lt;&gt;"",-PPMT(Tablas!$D$8,BS33,($C$4*12)-(VLOOKUP($BJ$9,$A$12:$B$71,2,0)-1),BT$9-SUM(BU$12:BU33)),0)),0)</f>
        <v>0</v>
      </c>
      <c r="BW33" s="6">
        <f>IF(SUM(BU$12:BU33)&gt;0,0,IF(BS33&lt;&gt;"",BT33-BV33-BU33,0))</f>
        <v>0</v>
      </c>
      <c r="BX33" s="6">
        <f>IF(SUM(BU$12:BU33)&gt;0,0,IF(BS33&lt;&gt;"",(BT33-BU33)*Tablas!$D$8,0))</f>
        <v>0</v>
      </c>
      <c r="BY33" s="6">
        <f>IF(BV33&gt;0,IF(SUM(BU$12:BU33)&gt;0,0,IF(BS33&lt;&gt;"",Tablas!$G$8,0)),0)</f>
        <v>0</v>
      </c>
      <c r="BZ33" s="6">
        <f>IF(BS33&lt;&gt;"",ROUND(BY33+BX33+BV33,2),0)*(1+Tablas!$E$8)</f>
        <v>0</v>
      </c>
      <c r="CB33" s="14">
        <f t="shared" si="16"/>
        <v>22</v>
      </c>
      <c r="CC33" s="6">
        <f t="shared" si="17"/>
        <v>0</v>
      </c>
      <c r="CD33" s="6">
        <f t="shared" si="18"/>
        <v>0</v>
      </c>
      <c r="CE33" s="6">
        <f>IF(CC33&gt;0,IF(SUM(CD$12:CD33)&gt;0,0,IF(CB33&lt;&gt;"",-PPMT(Tablas!$D$8,CB33,($C$4*12)-(VLOOKUP($BS$9,$A$12:$B$71,2,0)-1),CC$9-SUM(CD$12:CD33)),0)),0)</f>
        <v>0</v>
      </c>
      <c r="CF33" s="6">
        <f>IF(SUM(CD$12:CD33)&gt;0,0,IF(CB33&lt;&gt;"",CC33-CE33-CD33,0))</f>
        <v>0</v>
      </c>
      <c r="CG33" s="6">
        <f>IF(SUM(CD$12:CD33)&gt;0,0,IF(CB33&lt;&gt;"",(CC33-CD33)*Tablas!$D$8,0))</f>
        <v>0</v>
      </c>
      <c r="CH33" s="6">
        <f>IF(CE33&gt;0,IF(SUM(CD$12:CD33)&gt;0,0,IF(CB33&lt;&gt;"",Tablas!$G$8,0)),0)</f>
        <v>0</v>
      </c>
      <c r="CI33" s="6">
        <f>IF(CB33&lt;&gt;"",ROUND(CH33+CG33+CE33,2),0)*(1+Tablas!$E$8)</f>
        <v>0</v>
      </c>
      <c r="CK33" s="14">
        <f t="shared" si="19"/>
        <v>22</v>
      </c>
      <c r="CL33" s="6">
        <f t="shared" si="20"/>
        <v>0</v>
      </c>
      <c r="CM33" s="6">
        <f t="shared" si="21"/>
        <v>0</v>
      </c>
      <c r="CN33" s="6">
        <f>IF(CL33&gt;0,IF(SUM(CM$12:CM33)&gt;0,0,IF(CK33&lt;&gt;"",-PPMT(Tablas!$D$8,CK33,($C$4*12)-(VLOOKUP($CB$9,$A$12:$B$71,2,0)-1),CL$9-SUM(CM$12:CM33)),0)),0)</f>
        <v>0</v>
      </c>
      <c r="CO33" s="6">
        <f>IF(SUM(CM$12:CM33)&gt;0,0,IF(CK33&lt;&gt;"",CL33-CN33-CM33,0))</f>
        <v>0</v>
      </c>
      <c r="CP33" s="6">
        <f>IF(SUM(CM$12:CM33)&gt;0,0,IF(CK33&lt;&gt;"",(CL33-CM33)*Tablas!$D$8,0))</f>
        <v>0</v>
      </c>
      <c r="CQ33" s="6">
        <f>IF(CN33&gt;0,IF(SUM(CM$12:CM33)&gt;0,0,IF(CK33&lt;&gt;"",Tablas!$G$8,0)),0)</f>
        <v>0</v>
      </c>
      <c r="CR33" s="6">
        <f>IF(CK33&lt;&gt;"",ROUND(CQ33+CP33+CN33,2),0)*(1+Tablas!$E$8)</f>
        <v>0</v>
      </c>
      <c r="CT33" s="14">
        <f t="shared" si="22"/>
        <v>22</v>
      </c>
      <c r="CU33" s="6">
        <f t="shared" si="23"/>
        <v>0</v>
      </c>
      <c r="CV33" s="6">
        <f t="shared" si="24"/>
        <v>0</v>
      </c>
      <c r="CW33" s="6">
        <f>IF(CU33&gt;0,IF(SUM(CV$12:CV33)&gt;0,0,IF(CT33&lt;&gt;"",-PPMT(Tablas!$D$8,CT33,($C$4*12)-(VLOOKUP($CK$9,$A$12:$B$71,2,0)-1),CU$9-SUM(CV$12:CV33)),0)),0)</f>
        <v>0</v>
      </c>
      <c r="CX33" s="6">
        <f>IF(SUM(CV$12:CV33)&gt;0,0,IF(CT33&lt;&gt;"",CU33-CW33-CV33,0))</f>
        <v>0</v>
      </c>
      <c r="CY33" s="6">
        <f>IF(SUM(CV$12:CV33)&gt;0,0,IF(CT33&lt;&gt;"",(CU33-CV33)*Tablas!$D$8,0))</f>
        <v>0</v>
      </c>
      <c r="CZ33" s="6">
        <f>IF(CW33&gt;0,IF(SUM(CV$12:CV33)&gt;0,0,IF(CT33&lt;&gt;"",Tablas!$G$8,0)),0)</f>
        <v>0</v>
      </c>
      <c r="DA33" s="6">
        <f>IF(CT33&lt;&gt;"",ROUND(CZ33+CY33+CW33,2),0)*(1+Tablas!$E$8)</f>
        <v>0</v>
      </c>
      <c r="DC33" s="14">
        <f t="shared" si="25"/>
        <v>22</v>
      </c>
      <c r="DD33" s="6">
        <f t="shared" si="26"/>
        <v>0</v>
      </c>
      <c r="DE33" s="6">
        <f t="shared" si="27"/>
        <v>0</v>
      </c>
      <c r="DF33" s="6">
        <f>IF(DD33&gt;0,IF(SUM(DE$12:DE33)&gt;0,0,IF(DC33&lt;&gt;"",-PPMT(Tablas!$D$8,DC33,($C$4*12)-(VLOOKUP($CT$9,$A$12:$B$71,2,0)-1),DD$9-SUM(DE$12:DE33)),0)),0)</f>
        <v>0</v>
      </c>
      <c r="DG33" s="6">
        <f>IF(SUM(DE$12:DE33)&gt;0,0,IF(DC33&lt;&gt;"",DD33-DF33-DE33,0))</f>
        <v>0</v>
      </c>
      <c r="DH33" s="6">
        <f>IF(SUM(DE$12:DE33)&gt;0,0,IF(DC33&lt;&gt;"",(DD33-DE33)*Tablas!$D$8,0))</f>
        <v>0</v>
      </c>
      <c r="DI33" s="6">
        <f>IF(DF33&gt;0,IF(SUM(DE$12:DE33)&gt;0,0,IF(DC33&lt;&gt;"",Tablas!$G$8,0)),0)</f>
        <v>0</v>
      </c>
      <c r="DJ33" s="6">
        <f>IF(DC33&lt;&gt;"",ROUND(DI33+DH33+DF33,2),0)*(1+Tablas!$E$8)</f>
        <v>0</v>
      </c>
      <c r="DL33" s="14">
        <f t="shared" si="28"/>
        <v>22</v>
      </c>
      <c r="DM33" s="6">
        <f t="shared" si="29"/>
        <v>0</v>
      </c>
      <c r="DN33" s="6">
        <f t="shared" si="30"/>
        <v>0</v>
      </c>
      <c r="DO33" s="6">
        <f>IF(DM33&gt;0,IF(SUM(DN$12:DN33)&gt;0,0,IF(DL33&lt;&gt;"",-PPMT(Tablas!$D$8,DL33,($C$4*12)-(VLOOKUP($DC$9,$A$12:$B$71,2,0)-1),DM$9-SUM(DN$12:DN33)),0)),0)</f>
        <v>0</v>
      </c>
      <c r="DP33" s="6">
        <f>IF(SUM(DN$12:DN33)&gt;0,0,IF(DL33&lt;&gt;"",DM33-DO33-DN33,0))</f>
        <v>0</v>
      </c>
      <c r="DQ33" s="6">
        <f>IF(SUM(DN$12:DN33)&gt;0,0,IF(DL33&lt;&gt;"",(DM33-DN33)*Tablas!$D$8,0))</f>
        <v>0</v>
      </c>
      <c r="DR33" s="6">
        <f>IF(DO33&gt;0,IF(SUM(DN$12:DN33)&gt;0,0,IF(DL33&lt;&gt;"",Tablas!$G$8,0)),0)</f>
        <v>0</v>
      </c>
      <c r="DS33" s="6">
        <f>IF(DL33&lt;&gt;"",ROUND(DR33+DQ33+DO33,2),0)*(1+Tablas!$E$8)</f>
        <v>0</v>
      </c>
      <c r="DU33" s="14">
        <f t="shared" si="31"/>
        <v>22</v>
      </c>
      <c r="DV33" s="6">
        <f t="shared" si="32"/>
        <v>0</v>
      </c>
      <c r="DW33" s="6">
        <f t="shared" si="33"/>
        <v>0</v>
      </c>
      <c r="DX33" s="6">
        <f>IF(DV33&gt;0,IF(SUM(DW$12:DW33)&gt;0,0,IF(DU33&lt;&gt;"",-PPMT(Tablas!$D$8,DU33,($C$4*12)-(VLOOKUP($DL$9,$A$12:$B$71,2,0)-1),DV$9-SUM(DW$12:DW33)),0)),0)</f>
        <v>0</v>
      </c>
      <c r="DY33" s="6">
        <f>IF(SUM(DW$12:DW33)&gt;0,0,IF(DU33&lt;&gt;"",DV33-DX33-DW33,0))</f>
        <v>0</v>
      </c>
      <c r="DZ33" s="6">
        <f>IF(SUM(DW$12:DW33)&gt;0,0,IF(DU33&lt;&gt;"",(DV33-DW33)*Tablas!$D$8,0))</f>
        <v>0</v>
      </c>
      <c r="EA33" s="6">
        <f>IF(DX33&gt;0,IF(SUM(DW$12:DW33)&gt;0,0,IF(DU33&lt;&gt;"",Tablas!$G$8,0)),0)</f>
        <v>0</v>
      </c>
      <c r="EB33" s="6">
        <f>IF(DU33&lt;&gt;"",ROUND(EA33+DZ33+DX33,2),0)*(1+Tablas!$E$8)</f>
        <v>0</v>
      </c>
    </row>
    <row r="34" spans="1:132" x14ac:dyDescent="0.2">
      <c r="A34" s="3">
        <f>IF($D34&gt;0,COUNTA($D$12:D34),0)</f>
        <v>0</v>
      </c>
      <c r="B34" s="13">
        <f t="shared" si="34"/>
        <v>23</v>
      </c>
      <c r="C34" s="1">
        <f t="shared" si="35"/>
        <v>46280</v>
      </c>
      <c r="D34" s="34"/>
      <c r="E34" s="6">
        <f t="shared" si="36"/>
        <v>29332.913184208966</v>
      </c>
      <c r="F34" s="6">
        <f t="shared" si="0"/>
        <v>574.76387157942384</v>
      </c>
      <c r="G34" s="6">
        <f t="shared" si="1"/>
        <v>449.07136906482333</v>
      </c>
      <c r="H34" s="6">
        <f t="shared" si="2"/>
        <v>3</v>
      </c>
      <c r="I34" s="6">
        <f>ROUND(SUM(F34:H34),2)*(Tablas!$E$8)</f>
        <v>5.1341999999999999E-2</v>
      </c>
      <c r="J34" s="6">
        <f t="shared" si="3"/>
        <v>1026.8865826442473</v>
      </c>
      <c r="AR34" s="14">
        <f t="shared" si="4"/>
        <v>23</v>
      </c>
      <c r="AS34" s="6">
        <f t="shared" si="5"/>
        <v>29332.913184208966</v>
      </c>
      <c r="AT34" s="6">
        <f t="shared" si="6"/>
        <v>0</v>
      </c>
      <c r="AU34" s="6">
        <f>IF(SUM($AT$12:$AT34)&gt;0,0,IF($AR34&lt;&gt;"",-PPMT($H$2,$AR34,$C$4*12,$AS$12-SUM($AT$12:$AT34)),0))</f>
        <v>574.76387157942384</v>
      </c>
      <c r="AV34" s="6">
        <f>IF(SUM($AT$12:$AT34)&gt;0,0,IF($AR34&lt;&gt;"",AS34-AU34-AT34,0))</f>
        <v>28758.149312629543</v>
      </c>
      <c r="AW34" s="6">
        <f>IF(SUM($AT$12:$AT34)&gt;0,0,IF($AR34&lt;&gt;"",(AS34-AT34)*$H$2,0))</f>
        <v>449.07136906482333</v>
      </c>
      <c r="AX34" s="6">
        <f>IF(AU34&gt;0,IF(SUM($AT$12:$AT34)&gt;0,0,IF($AR34&lt;&gt;"",Tablas!$G$8,0)),0)</f>
        <v>3</v>
      </c>
      <c r="AY34" s="6">
        <f>IF($AR34&lt;&gt;"",ROUND(AX34+AW34+AU34,2),0)*(1+Tablas!$E$8)</f>
        <v>1026.8913420000001</v>
      </c>
      <c r="BA34" s="14">
        <f t="shared" si="7"/>
        <v>0</v>
      </c>
      <c r="BB34" s="6">
        <f t="shared" si="8"/>
        <v>0</v>
      </c>
      <c r="BC34" s="6">
        <f t="shared" si="9"/>
        <v>0</v>
      </c>
      <c r="BD34" s="6">
        <f>IF(BB34&gt;0,
IF(SUM(BC$12:BC34)&gt;0,0,
IF(BA34&lt;&gt;"",
-PPMT(Tablas!$D$8,BA34,($C$4*12)-(VLOOKUP($AR$9,$A$12:$B$71,2,0)-1),BB$9-SUM(BC$12:BC34)),0)),0)</f>
        <v>0</v>
      </c>
      <c r="BE34" s="6">
        <f>IF(SUM(BC$12:BC34)&gt;0,0,IF(BA34&lt;&gt;"",BB34-BD34-BC34,0))</f>
        <v>0</v>
      </c>
      <c r="BF34" s="6">
        <f>IF(SUM(BC$12:BC34)&gt;0,0,IF(BA34&lt;&gt;"",(BB34-BC34)*Tablas!$D$8,0))</f>
        <v>0</v>
      </c>
      <c r="BG34" s="6">
        <f>IF(BD34&gt;0,IF(SUM(BC$12:BC34)&gt;0,0,IF(BA34&lt;&gt;"",Tablas!$G$8,0)),0)</f>
        <v>0</v>
      </c>
      <c r="BH34" s="6">
        <f>IF(BA34&lt;&gt;"",ROUND(BG34+BF34+BD34,2),0)*(1+Tablas!$E$8)</f>
        <v>0</v>
      </c>
      <c r="BJ34" s="14">
        <f t="shared" si="10"/>
        <v>0</v>
      </c>
      <c r="BK34" s="6">
        <f t="shared" si="11"/>
        <v>0</v>
      </c>
      <c r="BL34" s="6">
        <f t="shared" si="12"/>
        <v>0</v>
      </c>
      <c r="BM34" s="6">
        <f>IF(BK34&gt;0,IF(SUM(BL$12:BL34)&gt;0,0,IF(BJ34&lt;&gt;"",-PPMT(Tablas!$D$8,BJ34,($C$4*12)-(VLOOKUP($BA$9,$A$12:$B$71,2,0)-1),BK$9-SUM(BL$12:BL34)),0)),0)</f>
        <v>0</v>
      </c>
      <c r="BN34" s="6">
        <f>IF(SUM(BL$12:BL34)&gt;0,0,IF(BJ34&lt;&gt;"",BK34-BM34-BL34,0))</f>
        <v>0</v>
      </c>
      <c r="BO34" s="6">
        <f>IF(SUM(BL$12:BL34)&gt;0,0,IF(BJ34&lt;&gt;"",(BK34-BL34)*Tablas!$D$8,0))</f>
        <v>0</v>
      </c>
      <c r="BP34" s="6">
        <f>IF(BM34&gt;0,IF(SUM(BL$12:BL34)&gt;0,0,IF(BJ34&lt;&gt;"",Tablas!$G$8,0)),0)</f>
        <v>0</v>
      </c>
      <c r="BQ34" s="6">
        <f>IF(BJ34&lt;&gt;"",ROUND(BP34+BO34+BM34,2),0)*(1+Tablas!$E$8)</f>
        <v>0</v>
      </c>
      <c r="BS34" s="14">
        <f t="shared" si="13"/>
        <v>23</v>
      </c>
      <c r="BT34" s="6">
        <f t="shared" si="14"/>
        <v>0</v>
      </c>
      <c r="BU34" s="6">
        <f t="shared" si="15"/>
        <v>0</v>
      </c>
      <c r="BV34" s="6">
        <f>IF(BT34&gt;0,IF(SUM(BU$12:BU34)&gt;0,0,IF(BS34&lt;&gt;"",-PPMT(Tablas!$D$8,BS34,($C$4*12)-(VLOOKUP($BJ$9,$A$12:$B$71,2,0)-1),BT$9-SUM(BU$12:BU34)),0)),0)</f>
        <v>0</v>
      </c>
      <c r="BW34" s="6">
        <f>IF(SUM(BU$12:BU34)&gt;0,0,IF(BS34&lt;&gt;"",BT34-BV34-BU34,0))</f>
        <v>0</v>
      </c>
      <c r="BX34" s="6">
        <f>IF(SUM(BU$12:BU34)&gt;0,0,IF(BS34&lt;&gt;"",(BT34-BU34)*Tablas!$D$8,0))</f>
        <v>0</v>
      </c>
      <c r="BY34" s="6">
        <f>IF(BV34&gt;0,IF(SUM(BU$12:BU34)&gt;0,0,IF(BS34&lt;&gt;"",Tablas!$G$8,0)),0)</f>
        <v>0</v>
      </c>
      <c r="BZ34" s="6">
        <f>IF(BS34&lt;&gt;"",ROUND(BY34+BX34+BV34,2),0)*(1+Tablas!$E$8)</f>
        <v>0</v>
      </c>
      <c r="CB34" s="14">
        <f t="shared" si="16"/>
        <v>23</v>
      </c>
      <c r="CC34" s="6">
        <f t="shared" si="17"/>
        <v>0</v>
      </c>
      <c r="CD34" s="6">
        <f t="shared" si="18"/>
        <v>0</v>
      </c>
      <c r="CE34" s="6">
        <f>IF(CC34&gt;0,IF(SUM(CD$12:CD34)&gt;0,0,IF(CB34&lt;&gt;"",-PPMT(Tablas!$D$8,CB34,($C$4*12)-(VLOOKUP($BS$9,$A$12:$B$71,2,0)-1),CC$9-SUM(CD$12:CD34)),0)),0)</f>
        <v>0</v>
      </c>
      <c r="CF34" s="6">
        <f>IF(SUM(CD$12:CD34)&gt;0,0,IF(CB34&lt;&gt;"",CC34-CE34-CD34,0))</f>
        <v>0</v>
      </c>
      <c r="CG34" s="6">
        <f>IF(SUM(CD$12:CD34)&gt;0,0,IF(CB34&lt;&gt;"",(CC34-CD34)*Tablas!$D$8,0))</f>
        <v>0</v>
      </c>
      <c r="CH34" s="6">
        <f>IF(CE34&gt;0,IF(SUM(CD$12:CD34)&gt;0,0,IF(CB34&lt;&gt;"",Tablas!$G$8,0)),0)</f>
        <v>0</v>
      </c>
      <c r="CI34" s="6">
        <f>IF(CB34&lt;&gt;"",ROUND(CH34+CG34+CE34,2),0)*(1+Tablas!$E$8)</f>
        <v>0</v>
      </c>
      <c r="CK34" s="14">
        <f t="shared" si="19"/>
        <v>23</v>
      </c>
      <c r="CL34" s="6">
        <f t="shared" si="20"/>
        <v>0</v>
      </c>
      <c r="CM34" s="6">
        <f t="shared" si="21"/>
        <v>0</v>
      </c>
      <c r="CN34" s="6">
        <f>IF(CL34&gt;0,IF(SUM(CM$12:CM34)&gt;0,0,IF(CK34&lt;&gt;"",-PPMT(Tablas!$D$8,CK34,($C$4*12)-(VLOOKUP($CB$9,$A$12:$B$71,2,0)-1),CL$9-SUM(CM$12:CM34)),0)),0)</f>
        <v>0</v>
      </c>
      <c r="CO34" s="6">
        <f>IF(SUM(CM$12:CM34)&gt;0,0,IF(CK34&lt;&gt;"",CL34-CN34-CM34,0))</f>
        <v>0</v>
      </c>
      <c r="CP34" s="6">
        <f>IF(SUM(CM$12:CM34)&gt;0,0,IF(CK34&lt;&gt;"",(CL34-CM34)*Tablas!$D$8,0))</f>
        <v>0</v>
      </c>
      <c r="CQ34" s="6">
        <f>IF(CN34&gt;0,IF(SUM(CM$12:CM34)&gt;0,0,IF(CK34&lt;&gt;"",Tablas!$G$8,0)),0)</f>
        <v>0</v>
      </c>
      <c r="CR34" s="6">
        <f>IF(CK34&lt;&gt;"",ROUND(CQ34+CP34+CN34,2),0)*(1+Tablas!$E$8)</f>
        <v>0</v>
      </c>
      <c r="CT34" s="14">
        <f t="shared" si="22"/>
        <v>23</v>
      </c>
      <c r="CU34" s="6">
        <f t="shared" si="23"/>
        <v>0</v>
      </c>
      <c r="CV34" s="6">
        <f t="shared" si="24"/>
        <v>0</v>
      </c>
      <c r="CW34" s="6">
        <f>IF(CU34&gt;0,IF(SUM(CV$12:CV34)&gt;0,0,IF(CT34&lt;&gt;"",-PPMT(Tablas!$D$8,CT34,($C$4*12)-(VLOOKUP($CK$9,$A$12:$B$71,2,0)-1),CU$9-SUM(CV$12:CV34)),0)),0)</f>
        <v>0</v>
      </c>
      <c r="CX34" s="6">
        <f>IF(SUM(CV$12:CV34)&gt;0,0,IF(CT34&lt;&gt;"",CU34-CW34-CV34,0))</f>
        <v>0</v>
      </c>
      <c r="CY34" s="6">
        <f>IF(SUM(CV$12:CV34)&gt;0,0,IF(CT34&lt;&gt;"",(CU34-CV34)*Tablas!$D$8,0))</f>
        <v>0</v>
      </c>
      <c r="CZ34" s="6">
        <f>IF(CW34&gt;0,IF(SUM(CV$12:CV34)&gt;0,0,IF(CT34&lt;&gt;"",Tablas!$G$8,0)),0)</f>
        <v>0</v>
      </c>
      <c r="DA34" s="6">
        <f>IF(CT34&lt;&gt;"",ROUND(CZ34+CY34+CW34,2),0)*(1+Tablas!$E$8)</f>
        <v>0</v>
      </c>
      <c r="DC34" s="14">
        <f t="shared" si="25"/>
        <v>23</v>
      </c>
      <c r="DD34" s="6">
        <f t="shared" si="26"/>
        <v>0</v>
      </c>
      <c r="DE34" s="6">
        <f t="shared" si="27"/>
        <v>0</v>
      </c>
      <c r="DF34" s="6">
        <f>IF(DD34&gt;0,IF(SUM(DE$12:DE34)&gt;0,0,IF(DC34&lt;&gt;"",-PPMT(Tablas!$D$8,DC34,($C$4*12)-(VLOOKUP($CT$9,$A$12:$B$71,2,0)-1),DD$9-SUM(DE$12:DE34)),0)),0)</f>
        <v>0</v>
      </c>
      <c r="DG34" s="6">
        <f>IF(SUM(DE$12:DE34)&gt;0,0,IF(DC34&lt;&gt;"",DD34-DF34-DE34,0))</f>
        <v>0</v>
      </c>
      <c r="DH34" s="6">
        <f>IF(SUM(DE$12:DE34)&gt;0,0,IF(DC34&lt;&gt;"",(DD34-DE34)*Tablas!$D$8,0))</f>
        <v>0</v>
      </c>
      <c r="DI34" s="6">
        <f>IF(DF34&gt;0,IF(SUM(DE$12:DE34)&gt;0,0,IF(DC34&lt;&gt;"",Tablas!$G$8,0)),0)</f>
        <v>0</v>
      </c>
      <c r="DJ34" s="6">
        <f>IF(DC34&lt;&gt;"",ROUND(DI34+DH34+DF34,2),0)*(1+Tablas!$E$8)</f>
        <v>0</v>
      </c>
      <c r="DL34" s="14">
        <f t="shared" si="28"/>
        <v>23</v>
      </c>
      <c r="DM34" s="6">
        <f t="shared" si="29"/>
        <v>0</v>
      </c>
      <c r="DN34" s="6">
        <f t="shared" si="30"/>
        <v>0</v>
      </c>
      <c r="DO34" s="6">
        <f>IF(DM34&gt;0,IF(SUM(DN$12:DN34)&gt;0,0,IF(DL34&lt;&gt;"",-PPMT(Tablas!$D$8,DL34,($C$4*12)-(VLOOKUP($DC$9,$A$12:$B$71,2,0)-1),DM$9-SUM(DN$12:DN34)),0)),0)</f>
        <v>0</v>
      </c>
      <c r="DP34" s="6">
        <f>IF(SUM(DN$12:DN34)&gt;0,0,IF(DL34&lt;&gt;"",DM34-DO34-DN34,0))</f>
        <v>0</v>
      </c>
      <c r="DQ34" s="6">
        <f>IF(SUM(DN$12:DN34)&gt;0,0,IF(DL34&lt;&gt;"",(DM34-DN34)*Tablas!$D$8,0))</f>
        <v>0</v>
      </c>
      <c r="DR34" s="6">
        <f>IF(DO34&gt;0,IF(SUM(DN$12:DN34)&gt;0,0,IF(DL34&lt;&gt;"",Tablas!$G$8,0)),0)</f>
        <v>0</v>
      </c>
      <c r="DS34" s="6">
        <f>IF(DL34&lt;&gt;"",ROUND(DR34+DQ34+DO34,2),0)*(1+Tablas!$E$8)</f>
        <v>0</v>
      </c>
      <c r="DU34" s="14">
        <f t="shared" si="31"/>
        <v>23</v>
      </c>
      <c r="DV34" s="6">
        <f t="shared" si="32"/>
        <v>0</v>
      </c>
      <c r="DW34" s="6">
        <f t="shared" si="33"/>
        <v>0</v>
      </c>
      <c r="DX34" s="6">
        <f>IF(DV34&gt;0,IF(SUM(DW$12:DW34)&gt;0,0,IF(DU34&lt;&gt;"",-PPMT(Tablas!$D$8,DU34,($C$4*12)-(VLOOKUP($DL$9,$A$12:$B$71,2,0)-1),DV$9-SUM(DW$12:DW34)),0)),0)</f>
        <v>0</v>
      </c>
      <c r="DY34" s="6">
        <f>IF(SUM(DW$12:DW34)&gt;0,0,IF(DU34&lt;&gt;"",DV34-DX34-DW34,0))</f>
        <v>0</v>
      </c>
      <c r="DZ34" s="6">
        <f>IF(SUM(DW$12:DW34)&gt;0,0,IF(DU34&lt;&gt;"",(DV34-DW34)*Tablas!$D$8,0))</f>
        <v>0</v>
      </c>
      <c r="EA34" s="6">
        <f>IF(DX34&gt;0,IF(SUM(DW$12:DW34)&gt;0,0,IF(DU34&lt;&gt;"",Tablas!$G$8,0)),0)</f>
        <v>0</v>
      </c>
      <c r="EB34" s="6">
        <f>IF(DU34&lt;&gt;"",ROUND(EA34+DZ34+DX34,2),0)*(1+Tablas!$E$8)</f>
        <v>0</v>
      </c>
    </row>
    <row r="35" spans="1:132" x14ac:dyDescent="0.2">
      <c r="A35" s="3">
        <f>IF($D35&gt;0,COUNTA($D$12:D35),0)</f>
        <v>0</v>
      </c>
      <c r="B35" s="13">
        <f t="shared" si="34"/>
        <v>24</v>
      </c>
      <c r="C35" s="1">
        <f t="shared" si="35"/>
        <v>46310</v>
      </c>
      <c r="D35" s="34"/>
      <c r="E35" s="6">
        <f t="shared" si="36"/>
        <v>28758.149312629543</v>
      </c>
      <c r="F35" s="6">
        <f t="shared" si="0"/>
        <v>583.56320211568027</v>
      </c>
      <c r="G35" s="6">
        <f t="shared" si="1"/>
        <v>440.27203852856684</v>
      </c>
      <c r="H35" s="6">
        <f t="shared" si="2"/>
        <v>3</v>
      </c>
      <c r="I35" s="6">
        <f>ROUND(SUM(F35:H35),2)*(Tablas!$E$8)</f>
        <v>5.1341999999999999E-2</v>
      </c>
      <c r="J35" s="6">
        <f t="shared" si="3"/>
        <v>1026.886582644247</v>
      </c>
      <c r="AR35" s="14">
        <f t="shared" si="4"/>
        <v>24</v>
      </c>
      <c r="AS35" s="6">
        <f t="shared" si="5"/>
        <v>28758.149312629543</v>
      </c>
      <c r="AT35" s="6">
        <f t="shared" si="6"/>
        <v>0</v>
      </c>
      <c r="AU35" s="6">
        <f>IF(SUM($AT$12:$AT35)&gt;0,0,IF($AR35&lt;&gt;"",-PPMT($H$2,$AR35,$C$4*12,$AS$12-SUM($AT$12:$AT35)),0))</f>
        <v>583.56320211568027</v>
      </c>
      <c r="AV35" s="6">
        <f>IF(SUM($AT$12:$AT35)&gt;0,0,IF($AR35&lt;&gt;"",AS35-AU35-AT35,0))</f>
        <v>28174.586110513861</v>
      </c>
      <c r="AW35" s="6">
        <f>IF(SUM($AT$12:$AT35)&gt;0,0,IF($AR35&lt;&gt;"",(AS35-AT35)*$H$2,0))</f>
        <v>440.27203852856684</v>
      </c>
      <c r="AX35" s="6">
        <f>IF(AU35&gt;0,IF(SUM($AT$12:$AT35)&gt;0,0,IF($AR35&lt;&gt;"",Tablas!$G$8,0)),0)</f>
        <v>3</v>
      </c>
      <c r="AY35" s="6">
        <f>IF($AR35&lt;&gt;"",ROUND(AX35+AW35+AU35,2),0)*(1+Tablas!$E$8)</f>
        <v>1026.8913420000001</v>
      </c>
      <c r="BA35" s="14">
        <f t="shared" si="7"/>
        <v>0</v>
      </c>
      <c r="BB35" s="6">
        <f t="shared" si="8"/>
        <v>0</v>
      </c>
      <c r="BC35" s="6">
        <f t="shared" si="9"/>
        <v>0</v>
      </c>
      <c r="BD35" s="6">
        <f>IF(BB35&gt;0,
IF(SUM(BC$12:BC35)&gt;0,0,
IF(BA35&lt;&gt;"",
-PPMT(Tablas!$D$8,BA35,($C$4*12)-(VLOOKUP($AR$9,$A$12:$B$71,2,0)-1),BB$9-SUM(BC$12:BC35)),0)),0)</f>
        <v>0</v>
      </c>
      <c r="BE35" s="6">
        <f>IF(SUM(BC$12:BC35)&gt;0,0,IF(BA35&lt;&gt;"",BB35-BD35-BC35,0))</f>
        <v>0</v>
      </c>
      <c r="BF35" s="6">
        <f>IF(SUM(BC$12:BC35)&gt;0,0,IF(BA35&lt;&gt;"",(BB35-BC35)*Tablas!$D$8,0))</f>
        <v>0</v>
      </c>
      <c r="BG35" s="6">
        <f>IF(BD35&gt;0,IF(SUM(BC$12:BC35)&gt;0,0,IF(BA35&lt;&gt;"",Tablas!$G$8,0)),0)</f>
        <v>0</v>
      </c>
      <c r="BH35" s="6">
        <f>IF(BA35&lt;&gt;"",ROUND(BG35+BF35+BD35,2),0)*(1+Tablas!$E$8)</f>
        <v>0</v>
      </c>
      <c r="BJ35" s="14">
        <f t="shared" si="10"/>
        <v>0</v>
      </c>
      <c r="BK35" s="6">
        <f t="shared" si="11"/>
        <v>0</v>
      </c>
      <c r="BL35" s="6">
        <f t="shared" si="12"/>
        <v>0</v>
      </c>
      <c r="BM35" s="6">
        <f>IF(BK35&gt;0,IF(SUM(BL$12:BL35)&gt;0,0,IF(BJ35&lt;&gt;"",-PPMT(Tablas!$D$8,BJ35,($C$4*12)-(VLOOKUP($BA$9,$A$12:$B$71,2,0)-1),BK$9-SUM(BL$12:BL35)),0)),0)</f>
        <v>0</v>
      </c>
      <c r="BN35" s="6">
        <f>IF(SUM(BL$12:BL35)&gt;0,0,IF(BJ35&lt;&gt;"",BK35-BM35-BL35,0))</f>
        <v>0</v>
      </c>
      <c r="BO35" s="6">
        <f>IF(SUM(BL$12:BL35)&gt;0,0,IF(BJ35&lt;&gt;"",(BK35-BL35)*Tablas!$D$8,0))</f>
        <v>0</v>
      </c>
      <c r="BP35" s="6">
        <f>IF(BM35&gt;0,IF(SUM(BL$12:BL35)&gt;0,0,IF(BJ35&lt;&gt;"",Tablas!$G$8,0)),0)</f>
        <v>0</v>
      </c>
      <c r="BQ35" s="6">
        <f>IF(BJ35&lt;&gt;"",ROUND(BP35+BO35+BM35,2),0)*(1+Tablas!$E$8)</f>
        <v>0</v>
      </c>
      <c r="BS35" s="14">
        <f t="shared" si="13"/>
        <v>24</v>
      </c>
      <c r="BT35" s="6">
        <f t="shared" si="14"/>
        <v>0</v>
      </c>
      <c r="BU35" s="6">
        <f t="shared" si="15"/>
        <v>0</v>
      </c>
      <c r="BV35" s="6">
        <f>IF(BT35&gt;0,IF(SUM(BU$12:BU35)&gt;0,0,IF(BS35&lt;&gt;"",-PPMT(Tablas!$D$8,BS35,($C$4*12)-(VLOOKUP($BJ$9,$A$12:$B$71,2,0)-1),BT$9-SUM(BU$12:BU35)),0)),0)</f>
        <v>0</v>
      </c>
      <c r="BW35" s="6">
        <f>IF(SUM(BU$12:BU35)&gt;0,0,IF(BS35&lt;&gt;"",BT35-BV35-BU35,0))</f>
        <v>0</v>
      </c>
      <c r="BX35" s="6">
        <f>IF(SUM(BU$12:BU35)&gt;0,0,IF(BS35&lt;&gt;"",(BT35-BU35)*Tablas!$D$8,0))</f>
        <v>0</v>
      </c>
      <c r="BY35" s="6">
        <f>IF(BV35&gt;0,IF(SUM(BU$12:BU35)&gt;0,0,IF(BS35&lt;&gt;"",Tablas!$G$8,0)),0)</f>
        <v>0</v>
      </c>
      <c r="BZ35" s="6">
        <f>IF(BS35&lt;&gt;"",ROUND(BY35+BX35+BV35,2),0)*(1+Tablas!$E$8)</f>
        <v>0</v>
      </c>
      <c r="CB35" s="14">
        <f t="shared" si="16"/>
        <v>24</v>
      </c>
      <c r="CC35" s="6">
        <f t="shared" si="17"/>
        <v>0</v>
      </c>
      <c r="CD35" s="6">
        <f t="shared" si="18"/>
        <v>0</v>
      </c>
      <c r="CE35" s="6">
        <f>IF(CC35&gt;0,IF(SUM(CD$12:CD35)&gt;0,0,IF(CB35&lt;&gt;"",-PPMT(Tablas!$D$8,CB35,($C$4*12)-(VLOOKUP($BS$9,$A$12:$B$71,2,0)-1),CC$9-SUM(CD$12:CD35)),0)),0)</f>
        <v>0</v>
      </c>
      <c r="CF35" s="6">
        <f>IF(SUM(CD$12:CD35)&gt;0,0,IF(CB35&lt;&gt;"",CC35-CE35-CD35,0))</f>
        <v>0</v>
      </c>
      <c r="CG35" s="6">
        <f>IF(SUM(CD$12:CD35)&gt;0,0,IF(CB35&lt;&gt;"",(CC35-CD35)*Tablas!$D$8,0))</f>
        <v>0</v>
      </c>
      <c r="CH35" s="6">
        <f>IF(CE35&gt;0,IF(SUM(CD$12:CD35)&gt;0,0,IF(CB35&lt;&gt;"",Tablas!$G$8,0)),0)</f>
        <v>0</v>
      </c>
      <c r="CI35" s="6">
        <f>IF(CB35&lt;&gt;"",ROUND(CH35+CG35+CE35,2),0)*(1+Tablas!$E$8)</f>
        <v>0</v>
      </c>
      <c r="CK35" s="14">
        <f t="shared" si="19"/>
        <v>24</v>
      </c>
      <c r="CL35" s="6">
        <f t="shared" si="20"/>
        <v>0</v>
      </c>
      <c r="CM35" s="6">
        <f t="shared" si="21"/>
        <v>0</v>
      </c>
      <c r="CN35" s="6">
        <f>IF(CL35&gt;0,IF(SUM(CM$12:CM35)&gt;0,0,IF(CK35&lt;&gt;"",-PPMT(Tablas!$D$8,CK35,($C$4*12)-(VLOOKUP($CB$9,$A$12:$B$71,2,0)-1),CL$9-SUM(CM$12:CM35)),0)),0)</f>
        <v>0</v>
      </c>
      <c r="CO35" s="6">
        <f>IF(SUM(CM$12:CM35)&gt;0,0,IF(CK35&lt;&gt;"",CL35-CN35-CM35,0))</f>
        <v>0</v>
      </c>
      <c r="CP35" s="6">
        <f>IF(SUM(CM$12:CM35)&gt;0,0,IF(CK35&lt;&gt;"",(CL35-CM35)*Tablas!$D$8,0))</f>
        <v>0</v>
      </c>
      <c r="CQ35" s="6">
        <f>IF(CN35&gt;0,IF(SUM(CM$12:CM35)&gt;0,0,IF(CK35&lt;&gt;"",Tablas!$G$8,0)),0)</f>
        <v>0</v>
      </c>
      <c r="CR35" s="6">
        <f>IF(CK35&lt;&gt;"",ROUND(CQ35+CP35+CN35,2),0)*(1+Tablas!$E$8)</f>
        <v>0</v>
      </c>
      <c r="CT35" s="14">
        <f t="shared" si="22"/>
        <v>24</v>
      </c>
      <c r="CU35" s="6">
        <f t="shared" si="23"/>
        <v>0</v>
      </c>
      <c r="CV35" s="6">
        <f t="shared" si="24"/>
        <v>0</v>
      </c>
      <c r="CW35" s="6">
        <f>IF(CU35&gt;0,IF(SUM(CV$12:CV35)&gt;0,0,IF(CT35&lt;&gt;"",-PPMT(Tablas!$D$8,CT35,($C$4*12)-(VLOOKUP($CK$9,$A$12:$B$71,2,0)-1),CU$9-SUM(CV$12:CV35)),0)),0)</f>
        <v>0</v>
      </c>
      <c r="CX35" s="6">
        <f>IF(SUM(CV$12:CV35)&gt;0,0,IF(CT35&lt;&gt;"",CU35-CW35-CV35,0))</f>
        <v>0</v>
      </c>
      <c r="CY35" s="6">
        <f>IF(SUM(CV$12:CV35)&gt;0,0,IF(CT35&lt;&gt;"",(CU35-CV35)*Tablas!$D$8,0))</f>
        <v>0</v>
      </c>
      <c r="CZ35" s="6">
        <f>IF(CW35&gt;0,IF(SUM(CV$12:CV35)&gt;0,0,IF(CT35&lt;&gt;"",Tablas!$G$8,0)),0)</f>
        <v>0</v>
      </c>
      <c r="DA35" s="6">
        <f>IF(CT35&lt;&gt;"",ROUND(CZ35+CY35+CW35,2),0)*(1+Tablas!$E$8)</f>
        <v>0</v>
      </c>
      <c r="DC35" s="14">
        <f t="shared" si="25"/>
        <v>24</v>
      </c>
      <c r="DD35" s="6">
        <f t="shared" si="26"/>
        <v>0</v>
      </c>
      <c r="DE35" s="6">
        <f t="shared" si="27"/>
        <v>0</v>
      </c>
      <c r="DF35" s="6">
        <f>IF(DD35&gt;0,IF(SUM(DE$12:DE35)&gt;0,0,IF(DC35&lt;&gt;"",-PPMT(Tablas!$D$8,DC35,($C$4*12)-(VLOOKUP($CT$9,$A$12:$B$71,2,0)-1),DD$9-SUM(DE$12:DE35)),0)),0)</f>
        <v>0</v>
      </c>
      <c r="DG35" s="6">
        <f>IF(SUM(DE$12:DE35)&gt;0,0,IF(DC35&lt;&gt;"",DD35-DF35-DE35,0))</f>
        <v>0</v>
      </c>
      <c r="DH35" s="6">
        <f>IF(SUM(DE$12:DE35)&gt;0,0,IF(DC35&lt;&gt;"",(DD35-DE35)*Tablas!$D$8,0))</f>
        <v>0</v>
      </c>
      <c r="DI35" s="6">
        <f>IF(DF35&gt;0,IF(SUM(DE$12:DE35)&gt;0,0,IF(DC35&lt;&gt;"",Tablas!$G$8,0)),0)</f>
        <v>0</v>
      </c>
      <c r="DJ35" s="6">
        <f>IF(DC35&lt;&gt;"",ROUND(DI35+DH35+DF35,2),0)*(1+Tablas!$E$8)</f>
        <v>0</v>
      </c>
      <c r="DL35" s="14">
        <f t="shared" si="28"/>
        <v>24</v>
      </c>
      <c r="DM35" s="6">
        <f t="shared" si="29"/>
        <v>0</v>
      </c>
      <c r="DN35" s="6">
        <f t="shared" si="30"/>
        <v>0</v>
      </c>
      <c r="DO35" s="6">
        <f>IF(DM35&gt;0,IF(SUM(DN$12:DN35)&gt;0,0,IF(DL35&lt;&gt;"",-PPMT(Tablas!$D$8,DL35,($C$4*12)-(VLOOKUP($DC$9,$A$12:$B$71,2,0)-1),DM$9-SUM(DN$12:DN35)),0)),0)</f>
        <v>0</v>
      </c>
      <c r="DP35" s="6">
        <f>IF(SUM(DN$12:DN35)&gt;0,0,IF(DL35&lt;&gt;"",DM35-DO35-DN35,0))</f>
        <v>0</v>
      </c>
      <c r="DQ35" s="6">
        <f>IF(SUM(DN$12:DN35)&gt;0,0,IF(DL35&lt;&gt;"",(DM35-DN35)*Tablas!$D$8,0))</f>
        <v>0</v>
      </c>
      <c r="DR35" s="6">
        <f>IF(DO35&gt;0,IF(SUM(DN$12:DN35)&gt;0,0,IF(DL35&lt;&gt;"",Tablas!$G$8,0)),0)</f>
        <v>0</v>
      </c>
      <c r="DS35" s="6">
        <f>IF(DL35&lt;&gt;"",ROUND(DR35+DQ35+DO35,2),0)*(1+Tablas!$E$8)</f>
        <v>0</v>
      </c>
      <c r="DU35" s="14">
        <f t="shared" si="31"/>
        <v>24</v>
      </c>
      <c r="DV35" s="6">
        <f t="shared" si="32"/>
        <v>0</v>
      </c>
      <c r="DW35" s="6">
        <f t="shared" si="33"/>
        <v>0</v>
      </c>
      <c r="DX35" s="6">
        <f>IF(DV35&gt;0,IF(SUM(DW$12:DW35)&gt;0,0,IF(DU35&lt;&gt;"",-PPMT(Tablas!$D$8,DU35,($C$4*12)-(VLOOKUP($DL$9,$A$12:$B$71,2,0)-1),DV$9-SUM(DW$12:DW35)),0)),0)</f>
        <v>0</v>
      </c>
      <c r="DY35" s="6">
        <f>IF(SUM(DW$12:DW35)&gt;0,0,IF(DU35&lt;&gt;"",DV35-DX35-DW35,0))</f>
        <v>0</v>
      </c>
      <c r="DZ35" s="6">
        <f>IF(SUM(DW$12:DW35)&gt;0,0,IF(DU35&lt;&gt;"",(DV35-DW35)*Tablas!$D$8,0))</f>
        <v>0</v>
      </c>
      <c r="EA35" s="6">
        <f>IF(DX35&gt;0,IF(SUM(DW$12:DW35)&gt;0,0,IF(DU35&lt;&gt;"",Tablas!$G$8,0)),0)</f>
        <v>0</v>
      </c>
      <c r="EB35" s="6">
        <f>IF(DU35&lt;&gt;"",ROUND(EA35+DZ35+DX35,2),0)*(1+Tablas!$E$8)</f>
        <v>0</v>
      </c>
    </row>
    <row r="36" spans="1:132" x14ac:dyDescent="0.2">
      <c r="A36" s="3">
        <f>IF($D36&gt;0,COUNTA($D$12:D36),0)</f>
        <v>0</v>
      </c>
      <c r="B36" s="13">
        <f t="shared" si="34"/>
        <v>25</v>
      </c>
      <c r="C36" s="1">
        <f t="shared" si="35"/>
        <v>46341</v>
      </c>
      <c r="D36" s="34"/>
      <c r="E36" s="6">
        <f t="shared" si="36"/>
        <v>28174.586110513861</v>
      </c>
      <c r="F36" s="6">
        <f t="shared" si="0"/>
        <v>592.49724574319907</v>
      </c>
      <c r="G36" s="6">
        <f t="shared" si="1"/>
        <v>431.33799490104815</v>
      </c>
      <c r="H36" s="6">
        <f t="shared" si="2"/>
        <v>3</v>
      </c>
      <c r="I36" s="6">
        <f>ROUND(SUM(F36:H36),2)*(Tablas!$E$8)</f>
        <v>5.1341999999999999E-2</v>
      </c>
      <c r="J36" s="6">
        <f t="shared" si="3"/>
        <v>1026.8865826442473</v>
      </c>
      <c r="AR36" s="14">
        <f t="shared" si="4"/>
        <v>25</v>
      </c>
      <c r="AS36" s="6">
        <f t="shared" si="5"/>
        <v>28174.586110513861</v>
      </c>
      <c r="AT36" s="6">
        <f t="shared" si="6"/>
        <v>0</v>
      </c>
      <c r="AU36" s="6">
        <f>IF(SUM($AT$12:$AT36)&gt;0,0,IF($AR36&lt;&gt;"",-PPMT($H$2,$AR36,$C$4*12,$AS$12-SUM($AT$12:$AT36)),0))</f>
        <v>592.49724574319907</v>
      </c>
      <c r="AV36" s="6">
        <f>IF(SUM($AT$12:$AT36)&gt;0,0,IF($AR36&lt;&gt;"",AS36-AU36-AT36,0))</f>
        <v>27582.088864770663</v>
      </c>
      <c r="AW36" s="6">
        <f>IF(SUM($AT$12:$AT36)&gt;0,0,IF($AR36&lt;&gt;"",(AS36-AT36)*$H$2,0))</f>
        <v>431.33799490104815</v>
      </c>
      <c r="AX36" s="6">
        <f>IF(AU36&gt;0,IF(SUM($AT$12:$AT36)&gt;0,0,IF($AR36&lt;&gt;"",Tablas!$G$8,0)),0)</f>
        <v>3</v>
      </c>
      <c r="AY36" s="6">
        <f>IF($AR36&lt;&gt;"",ROUND(AX36+AW36+AU36,2),0)*(1+Tablas!$E$8)</f>
        <v>1026.8913420000001</v>
      </c>
      <c r="BA36" s="14">
        <f t="shared" si="7"/>
        <v>0</v>
      </c>
      <c r="BB36" s="6">
        <f t="shared" si="8"/>
        <v>0</v>
      </c>
      <c r="BC36" s="6">
        <f t="shared" si="9"/>
        <v>0</v>
      </c>
      <c r="BD36" s="6">
        <f>IF(BB36&gt;0,
IF(SUM(BC$12:BC36)&gt;0,0,
IF(BA36&lt;&gt;"",
-PPMT(Tablas!$D$8,BA36,($C$4*12)-(VLOOKUP($AR$9,$A$12:$B$71,2,0)-1),BB$9-SUM(BC$12:BC36)),0)),0)</f>
        <v>0</v>
      </c>
      <c r="BE36" s="6">
        <f>IF(SUM(BC$12:BC36)&gt;0,0,IF(BA36&lt;&gt;"",BB36-BD36-BC36,0))</f>
        <v>0</v>
      </c>
      <c r="BF36" s="6">
        <f>IF(SUM(BC$12:BC36)&gt;0,0,IF(BA36&lt;&gt;"",(BB36-BC36)*Tablas!$D$8,0))</f>
        <v>0</v>
      </c>
      <c r="BG36" s="6">
        <f>IF(BD36&gt;0,IF(SUM(BC$12:BC36)&gt;0,0,IF(BA36&lt;&gt;"",Tablas!$G$8,0)),0)</f>
        <v>0</v>
      </c>
      <c r="BH36" s="6">
        <f>IF(BA36&lt;&gt;"",ROUND(BG36+BF36+BD36,2),0)*(1+Tablas!$E$8)</f>
        <v>0</v>
      </c>
      <c r="BJ36" s="14">
        <f t="shared" si="10"/>
        <v>0</v>
      </c>
      <c r="BK36" s="6">
        <f t="shared" si="11"/>
        <v>0</v>
      </c>
      <c r="BL36" s="6">
        <f t="shared" si="12"/>
        <v>0</v>
      </c>
      <c r="BM36" s="6">
        <f>IF(BK36&gt;0,IF(SUM(BL$12:BL36)&gt;0,0,IF(BJ36&lt;&gt;"",-PPMT(Tablas!$D$8,BJ36,($C$4*12)-(VLOOKUP($BA$9,$A$12:$B$71,2,0)-1),BK$9-SUM(BL$12:BL36)),0)),0)</f>
        <v>0</v>
      </c>
      <c r="BN36" s="6">
        <f>IF(SUM(BL$12:BL36)&gt;0,0,IF(BJ36&lt;&gt;"",BK36-BM36-BL36,0))</f>
        <v>0</v>
      </c>
      <c r="BO36" s="6">
        <f>IF(SUM(BL$12:BL36)&gt;0,0,IF(BJ36&lt;&gt;"",(BK36-BL36)*Tablas!$D$8,0))</f>
        <v>0</v>
      </c>
      <c r="BP36" s="6">
        <f>IF(BM36&gt;0,IF(SUM(BL$12:BL36)&gt;0,0,IF(BJ36&lt;&gt;"",Tablas!$G$8,0)),0)</f>
        <v>0</v>
      </c>
      <c r="BQ36" s="6">
        <f>IF(BJ36&lt;&gt;"",ROUND(BP36+BO36+BM36,2),0)*(1+Tablas!$E$8)</f>
        <v>0</v>
      </c>
      <c r="BS36" s="14">
        <f t="shared" si="13"/>
        <v>25</v>
      </c>
      <c r="BT36" s="6">
        <f t="shared" si="14"/>
        <v>0</v>
      </c>
      <c r="BU36" s="6">
        <f t="shared" si="15"/>
        <v>0</v>
      </c>
      <c r="BV36" s="6">
        <f>IF(BT36&gt;0,IF(SUM(BU$12:BU36)&gt;0,0,IF(BS36&lt;&gt;"",-PPMT(Tablas!$D$8,BS36,($C$4*12)-(VLOOKUP($BJ$9,$A$12:$B$71,2,0)-1),BT$9-SUM(BU$12:BU36)),0)),0)</f>
        <v>0</v>
      </c>
      <c r="BW36" s="6">
        <f>IF(SUM(BU$12:BU36)&gt;0,0,IF(BS36&lt;&gt;"",BT36-BV36-BU36,0))</f>
        <v>0</v>
      </c>
      <c r="BX36" s="6">
        <f>IF(SUM(BU$12:BU36)&gt;0,0,IF(BS36&lt;&gt;"",(BT36-BU36)*Tablas!$D$8,0))</f>
        <v>0</v>
      </c>
      <c r="BY36" s="6">
        <f>IF(BV36&gt;0,IF(SUM(BU$12:BU36)&gt;0,0,IF(BS36&lt;&gt;"",Tablas!$G$8,0)),0)</f>
        <v>0</v>
      </c>
      <c r="BZ36" s="6">
        <f>IF(BS36&lt;&gt;"",ROUND(BY36+BX36+BV36,2),0)*(1+Tablas!$E$8)</f>
        <v>0</v>
      </c>
      <c r="CB36" s="14">
        <f t="shared" si="16"/>
        <v>25</v>
      </c>
      <c r="CC36" s="6">
        <f t="shared" si="17"/>
        <v>0</v>
      </c>
      <c r="CD36" s="6">
        <f t="shared" si="18"/>
        <v>0</v>
      </c>
      <c r="CE36" s="6">
        <f>IF(CC36&gt;0,IF(SUM(CD$12:CD36)&gt;0,0,IF(CB36&lt;&gt;"",-PPMT(Tablas!$D$8,CB36,($C$4*12)-(VLOOKUP($BS$9,$A$12:$B$71,2,0)-1),CC$9-SUM(CD$12:CD36)),0)),0)</f>
        <v>0</v>
      </c>
      <c r="CF36" s="6">
        <f>IF(SUM(CD$12:CD36)&gt;0,0,IF(CB36&lt;&gt;"",CC36-CE36-CD36,0))</f>
        <v>0</v>
      </c>
      <c r="CG36" s="6">
        <f>IF(SUM(CD$12:CD36)&gt;0,0,IF(CB36&lt;&gt;"",(CC36-CD36)*Tablas!$D$8,0))</f>
        <v>0</v>
      </c>
      <c r="CH36" s="6">
        <f>IF(CE36&gt;0,IF(SUM(CD$12:CD36)&gt;0,0,IF(CB36&lt;&gt;"",Tablas!$G$8,0)),0)</f>
        <v>0</v>
      </c>
      <c r="CI36" s="6">
        <f>IF(CB36&lt;&gt;"",ROUND(CH36+CG36+CE36,2),0)*(1+Tablas!$E$8)</f>
        <v>0</v>
      </c>
      <c r="CK36" s="14">
        <f t="shared" si="19"/>
        <v>25</v>
      </c>
      <c r="CL36" s="6">
        <f t="shared" si="20"/>
        <v>0</v>
      </c>
      <c r="CM36" s="6">
        <f t="shared" si="21"/>
        <v>0</v>
      </c>
      <c r="CN36" s="6">
        <f>IF(CL36&gt;0,IF(SUM(CM$12:CM36)&gt;0,0,IF(CK36&lt;&gt;"",-PPMT(Tablas!$D$8,CK36,($C$4*12)-(VLOOKUP($CB$9,$A$12:$B$71,2,0)-1),CL$9-SUM(CM$12:CM36)),0)),0)</f>
        <v>0</v>
      </c>
      <c r="CO36" s="6">
        <f>IF(SUM(CM$12:CM36)&gt;0,0,IF(CK36&lt;&gt;"",CL36-CN36-CM36,0))</f>
        <v>0</v>
      </c>
      <c r="CP36" s="6">
        <f>IF(SUM(CM$12:CM36)&gt;0,0,IF(CK36&lt;&gt;"",(CL36-CM36)*Tablas!$D$8,0))</f>
        <v>0</v>
      </c>
      <c r="CQ36" s="6">
        <f>IF(CN36&gt;0,IF(SUM(CM$12:CM36)&gt;0,0,IF(CK36&lt;&gt;"",Tablas!$G$8,0)),0)</f>
        <v>0</v>
      </c>
      <c r="CR36" s="6">
        <f>IF(CK36&lt;&gt;"",ROUND(CQ36+CP36+CN36,2),0)*(1+Tablas!$E$8)</f>
        <v>0</v>
      </c>
      <c r="CT36" s="14">
        <f t="shared" si="22"/>
        <v>25</v>
      </c>
      <c r="CU36" s="6">
        <f t="shared" si="23"/>
        <v>0</v>
      </c>
      <c r="CV36" s="6">
        <f t="shared" si="24"/>
        <v>0</v>
      </c>
      <c r="CW36" s="6">
        <f>IF(CU36&gt;0,IF(SUM(CV$12:CV36)&gt;0,0,IF(CT36&lt;&gt;"",-PPMT(Tablas!$D$8,CT36,($C$4*12)-(VLOOKUP($CK$9,$A$12:$B$71,2,0)-1),CU$9-SUM(CV$12:CV36)),0)),0)</f>
        <v>0</v>
      </c>
      <c r="CX36" s="6">
        <f>IF(SUM(CV$12:CV36)&gt;0,0,IF(CT36&lt;&gt;"",CU36-CW36-CV36,0))</f>
        <v>0</v>
      </c>
      <c r="CY36" s="6">
        <f>IF(SUM(CV$12:CV36)&gt;0,0,IF(CT36&lt;&gt;"",(CU36-CV36)*Tablas!$D$8,0))</f>
        <v>0</v>
      </c>
      <c r="CZ36" s="6">
        <f>IF(CW36&gt;0,IF(SUM(CV$12:CV36)&gt;0,0,IF(CT36&lt;&gt;"",Tablas!$G$8,0)),0)</f>
        <v>0</v>
      </c>
      <c r="DA36" s="6">
        <f>IF(CT36&lt;&gt;"",ROUND(CZ36+CY36+CW36,2),0)*(1+Tablas!$E$8)</f>
        <v>0</v>
      </c>
      <c r="DC36" s="14">
        <f t="shared" si="25"/>
        <v>25</v>
      </c>
      <c r="DD36" s="6">
        <f t="shared" si="26"/>
        <v>0</v>
      </c>
      <c r="DE36" s="6">
        <f t="shared" si="27"/>
        <v>0</v>
      </c>
      <c r="DF36" s="6">
        <f>IF(DD36&gt;0,IF(SUM(DE$12:DE36)&gt;0,0,IF(DC36&lt;&gt;"",-PPMT(Tablas!$D$8,DC36,($C$4*12)-(VLOOKUP($CT$9,$A$12:$B$71,2,0)-1),DD$9-SUM(DE$12:DE36)),0)),0)</f>
        <v>0</v>
      </c>
      <c r="DG36" s="6">
        <f>IF(SUM(DE$12:DE36)&gt;0,0,IF(DC36&lt;&gt;"",DD36-DF36-DE36,0))</f>
        <v>0</v>
      </c>
      <c r="DH36" s="6">
        <f>IF(SUM(DE$12:DE36)&gt;0,0,IF(DC36&lt;&gt;"",(DD36-DE36)*Tablas!$D$8,0))</f>
        <v>0</v>
      </c>
      <c r="DI36" s="6">
        <f>IF(DF36&gt;0,IF(SUM(DE$12:DE36)&gt;0,0,IF(DC36&lt;&gt;"",Tablas!$G$8,0)),0)</f>
        <v>0</v>
      </c>
      <c r="DJ36" s="6">
        <f>IF(DC36&lt;&gt;"",ROUND(DI36+DH36+DF36,2),0)*(1+Tablas!$E$8)</f>
        <v>0</v>
      </c>
      <c r="DL36" s="14">
        <f t="shared" si="28"/>
        <v>25</v>
      </c>
      <c r="DM36" s="6">
        <f t="shared" si="29"/>
        <v>0</v>
      </c>
      <c r="DN36" s="6">
        <f t="shared" si="30"/>
        <v>0</v>
      </c>
      <c r="DO36" s="6">
        <f>IF(DM36&gt;0,IF(SUM(DN$12:DN36)&gt;0,0,IF(DL36&lt;&gt;"",-PPMT(Tablas!$D$8,DL36,($C$4*12)-(VLOOKUP($DC$9,$A$12:$B$71,2,0)-1),DM$9-SUM(DN$12:DN36)),0)),0)</f>
        <v>0</v>
      </c>
      <c r="DP36" s="6">
        <f>IF(SUM(DN$12:DN36)&gt;0,0,IF(DL36&lt;&gt;"",DM36-DO36-DN36,0))</f>
        <v>0</v>
      </c>
      <c r="DQ36" s="6">
        <f>IF(SUM(DN$12:DN36)&gt;0,0,IF(DL36&lt;&gt;"",(DM36-DN36)*Tablas!$D$8,0))</f>
        <v>0</v>
      </c>
      <c r="DR36" s="6">
        <f>IF(DO36&gt;0,IF(SUM(DN$12:DN36)&gt;0,0,IF(DL36&lt;&gt;"",Tablas!$G$8,0)),0)</f>
        <v>0</v>
      </c>
      <c r="DS36" s="6">
        <f>IF(DL36&lt;&gt;"",ROUND(DR36+DQ36+DO36,2),0)*(1+Tablas!$E$8)</f>
        <v>0</v>
      </c>
      <c r="DU36" s="14">
        <f t="shared" si="31"/>
        <v>25</v>
      </c>
      <c r="DV36" s="6">
        <f t="shared" si="32"/>
        <v>0</v>
      </c>
      <c r="DW36" s="6">
        <f t="shared" si="33"/>
        <v>0</v>
      </c>
      <c r="DX36" s="6">
        <f>IF(DV36&gt;0,IF(SUM(DW$12:DW36)&gt;0,0,IF(DU36&lt;&gt;"",-PPMT(Tablas!$D$8,DU36,($C$4*12)-(VLOOKUP($DL$9,$A$12:$B$71,2,0)-1),DV$9-SUM(DW$12:DW36)),0)),0)</f>
        <v>0</v>
      </c>
      <c r="DY36" s="6">
        <f>IF(SUM(DW$12:DW36)&gt;0,0,IF(DU36&lt;&gt;"",DV36-DX36-DW36,0))</f>
        <v>0</v>
      </c>
      <c r="DZ36" s="6">
        <f>IF(SUM(DW$12:DW36)&gt;0,0,IF(DU36&lt;&gt;"",(DV36-DW36)*Tablas!$D$8,0))</f>
        <v>0</v>
      </c>
      <c r="EA36" s="6">
        <f>IF(DX36&gt;0,IF(SUM(DW$12:DW36)&gt;0,0,IF(DU36&lt;&gt;"",Tablas!$G$8,0)),0)</f>
        <v>0</v>
      </c>
      <c r="EB36" s="6">
        <f>IF(DU36&lt;&gt;"",ROUND(EA36+DZ36+DX36,2),0)*(1+Tablas!$E$8)</f>
        <v>0</v>
      </c>
    </row>
    <row r="37" spans="1:132" x14ac:dyDescent="0.2">
      <c r="A37" s="3">
        <f>IF($D37&gt;0,COUNTA($D$12:D37),0)</f>
        <v>0</v>
      </c>
      <c r="B37" s="13">
        <f t="shared" si="34"/>
        <v>26</v>
      </c>
      <c r="C37" s="1">
        <f t="shared" si="35"/>
        <v>46371</v>
      </c>
      <c r="D37" s="34"/>
      <c r="E37" s="6">
        <f t="shared" si="36"/>
        <v>27582.088864770663</v>
      </c>
      <c r="F37" s="6">
        <f t="shared" si="0"/>
        <v>601.56806484807646</v>
      </c>
      <c r="G37" s="6">
        <f t="shared" si="1"/>
        <v>422.2671757961707</v>
      </c>
      <c r="H37" s="6">
        <f t="shared" si="2"/>
        <v>3</v>
      </c>
      <c r="I37" s="6">
        <f>ROUND(SUM(F37:H37),2)*(Tablas!$E$8)</f>
        <v>5.1341999999999999E-2</v>
      </c>
      <c r="J37" s="6">
        <f t="shared" si="3"/>
        <v>1026.8865826442473</v>
      </c>
      <c r="AR37" s="14">
        <f t="shared" si="4"/>
        <v>26</v>
      </c>
      <c r="AS37" s="6">
        <f t="shared" si="5"/>
        <v>27582.088864770663</v>
      </c>
      <c r="AT37" s="6">
        <f t="shared" si="6"/>
        <v>0</v>
      </c>
      <c r="AU37" s="6">
        <f>IF(SUM($AT$12:$AT37)&gt;0,0,IF($AR37&lt;&gt;"",-PPMT($H$2,$AR37,$C$4*12,$AS$12-SUM($AT$12:$AT37)),0))</f>
        <v>601.56806484807646</v>
      </c>
      <c r="AV37" s="6">
        <f>IF(SUM($AT$12:$AT37)&gt;0,0,IF($AR37&lt;&gt;"",AS37-AU37-AT37,0))</f>
        <v>26980.520799922586</v>
      </c>
      <c r="AW37" s="6">
        <f>IF(SUM($AT$12:$AT37)&gt;0,0,IF($AR37&lt;&gt;"",(AS37-AT37)*$H$2,0))</f>
        <v>422.2671757961707</v>
      </c>
      <c r="AX37" s="6">
        <f>IF(AU37&gt;0,IF(SUM($AT$12:$AT37)&gt;0,0,IF($AR37&lt;&gt;"",Tablas!$G$8,0)),0)</f>
        <v>3</v>
      </c>
      <c r="AY37" s="6">
        <f>IF($AR37&lt;&gt;"",ROUND(AX37+AW37+AU37,2),0)*(1+Tablas!$E$8)</f>
        <v>1026.8913420000001</v>
      </c>
      <c r="BA37" s="14">
        <f t="shared" si="7"/>
        <v>0</v>
      </c>
      <c r="BB37" s="6">
        <f t="shared" si="8"/>
        <v>0</v>
      </c>
      <c r="BC37" s="6">
        <f t="shared" si="9"/>
        <v>0</v>
      </c>
      <c r="BD37" s="6">
        <f>IF(BB37&gt;0,
IF(SUM(BC$12:BC37)&gt;0,0,
IF(BA37&lt;&gt;"",
-PPMT(Tablas!$D$8,BA37,($C$4*12)-(VLOOKUP($AR$9,$A$12:$B$71,2,0)-1),BB$9-SUM(BC$12:BC37)),0)),0)</f>
        <v>0</v>
      </c>
      <c r="BE37" s="6">
        <f>IF(SUM(BC$12:BC37)&gt;0,0,IF(BA37&lt;&gt;"",BB37-BD37-BC37,0))</f>
        <v>0</v>
      </c>
      <c r="BF37" s="6">
        <f>IF(SUM(BC$12:BC37)&gt;0,0,IF(BA37&lt;&gt;"",(BB37-BC37)*Tablas!$D$8,0))</f>
        <v>0</v>
      </c>
      <c r="BG37" s="6">
        <f>IF(BD37&gt;0,IF(SUM(BC$12:BC37)&gt;0,0,IF(BA37&lt;&gt;"",Tablas!$G$8,0)),0)</f>
        <v>0</v>
      </c>
      <c r="BH37" s="6">
        <f>IF(BA37&lt;&gt;"",ROUND(BG37+BF37+BD37,2),0)*(1+Tablas!$E$8)</f>
        <v>0</v>
      </c>
      <c r="BJ37" s="14">
        <f t="shared" si="10"/>
        <v>0</v>
      </c>
      <c r="BK37" s="6">
        <f t="shared" si="11"/>
        <v>0</v>
      </c>
      <c r="BL37" s="6">
        <f t="shared" si="12"/>
        <v>0</v>
      </c>
      <c r="BM37" s="6">
        <f>IF(BK37&gt;0,IF(SUM(BL$12:BL37)&gt;0,0,IF(BJ37&lt;&gt;"",-PPMT(Tablas!$D$8,BJ37,($C$4*12)-(VLOOKUP($BA$9,$A$12:$B$71,2,0)-1),BK$9-SUM(BL$12:BL37)),0)),0)</f>
        <v>0</v>
      </c>
      <c r="BN37" s="6">
        <f>IF(SUM(BL$12:BL37)&gt;0,0,IF(BJ37&lt;&gt;"",BK37-BM37-BL37,0))</f>
        <v>0</v>
      </c>
      <c r="BO37" s="6">
        <f>IF(SUM(BL$12:BL37)&gt;0,0,IF(BJ37&lt;&gt;"",(BK37-BL37)*Tablas!$D$8,0))</f>
        <v>0</v>
      </c>
      <c r="BP37" s="6">
        <f>IF(BM37&gt;0,IF(SUM(BL$12:BL37)&gt;0,0,IF(BJ37&lt;&gt;"",Tablas!$G$8,0)),0)</f>
        <v>0</v>
      </c>
      <c r="BQ37" s="6">
        <f>IF(BJ37&lt;&gt;"",ROUND(BP37+BO37+BM37,2),0)*(1+Tablas!$E$8)</f>
        <v>0</v>
      </c>
      <c r="BS37" s="14">
        <f t="shared" si="13"/>
        <v>26</v>
      </c>
      <c r="BT37" s="6">
        <f t="shared" si="14"/>
        <v>0</v>
      </c>
      <c r="BU37" s="6">
        <f t="shared" si="15"/>
        <v>0</v>
      </c>
      <c r="BV37" s="6">
        <f>IF(BT37&gt;0,IF(SUM(BU$12:BU37)&gt;0,0,IF(BS37&lt;&gt;"",-PPMT(Tablas!$D$8,BS37,($C$4*12)-(VLOOKUP($BJ$9,$A$12:$B$71,2,0)-1),BT$9-SUM(BU$12:BU37)),0)),0)</f>
        <v>0</v>
      </c>
      <c r="BW37" s="6">
        <f>IF(SUM(BU$12:BU37)&gt;0,0,IF(BS37&lt;&gt;"",BT37-BV37-BU37,0))</f>
        <v>0</v>
      </c>
      <c r="BX37" s="6">
        <f>IF(SUM(BU$12:BU37)&gt;0,0,IF(BS37&lt;&gt;"",(BT37-BU37)*Tablas!$D$8,0))</f>
        <v>0</v>
      </c>
      <c r="BY37" s="6">
        <f>IF(BV37&gt;0,IF(SUM(BU$12:BU37)&gt;0,0,IF(BS37&lt;&gt;"",Tablas!$G$8,0)),0)</f>
        <v>0</v>
      </c>
      <c r="BZ37" s="6">
        <f>IF(BS37&lt;&gt;"",ROUND(BY37+BX37+BV37,2),0)*(1+Tablas!$E$8)</f>
        <v>0</v>
      </c>
      <c r="CB37" s="14">
        <f t="shared" si="16"/>
        <v>26</v>
      </c>
      <c r="CC37" s="6">
        <f t="shared" si="17"/>
        <v>0</v>
      </c>
      <c r="CD37" s="6">
        <f t="shared" si="18"/>
        <v>0</v>
      </c>
      <c r="CE37" s="6">
        <f>IF(CC37&gt;0,IF(SUM(CD$12:CD37)&gt;0,0,IF(CB37&lt;&gt;"",-PPMT(Tablas!$D$8,CB37,($C$4*12)-(VLOOKUP($BS$9,$A$12:$B$71,2,0)-1),CC$9-SUM(CD$12:CD37)),0)),0)</f>
        <v>0</v>
      </c>
      <c r="CF37" s="6">
        <f>IF(SUM(CD$12:CD37)&gt;0,0,IF(CB37&lt;&gt;"",CC37-CE37-CD37,0))</f>
        <v>0</v>
      </c>
      <c r="CG37" s="6">
        <f>IF(SUM(CD$12:CD37)&gt;0,0,IF(CB37&lt;&gt;"",(CC37-CD37)*Tablas!$D$8,0))</f>
        <v>0</v>
      </c>
      <c r="CH37" s="6">
        <f>IF(CE37&gt;0,IF(SUM(CD$12:CD37)&gt;0,0,IF(CB37&lt;&gt;"",Tablas!$G$8,0)),0)</f>
        <v>0</v>
      </c>
      <c r="CI37" s="6">
        <f>IF(CB37&lt;&gt;"",ROUND(CH37+CG37+CE37,2),0)*(1+Tablas!$E$8)</f>
        <v>0</v>
      </c>
      <c r="CK37" s="14">
        <f t="shared" si="19"/>
        <v>26</v>
      </c>
      <c r="CL37" s="6">
        <f t="shared" si="20"/>
        <v>0</v>
      </c>
      <c r="CM37" s="6">
        <f t="shared" si="21"/>
        <v>0</v>
      </c>
      <c r="CN37" s="6">
        <f>IF(CL37&gt;0,IF(SUM(CM$12:CM37)&gt;0,0,IF(CK37&lt;&gt;"",-PPMT(Tablas!$D$8,CK37,($C$4*12)-(VLOOKUP($CB$9,$A$12:$B$71,2,0)-1),CL$9-SUM(CM$12:CM37)),0)),0)</f>
        <v>0</v>
      </c>
      <c r="CO37" s="6">
        <f>IF(SUM(CM$12:CM37)&gt;0,0,IF(CK37&lt;&gt;"",CL37-CN37-CM37,0))</f>
        <v>0</v>
      </c>
      <c r="CP37" s="6">
        <f>IF(SUM(CM$12:CM37)&gt;0,0,IF(CK37&lt;&gt;"",(CL37-CM37)*Tablas!$D$8,0))</f>
        <v>0</v>
      </c>
      <c r="CQ37" s="6">
        <f>IF(CN37&gt;0,IF(SUM(CM$12:CM37)&gt;0,0,IF(CK37&lt;&gt;"",Tablas!$G$8,0)),0)</f>
        <v>0</v>
      </c>
      <c r="CR37" s="6">
        <f>IF(CK37&lt;&gt;"",ROUND(CQ37+CP37+CN37,2),0)*(1+Tablas!$E$8)</f>
        <v>0</v>
      </c>
      <c r="CT37" s="14">
        <f t="shared" si="22"/>
        <v>26</v>
      </c>
      <c r="CU37" s="6">
        <f t="shared" si="23"/>
        <v>0</v>
      </c>
      <c r="CV37" s="6">
        <f t="shared" si="24"/>
        <v>0</v>
      </c>
      <c r="CW37" s="6">
        <f>IF(CU37&gt;0,IF(SUM(CV$12:CV37)&gt;0,0,IF(CT37&lt;&gt;"",-PPMT(Tablas!$D$8,CT37,($C$4*12)-(VLOOKUP($CK$9,$A$12:$B$71,2,0)-1),CU$9-SUM(CV$12:CV37)),0)),0)</f>
        <v>0</v>
      </c>
      <c r="CX37" s="6">
        <f>IF(SUM(CV$12:CV37)&gt;0,0,IF(CT37&lt;&gt;"",CU37-CW37-CV37,0))</f>
        <v>0</v>
      </c>
      <c r="CY37" s="6">
        <f>IF(SUM(CV$12:CV37)&gt;0,0,IF(CT37&lt;&gt;"",(CU37-CV37)*Tablas!$D$8,0))</f>
        <v>0</v>
      </c>
      <c r="CZ37" s="6">
        <f>IF(CW37&gt;0,IF(SUM(CV$12:CV37)&gt;0,0,IF(CT37&lt;&gt;"",Tablas!$G$8,0)),0)</f>
        <v>0</v>
      </c>
      <c r="DA37" s="6">
        <f>IF(CT37&lt;&gt;"",ROUND(CZ37+CY37+CW37,2),0)*(1+Tablas!$E$8)</f>
        <v>0</v>
      </c>
      <c r="DC37" s="14">
        <f t="shared" si="25"/>
        <v>26</v>
      </c>
      <c r="DD37" s="6">
        <f t="shared" si="26"/>
        <v>0</v>
      </c>
      <c r="DE37" s="6">
        <f t="shared" si="27"/>
        <v>0</v>
      </c>
      <c r="DF37" s="6">
        <f>IF(DD37&gt;0,IF(SUM(DE$12:DE37)&gt;0,0,IF(DC37&lt;&gt;"",-PPMT(Tablas!$D$8,DC37,($C$4*12)-(VLOOKUP($CT$9,$A$12:$B$71,2,0)-1),DD$9-SUM(DE$12:DE37)),0)),0)</f>
        <v>0</v>
      </c>
      <c r="DG37" s="6">
        <f>IF(SUM(DE$12:DE37)&gt;0,0,IF(DC37&lt;&gt;"",DD37-DF37-DE37,0))</f>
        <v>0</v>
      </c>
      <c r="DH37" s="6">
        <f>IF(SUM(DE$12:DE37)&gt;0,0,IF(DC37&lt;&gt;"",(DD37-DE37)*Tablas!$D$8,0))</f>
        <v>0</v>
      </c>
      <c r="DI37" s="6">
        <f>IF(DF37&gt;0,IF(SUM(DE$12:DE37)&gt;0,0,IF(DC37&lt;&gt;"",Tablas!$G$8,0)),0)</f>
        <v>0</v>
      </c>
      <c r="DJ37" s="6">
        <f>IF(DC37&lt;&gt;"",ROUND(DI37+DH37+DF37,2),0)*(1+Tablas!$E$8)</f>
        <v>0</v>
      </c>
      <c r="DL37" s="14">
        <f t="shared" si="28"/>
        <v>26</v>
      </c>
      <c r="DM37" s="6">
        <f t="shared" si="29"/>
        <v>0</v>
      </c>
      <c r="DN37" s="6">
        <f t="shared" si="30"/>
        <v>0</v>
      </c>
      <c r="DO37" s="6">
        <f>IF(DM37&gt;0,IF(SUM(DN$12:DN37)&gt;0,0,IF(DL37&lt;&gt;"",-PPMT(Tablas!$D$8,DL37,($C$4*12)-(VLOOKUP($DC$9,$A$12:$B$71,2,0)-1),DM$9-SUM(DN$12:DN37)),0)),0)</f>
        <v>0</v>
      </c>
      <c r="DP37" s="6">
        <f>IF(SUM(DN$12:DN37)&gt;0,0,IF(DL37&lt;&gt;"",DM37-DO37-DN37,0))</f>
        <v>0</v>
      </c>
      <c r="DQ37" s="6">
        <f>IF(SUM(DN$12:DN37)&gt;0,0,IF(DL37&lt;&gt;"",(DM37-DN37)*Tablas!$D$8,0))</f>
        <v>0</v>
      </c>
      <c r="DR37" s="6">
        <f>IF(DO37&gt;0,IF(SUM(DN$12:DN37)&gt;0,0,IF(DL37&lt;&gt;"",Tablas!$G$8,0)),0)</f>
        <v>0</v>
      </c>
      <c r="DS37" s="6">
        <f>IF(DL37&lt;&gt;"",ROUND(DR37+DQ37+DO37,2),0)*(1+Tablas!$E$8)</f>
        <v>0</v>
      </c>
      <c r="DU37" s="14">
        <f t="shared" si="31"/>
        <v>26</v>
      </c>
      <c r="DV37" s="6">
        <f t="shared" si="32"/>
        <v>0</v>
      </c>
      <c r="DW37" s="6">
        <f t="shared" si="33"/>
        <v>0</v>
      </c>
      <c r="DX37" s="6">
        <f>IF(DV37&gt;0,IF(SUM(DW$12:DW37)&gt;0,0,IF(DU37&lt;&gt;"",-PPMT(Tablas!$D$8,DU37,($C$4*12)-(VLOOKUP($DL$9,$A$12:$B$71,2,0)-1),DV$9-SUM(DW$12:DW37)),0)),0)</f>
        <v>0</v>
      </c>
      <c r="DY37" s="6">
        <f>IF(SUM(DW$12:DW37)&gt;0,0,IF(DU37&lt;&gt;"",DV37-DX37-DW37,0))</f>
        <v>0</v>
      </c>
      <c r="DZ37" s="6">
        <f>IF(SUM(DW$12:DW37)&gt;0,0,IF(DU37&lt;&gt;"",(DV37-DW37)*Tablas!$D$8,0))</f>
        <v>0</v>
      </c>
      <c r="EA37" s="6">
        <f>IF(DX37&gt;0,IF(SUM(DW$12:DW37)&gt;0,0,IF(DU37&lt;&gt;"",Tablas!$G$8,0)),0)</f>
        <v>0</v>
      </c>
      <c r="EB37" s="6">
        <f>IF(DU37&lt;&gt;"",ROUND(EA37+DZ37+DX37,2),0)*(1+Tablas!$E$8)</f>
        <v>0</v>
      </c>
    </row>
    <row r="38" spans="1:132" x14ac:dyDescent="0.2">
      <c r="A38" s="3">
        <f>IF($D38&gt;0,COUNTA($D$12:D38),0)</f>
        <v>0</v>
      </c>
      <c r="B38" s="13">
        <f t="shared" si="34"/>
        <v>27</v>
      </c>
      <c r="C38" s="1">
        <f t="shared" si="35"/>
        <v>46402</v>
      </c>
      <c r="D38" s="34"/>
      <c r="E38" s="6">
        <f t="shared" si="36"/>
        <v>26980.520799922586</v>
      </c>
      <c r="F38" s="6">
        <f t="shared" si="0"/>
        <v>610.77775339044854</v>
      </c>
      <c r="G38" s="6">
        <f t="shared" si="1"/>
        <v>413.05748725379868</v>
      </c>
      <c r="H38" s="6">
        <f t="shared" si="2"/>
        <v>3</v>
      </c>
      <c r="I38" s="6">
        <f>ROUND(SUM(F38:H38),2)*(Tablas!$E$8)</f>
        <v>5.1341999999999999E-2</v>
      </c>
      <c r="J38" s="6">
        <f t="shared" si="3"/>
        <v>1026.8865826442473</v>
      </c>
      <c r="AR38" s="14">
        <f t="shared" si="4"/>
        <v>27</v>
      </c>
      <c r="AS38" s="6">
        <f t="shared" si="5"/>
        <v>26980.520799922586</v>
      </c>
      <c r="AT38" s="6">
        <f t="shared" si="6"/>
        <v>0</v>
      </c>
      <c r="AU38" s="6">
        <f>IF(SUM($AT$12:$AT38)&gt;0,0,IF($AR38&lt;&gt;"",-PPMT($H$2,$AR38,$C$4*12,$AS$12-SUM($AT$12:$AT38)),0))</f>
        <v>610.77775339044854</v>
      </c>
      <c r="AV38" s="6">
        <f>IF(SUM($AT$12:$AT38)&gt;0,0,IF($AR38&lt;&gt;"",AS38-AU38-AT38,0))</f>
        <v>26369.743046532138</v>
      </c>
      <c r="AW38" s="6">
        <f>IF(SUM($AT$12:$AT38)&gt;0,0,IF($AR38&lt;&gt;"",(AS38-AT38)*$H$2,0))</f>
        <v>413.05748725379868</v>
      </c>
      <c r="AX38" s="6">
        <f>IF(AU38&gt;0,IF(SUM($AT$12:$AT38)&gt;0,0,IF($AR38&lt;&gt;"",Tablas!$G$8,0)),0)</f>
        <v>3</v>
      </c>
      <c r="AY38" s="6">
        <f>IF($AR38&lt;&gt;"",ROUND(AX38+AW38+AU38,2),0)*(1+Tablas!$E$8)</f>
        <v>1026.8913420000001</v>
      </c>
      <c r="BA38" s="14">
        <f t="shared" si="7"/>
        <v>0</v>
      </c>
      <c r="BB38" s="6">
        <f t="shared" si="8"/>
        <v>0</v>
      </c>
      <c r="BC38" s="6">
        <f t="shared" si="9"/>
        <v>0</v>
      </c>
      <c r="BD38" s="6">
        <f>IF(BB38&gt;0,
IF(SUM(BC$12:BC38)&gt;0,0,
IF(BA38&lt;&gt;"",
-PPMT(Tablas!$D$8,BA38,($C$4*12)-(VLOOKUP($AR$9,$A$12:$B$71,2,0)-1),BB$9-SUM(BC$12:BC38)),0)),0)</f>
        <v>0</v>
      </c>
      <c r="BE38" s="6">
        <f>IF(SUM(BC$12:BC38)&gt;0,0,IF(BA38&lt;&gt;"",BB38-BD38-BC38,0))</f>
        <v>0</v>
      </c>
      <c r="BF38" s="6">
        <f>IF(SUM(BC$12:BC38)&gt;0,0,IF(BA38&lt;&gt;"",(BB38-BC38)*Tablas!$D$8,0))</f>
        <v>0</v>
      </c>
      <c r="BG38" s="6">
        <f>IF(BD38&gt;0,IF(SUM(BC$12:BC38)&gt;0,0,IF(BA38&lt;&gt;"",Tablas!$G$8,0)),0)</f>
        <v>0</v>
      </c>
      <c r="BH38" s="6">
        <f>IF(BA38&lt;&gt;"",ROUND(BG38+BF38+BD38,2),0)*(1+Tablas!$E$8)</f>
        <v>0</v>
      </c>
      <c r="BJ38" s="14">
        <f t="shared" si="10"/>
        <v>0</v>
      </c>
      <c r="BK38" s="6">
        <f t="shared" si="11"/>
        <v>0</v>
      </c>
      <c r="BL38" s="6">
        <f t="shared" si="12"/>
        <v>0</v>
      </c>
      <c r="BM38" s="6">
        <f>IF(BK38&gt;0,IF(SUM(BL$12:BL38)&gt;0,0,IF(BJ38&lt;&gt;"",-PPMT(Tablas!$D$8,BJ38,($C$4*12)-(VLOOKUP($BA$9,$A$12:$B$71,2,0)-1),BK$9-SUM(BL$12:BL38)),0)),0)</f>
        <v>0</v>
      </c>
      <c r="BN38" s="6">
        <f>IF(SUM(BL$12:BL38)&gt;0,0,IF(BJ38&lt;&gt;"",BK38-BM38-BL38,0))</f>
        <v>0</v>
      </c>
      <c r="BO38" s="6">
        <f>IF(SUM(BL$12:BL38)&gt;0,0,IF(BJ38&lt;&gt;"",(BK38-BL38)*Tablas!$D$8,0))</f>
        <v>0</v>
      </c>
      <c r="BP38" s="6">
        <f>IF(BM38&gt;0,IF(SUM(BL$12:BL38)&gt;0,0,IF(BJ38&lt;&gt;"",Tablas!$G$8,0)),0)</f>
        <v>0</v>
      </c>
      <c r="BQ38" s="6">
        <f>IF(BJ38&lt;&gt;"",ROUND(BP38+BO38+BM38,2),0)*(1+Tablas!$E$8)</f>
        <v>0</v>
      </c>
      <c r="BS38" s="14">
        <f t="shared" si="13"/>
        <v>27</v>
      </c>
      <c r="BT38" s="6">
        <f t="shared" si="14"/>
        <v>0</v>
      </c>
      <c r="BU38" s="6">
        <f t="shared" si="15"/>
        <v>0</v>
      </c>
      <c r="BV38" s="6">
        <f>IF(BT38&gt;0,IF(SUM(BU$12:BU38)&gt;0,0,IF(BS38&lt;&gt;"",-PPMT(Tablas!$D$8,BS38,($C$4*12)-(VLOOKUP($BJ$9,$A$12:$B$71,2,0)-1),BT$9-SUM(BU$12:BU38)),0)),0)</f>
        <v>0</v>
      </c>
      <c r="BW38" s="6">
        <f>IF(SUM(BU$12:BU38)&gt;0,0,IF(BS38&lt;&gt;"",BT38-BV38-BU38,0))</f>
        <v>0</v>
      </c>
      <c r="BX38" s="6">
        <f>IF(SUM(BU$12:BU38)&gt;0,0,IF(BS38&lt;&gt;"",(BT38-BU38)*Tablas!$D$8,0))</f>
        <v>0</v>
      </c>
      <c r="BY38" s="6">
        <f>IF(BV38&gt;0,IF(SUM(BU$12:BU38)&gt;0,0,IF(BS38&lt;&gt;"",Tablas!$G$8,0)),0)</f>
        <v>0</v>
      </c>
      <c r="BZ38" s="6">
        <f>IF(BS38&lt;&gt;"",ROUND(BY38+BX38+BV38,2),0)*(1+Tablas!$E$8)</f>
        <v>0</v>
      </c>
      <c r="CB38" s="14">
        <f t="shared" si="16"/>
        <v>27</v>
      </c>
      <c r="CC38" s="6">
        <f t="shared" si="17"/>
        <v>0</v>
      </c>
      <c r="CD38" s="6">
        <f t="shared" si="18"/>
        <v>0</v>
      </c>
      <c r="CE38" s="6">
        <f>IF(CC38&gt;0,IF(SUM(CD$12:CD38)&gt;0,0,IF(CB38&lt;&gt;"",-PPMT(Tablas!$D$8,CB38,($C$4*12)-(VLOOKUP($BS$9,$A$12:$B$71,2,0)-1),CC$9-SUM(CD$12:CD38)),0)),0)</f>
        <v>0</v>
      </c>
      <c r="CF38" s="6">
        <f>IF(SUM(CD$12:CD38)&gt;0,0,IF(CB38&lt;&gt;"",CC38-CE38-CD38,0))</f>
        <v>0</v>
      </c>
      <c r="CG38" s="6">
        <f>IF(SUM(CD$12:CD38)&gt;0,0,IF(CB38&lt;&gt;"",(CC38-CD38)*Tablas!$D$8,0))</f>
        <v>0</v>
      </c>
      <c r="CH38" s="6">
        <f>IF(CE38&gt;0,IF(SUM(CD$12:CD38)&gt;0,0,IF(CB38&lt;&gt;"",Tablas!$G$8,0)),0)</f>
        <v>0</v>
      </c>
      <c r="CI38" s="6">
        <f>IF(CB38&lt;&gt;"",ROUND(CH38+CG38+CE38,2),0)*(1+Tablas!$E$8)</f>
        <v>0</v>
      </c>
      <c r="CK38" s="14">
        <f t="shared" si="19"/>
        <v>27</v>
      </c>
      <c r="CL38" s="6">
        <f t="shared" si="20"/>
        <v>0</v>
      </c>
      <c r="CM38" s="6">
        <f t="shared" si="21"/>
        <v>0</v>
      </c>
      <c r="CN38" s="6">
        <f>IF(CL38&gt;0,IF(SUM(CM$12:CM38)&gt;0,0,IF(CK38&lt;&gt;"",-PPMT(Tablas!$D$8,CK38,($C$4*12)-(VLOOKUP($CB$9,$A$12:$B$71,2,0)-1),CL$9-SUM(CM$12:CM38)),0)),0)</f>
        <v>0</v>
      </c>
      <c r="CO38" s="6">
        <f>IF(SUM(CM$12:CM38)&gt;0,0,IF(CK38&lt;&gt;"",CL38-CN38-CM38,0))</f>
        <v>0</v>
      </c>
      <c r="CP38" s="6">
        <f>IF(SUM(CM$12:CM38)&gt;0,0,IF(CK38&lt;&gt;"",(CL38-CM38)*Tablas!$D$8,0))</f>
        <v>0</v>
      </c>
      <c r="CQ38" s="6">
        <f>IF(CN38&gt;0,IF(SUM(CM$12:CM38)&gt;0,0,IF(CK38&lt;&gt;"",Tablas!$G$8,0)),0)</f>
        <v>0</v>
      </c>
      <c r="CR38" s="6">
        <f>IF(CK38&lt;&gt;"",ROUND(CQ38+CP38+CN38,2),0)*(1+Tablas!$E$8)</f>
        <v>0</v>
      </c>
      <c r="CT38" s="14">
        <f t="shared" si="22"/>
        <v>27</v>
      </c>
      <c r="CU38" s="6">
        <f t="shared" si="23"/>
        <v>0</v>
      </c>
      <c r="CV38" s="6">
        <f t="shared" si="24"/>
        <v>0</v>
      </c>
      <c r="CW38" s="6">
        <f>IF(CU38&gt;0,IF(SUM(CV$12:CV38)&gt;0,0,IF(CT38&lt;&gt;"",-PPMT(Tablas!$D$8,CT38,($C$4*12)-(VLOOKUP($CK$9,$A$12:$B$71,2,0)-1),CU$9-SUM(CV$12:CV38)),0)),0)</f>
        <v>0</v>
      </c>
      <c r="CX38" s="6">
        <f>IF(SUM(CV$12:CV38)&gt;0,0,IF(CT38&lt;&gt;"",CU38-CW38-CV38,0))</f>
        <v>0</v>
      </c>
      <c r="CY38" s="6">
        <f>IF(SUM(CV$12:CV38)&gt;0,0,IF(CT38&lt;&gt;"",(CU38-CV38)*Tablas!$D$8,0))</f>
        <v>0</v>
      </c>
      <c r="CZ38" s="6">
        <f>IF(CW38&gt;0,IF(SUM(CV$12:CV38)&gt;0,0,IF(CT38&lt;&gt;"",Tablas!$G$8,0)),0)</f>
        <v>0</v>
      </c>
      <c r="DA38" s="6">
        <f>IF(CT38&lt;&gt;"",ROUND(CZ38+CY38+CW38,2),0)*(1+Tablas!$E$8)</f>
        <v>0</v>
      </c>
      <c r="DC38" s="14">
        <f t="shared" si="25"/>
        <v>27</v>
      </c>
      <c r="DD38" s="6">
        <f t="shared" si="26"/>
        <v>0</v>
      </c>
      <c r="DE38" s="6">
        <f t="shared" si="27"/>
        <v>0</v>
      </c>
      <c r="DF38" s="6">
        <f>IF(DD38&gt;0,IF(SUM(DE$12:DE38)&gt;0,0,IF(DC38&lt;&gt;"",-PPMT(Tablas!$D$8,DC38,($C$4*12)-(VLOOKUP($CT$9,$A$12:$B$71,2,0)-1),DD$9-SUM(DE$12:DE38)),0)),0)</f>
        <v>0</v>
      </c>
      <c r="DG38" s="6">
        <f>IF(SUM(DE$12:DE38)&gt;0,0,IF(DC38&lt;&gt;"",DD38-DF38-DE38,0))</f>
        <v>0</v>
      </c>
      <c r="DH38" s="6">
        <f>IF(SUM(DE$12:DE38)&gt;0,0,IF(DC38&lt;&gt;"",(DD38-DE38)*Tablas!$D$8,0))</f>
        <v>0</v>
      </c>
      <c r="DI38" s="6">
        <f>IF(DF38&gt;0,IF(SUM(DE$12:DE38)&gt;0,0,IF(DC38&lt;&gt;"",Tablas!$G$8,0)),0)</f>
        <v>0</v>
      </c>
      <c r="DJ38" s="6">
        <f>IF(DC38&lt;&gt;"",ROUND(DI38+DH38+DF38,2),0)*(1+Tablas!$E$8)</f>
        <v>0</v>
      </c>
      <c r="DL38" s="14">
        <f t="shared" si="28"/>
        <v>27</v>
      </c>
      <c r="DM38" s="6">
        <f t="shared" si="29"/>
        <v>0</v>
      </c>
      <c r="DN38" s="6">
        <f t="shared" si="30"/>
        <v>0</v>
      </c>
      <c r="DO38" s="6">
        <f>IF(DM38&gt;0,IF(SUM(DN$12:DN38)&gt;0,0,IF(DL38&lt;&gt;"",-PPMT(Tablas!$D$8,DL38,($C$4*12)-(VLOOKUP($DC$9,$A$12:$B$71,2,0)-1),DM$9-SUM(DN$12:DN38)),0)),0)</f>
        <v>0</v>
      </c>
      <c r="DP38" s="6">
        <f>IF(SUM(DN$12:DN38)&gt;0,0,IF(DL38&lt;&gt;"",DM38-DO38-DN38,0))</f>
        <v>0</v>
      </c>
      <c r="DQ38" s="6">
        <f>IF(SUM(DN$12:DN38)&gt;0,0,IF(DL38&lt;&gt;"",(DM38-DN38)*Tablas!$D$8,0))</f>
        <v>0</v>
      </c>
      <c r="DR38" s="6">
        <f>IF(DO38&gt;0,IF(SUM(DN$12:DN38)&gt;0,0,IF(DL38&lt;&gt;"",Tablas!$G$8,0)),0)</f>
        <v>0</v>
      </c>
      <c r="DS38" s="6">
        <f>IF(DL38&lt;&gt;"",ROUND(DR38+DQ38+DO38,2),0)*(1+Tablas!$E$8)</f>
        <v>0</v>
      </c>
      <c r="DU38" s="14">
        <f t="shared" si="31"/>
        <v>27</v>
      </c>
      <c r="DV38" s="6">
        <f t="shared" si="32"/>
        <v>0</v>
      </c>
      <c r="DW38" s="6">
        <f t="shared" si="33"/>
        <v>0</v>
      </c>
      <c r="DX38" s="6">
        <f>IF(DV38&gt;0,IF(SUM(DW$12:DW38)&gt;0,0,IF(DU38&lt;&gt;"",-PPMT(Tablas!$D$8,DU38,($C$4*12)-(VLOOKUP($DL$9,$A$12:$B$71,2,0)-1),DV$9-SUM(DW$12:DW38)),0)),0)</f>
        <v>0</v>
      </c>
      <c r="DY38" s="6">
        <f>IF(SUM(DW$12:DW38)&gt;0,0,IF(DU38&lt;&gt;"",DV38-DX38-DW38,0))</f>
        <v>0</v>
      </c>
      <c r="DZ38" s="6">
        <f>IF(SUM(DW$12:DW38)&gt;0,0,IF(DU38&lt;&gt;"",(DV38-DW38)*Tablas!$D$8,0))</f>
        <v>0</v>
      </c>
      <c r="EA38" s="6">
        <f>IF(DX38&gt;0,IF(SUM(DW$12:DW38)&gt;0,0,IF(DU38&lt;&gt;"",Tablas!$G$8,0)),0)</f>
        <v>0</v>
      </c>
      <c r="EB38" s="6">
        <f>IF(DU38&lt;&gt;"",ROUND(EA38+DZ38+DX38,2),0)*(1+Tablas!$E$8)</f>
        <v>0</v>
      </c>
    </row>
    <row r="39" spans="1:132" x14ac:dyDescent="0.2">
      <c r="A39" s="3">
        <f>IF($D39&gt;0,COUNTA($D$12:D39),0)</f>
        <v>0</v>
      </c>
      <c r="B39" s="13">
        <f t="shared" si="34"/>
        <v>28</v>
      </c>
      <c r="C39" s="1">
        <f t="shared" si="35"/>
        <v>46433</v>
      </c>
      <c r="D39" s="34"/>
      <c r="E39" s="6">
        <f t="shared" si="36"/>
        <v>26369.743046532138</v>
      </c>
      <c r="F39" s="6">
        <f t="shared" si="0"/>
        <v>620.1284373878716</v>
      </c>
      <c r="G39" s="6">
        <f t="shared" si="1"/>
        <v>403.70680325637551</v>
      </c>
      <c r="H39" s="6">
        <f t="shared" si="2"/>
        <v>3</v>
      </c>
      <c r="I39" s="6">
        <f>ROUND(SUM(F39:H39),2)*(Tablas!$E$8)</f>
        <v>5.1341999999999999E-2</v>
      </c>
      <c r="J39" s="6">
        <f t="shared" si="3"/>
        <v>1026.886582644247</v>
      </c>
      <c r="AR39" s="14">
        <f t="shared" si="4"/>
        <v>28</v>
      </c>
      <c r="AS39" s="6">
        <f t="shared" si="5"/>
        <v>26369.743046532138</v>
      </c>
      <c r="AT39" s="6">
        <f t="shared" si="6"/>
        <v>0</v>
      </c>
      <c r="AU39" s="6">
        <f>IF(SUM($AT$12:$AT39)&gt;0,0,IF($AR39&lt;&gt;"",-PPMT($H$2,$AR39,$C$4*12,$AS$12-SUM($AT$12:$AT39)),0))</f>
        <v>620.1284373878716</v>
      </c>
      <c r="AV39" s="6">
        <f>IF(SUM($AT$12:$AT39)&gt;0,0,IF($AR39&lt;&gt;"",AS39-AU39-AT39,0))</f>
        <v>25749.614609144264</v>
      </c>
      <c r="AW39" s="6">
        <f>IF(SUM($AT$12:$AT39)&gt;0,0,IF($AR39&lt;&gt;"",(AS39-AT39)*$H$2,0))</f>
        <v>403.70680325637551</v>
      </c>
      <c r="AX39" s="6">
        <f>IF(AU39&gt;0,IF(SUM($AT$12:$AT39)&gt;0,0,IF($AR39&lt;&gt;"",Tablas!$G$8,0)),0)</f>
        <v>3</v>
      </c>
      <c r="AY39" s="6">
        <f>IF($AR39&lt;&gt;"",ROUND(AX39+AW39+AU39,2),0)*(1+Tablas!$E$8)</f>
        <v>1026.8913420000001</v>
      </c>
      <c r="BA39" s="14">
        <f t="shared" si="7"/>
        <v>0</v>
      </c>
      <c r="BB39" s="6">
        <f t="shared" si="8"/>
        <v>0</v>
      </c>
      <c r="BC39" s="6">
        <f t="shared" si="9"/>
        <v>0</v>
      </c>
      <c r="BD39" s="6">
        <f>IF(BB39&gt;0,
IF(SUM(BC$12:BC39)&gt;0,0,
IF(BA39&lt;&gt;"",
-PPMT(Tablas!$D$8,BA39,($C$4*12)-(VLOOKUP($AR$9,$A$12:$B$71,2,0)-1),BB$9-SUM(BC$12:BC39)),0)),0)</f>
        <v>0</v>
      </c>
      <c r="BE39" s="6">
        <f>IF(SUM(BC$12:BC39)&gt;0,0,IF(BA39&lt;&gt;"",BB39-BD39-BC39,0))</f>
        <v>0</v>
      </c>
      <c r="BF39" s="6">
        <f>IF(SUM(BC$12:BC39)&gt;0,0,IF(BA39&lt;&gt;"",(BB39-BC39)*Tablas!$D$8,0))</f>
        <v>0</v>
      </c>
      <c r="BG39" s="6">
        <f>IF(BD39&gt;0,IF(SUM(BC$12:BC39)&gt;0,0,IF(BA39&lt;&gt;"",Tablas!$G$8,0)),0)</f>
        <v>0</v>
      </c>
      <c r="BH39" s="6">
        <f>IF(BA39&lt;&gt;"",ROUND(BG39+BF39+BD39,2),0)*(1+Tablas!$E$8)</f>
        <v>0</v>
      </c>
      <c r="BJ39" s="14">
        <f t="shared" si="10"/>
        <v>0</v>
      </c>
      <c r="BK39" s="6">
        <f t="shared" si="11"/>
        <v>0</v>
      </c>
      <c r="BL39" s="6">
        <f t="shared" si="12"/>
        <v>0</v>
      </c>
      <c r="BM39" s="6">
        <f>IF(BK39&gt;0,IF(SUM(BL$12:BL39)&gt;0,0,IF(BJ39&lt;&gt;"",-PPMT(Tablas!$D$8,BJ39,($C$4*12)-(VLOOKUP($BA$9,$A$12:$B$71,2,0)-1),BK$9-SUM(BL$12:BL39)),0)),0)</f>
        <v>0</v>
      </c>
      <c r="BN39" s="6">
        <f>IF(SUM(BL$12:BL39)&gt;0,0,IF(BJ39&lt;&gt;"",BK39-BM39-BL39,0))</f>
        <v>0</v>
      </c>
      <c r="BO39" s="6">
        <f>IF(SUM(BL$12:BL39)&gt;0,0,IF(BJ39&lt;&gt;"",(BK39-BL39)*Tablas!$D$8,0))</f>
        <v>0</v>
      </c>
      <c r="BP39" s="6">
        <f>IF(BM39&gt;0,IF(SUM(BL$12:BL39)&gt;0,0,IF(BJ39&lt;&gt;"",Tablas!$G$8,0)),0)</f>
        <v>0</v>
      </c>
      <c r="BQ39" s="6">
        <f>IF(BJ39&lt;&gt;"",ROUND(BP39+BO39+BM39,2),0)*(1+Tablas!$E$8)</f>
        <v>0</v>
      </c>
      <c r="BS39" s="14">
        <f t="shared" si="13"/>
        <v>28</v>
      </c>
      <c r="BT39" s="6">
        <f t="shared" si="14"/>
        <v>0</v>
      </c>
      <c r="BU39" s="6">
        <f t="shared" si="15"/>
        <v>0</v>
      </c>
      <c r="BV39" s="6">
        <f>IF(BT39&gt;0,IF(SUM(BU$12:BU39)&gt;0,0,IF(BS39&lt;&gt;"",-PPMT(Tablas!$D$8,BS39,($C$4*12)-(VLOOKUP($BJ$9,$A$12:$B$71,2,0)-1),BT$9-SUM(BU$12:BU39)),0)),0)</f>
        <v>0</v>
      </c>
      <c r="BW39" s="6">
        <f>IF(SUM(BU$12:BU39)&gt;0,0,IF(BS39&lt;&gt;"",BT39-BV39-BU39,0))</f>
        <v>0</v>
      </c>
      <c r="BX39" s="6">
        <f>IF(SUM(BU$12:BU39)&gt;0,0,IF(BS39&lt;&gt;"",(BT39-BU39)*Tablas!$D$8,0))</f>
        <v>0</v>
      </c>
      <c r="BY39" s="6">
        <f>IF(BV39&gt;0,IF(SUM(BU$12:BU39)&gt;0,0,IF(BS39&lt;&gt;"",Tablas!$G$8,0)),0)</f>
        <v>0</v>
      </c>
      <c r="BZ39" s="6">
        <f>IF(BS39&lt;&gt;"",ROUND(BY39+BX39+BV39,2),0)*(1+Tablas!$E$8)</f>
        <v>0</v>
      </c>
      <c r="CB39" s="14">
        <f t="shared" si="16"/>
        <v>28</v>
      </c>
      <c r="CC39" s="6">
        <f t="shared" si="17"/>
        <v>0</v>
      </c>
      <c r="CD39" s="6">
        <f t="shared" si="18"/>
        <v>0</v>
      </c>
      <c r="CE39" s="6">
        <f>IF(CC39&gt;0,IF(SUM(CD$12:CD39)&gt;0,0,IF(CB39&lt;&gt;"",-PPMT(Tablas!$D$8,CB39,($C$4*12)-(VLOOKUP($BS$9,$A$12:$B$71,2,0)-1),CC$9-SUM(CD$12:CD39)),0)),0)</f>
        <v>0</v>
      </c>
      <c r="CF39" s="6">
        <f>IF(SUM(CD$12:CD39)&gt;0,0,IF(CB39&lt;&gt;"",CC39-CE39-CD39,0))</f>
        <v>0</v>
      </c>
      <c r="CG39" s="6">
        <f>IF(SUM(CD$12:CD39)&gt;0,0,IF(CB39&lt;&gt;"",(CC39-CD39)*Tablas!$D$8,0))</f>
        <v>0</v>
      </c>
      <c r="CH39" s="6">
        <f>IF(CE39&gt;0,IF(SUM(CD$12:CD39)&gt;0,0,IF(CB39&lt;&gt;"",Tablas!$G$8,0)),0)</f>
        <v>0</v>
      </c>
      <c r="CI39" s="6">
        <f>IF(CB39&lt;&gt;"",ROUND(CH39+CG39+CE39,2),0)*(1+Tablas!$E$8)</f>
        <v>0</v>
      </c>
      <c r="CK39" s="14">
        <f t="shared" si="19"/>
        <v>28</v>
      </c>
      <c r="CL39" s="6">
        <f t="shared" si="20"/>
        <v>0</v>
      </c>
      <c r="CM39" s="6">
        <f t="shared" si="21"/>
        <v>0</v>
      </c>
      <c r="CN39" s="6">
        <f>IF(CL39&gt;0,IF(SUM(CM$12:CM39)&gt;0,0,IF(CK39&lt;&gt;"",-PPMT(Tablas!$D$8,CK39,($C$4*12)-(VLOOKUP($CB$9,$A$12:$B$71,2,0)-1),CL$9-SUM(CM$12:CM39)),0)),0)</f>
        <v>0</v>
      </c>
      <c r="CO39" s="6">
        <f>IF(SUM(CM$12:CM39)&gt;0,0,IF(CK39&lt;&gt;"",CL39-CN39-CM39,0))</f>
        <v>0</v>
      </c>
      <c r="CP39" s="6">
        <f>IF(SUM(CM$12:CM39)&gt;0,0,IF(CK39&lt;&gt;"",(CL39-CM39)*Tablas!$D$8,0))</f>
        <v>0</v>
      </c>
      <c r="CQ39" s="6">
        <f>IF(CN39&gt;0,IF(SUM(CM$12:CM39)&gt;0,0,IF(CK39&lt;&gt;"",Tablas!$G$8,0)),0)</f>
        <v>0</v>
      </c>
      <c r="CR39" s="6">
        <f>IF(CK39&lt;&gt;"",ROUND(CQ39+CP39+CN39,2),0)*(1+Tablas!$E$8)</f>
        <v>0</v>
      </c>
      <c r="CT39" s="14">
        <f t="shared" si="22"/>
        <v>28</v>
      </c>
      <c r="CU39" s="6">
        <f t="shared" si="23"/>
        <v>0</v>
      </c>
      <c r="CV39" s="6">
        <f t="shared" si="24"/>
        <v>0</v>
      </c>
      <c r="CW39" s="6">
        <f>IF(CU39&gt;0,IF(SUM(CV$12:CV39)&gt;0,0,IF(CT39&lt;&gt;"",-PPMT(Tablas!$D$8,CT39,($C$4*12)-(VLOOKUP($CK$9,$A$12:$B$71,2,0)-1),CU$9-SUM(CV$12:CV39)),0)),0)</f>
        <v>0</v>
      </c>
      <c r="CX39" s="6">
        <f>IF(SUM(CV$12:CV39)&gt;0,0,IF(CT39&lt;&gt;"",CU39-CW39-CV39,0))</f>
        <v>0</v>
      </c>
      <c r="CY39" s="6">
        <f>IF(SUM(CV$12:CV39)&gt;0,0,IF(CT39&lt;&gt;"",(CU39-CV39)*Tablas!$D$8,0))</f>
        <v>0</v>
      </c>
      <c r="CZ39" s="6">
        <f>IF(CW39&gt;0,IF(SUM(CV$12:CV39)&gt;0,0,IF(CT39&lt;&gt;"",Tablas!$G$8,0)),0)</f>
        <v>0</v>
      </c>
      <c r="DA39" s="6">
        <f>IF(CT39&lt;&gt;"",ROUND(CZ39+CY39+CW39,2),0)*(1+Tablas!$E$8)</f>
        <v>0</v>
      </c>
      <c r="DC39" s="14">
        <f t="shared" si="25"/>
        <v>28</v>
      </c>
      <c r="DD39" s="6">
        <f t="shared" si="26"/>
        <v>0</v>
      </c>
      <c r="DE39" s="6">
        <f t="shared" si="27"/>
        <v>0</v>
      </c>
      <c r="DF39" s="6">
        <f>IF(DD39&gt;0,IF(SUM(DE$12:DE39)&gt;0,0,IF(DC39&lt;&gt;"",-PPMT(Tablas!$D$8,DC39,($C$4*12)-(VLOOKUP($CT$9,$A$12:$B$71,2,0)-1),DD$9-SUM(DE$12:DE39)),0)),0)</f>
        <v>0</v>
      </c>
      <c r="DG39" s="6">
        <f>IF(SUM(DE$12:DE39)&gt;0,0,IF(DC39&lt;&gt;"",DD39-DF39-DE39,0))</f>
        <v>0</v>
      </c>
      <c r="DH39" s="6">
        <f>IF(SUM(DE$12:DE39)&gt;0,0,IF(DC39&lt;&gt;"",(DD39-DE39)*Tablas!$D$8,0))</f>
        <v>0</v>
      </c>
      <c r="DI39" s="6">
        <f>IF(DF39&gt;0,IF(SUM(DE$12:DE39)&gt;0,0,IF(DC39&lt;&gt;"",Tablas!$G$8,0)),0)</f>
        <v>0</v>
      </c>
      <c r="DJ39" s="6">
        <f>IF(DC39&lt;&gt;"",ROUND(DI39+DH39+DF39,2),0)*(1+Tablas!$E$8)</f>
        <v>0</v>
      </c>
      <c r="DL39" s="14">
        <f t="shared" si="28"/>
        <v>28</v>
      </c>
      <c r="DM39" s="6">
        <f t="shared" si="29"/>
        <v>0</v>
      </c>
      <c r="DN39" s="6">
        <f t="shared" si="30"/>
        <v>0</v>
      </c>
      <c r="DO39" s="6">
        <f>IF(DM39&gt;0,IF(SUM(DN$12:DN39)&gt;0,0,IF(DL39&lt;&gt;"",-PPMT(Tablas!$D$8,DL39,($C$4*12)-(VLOOKUP($DC$9,$A$12:$B$71,2,0)-1),DM$9-SUM(DN$12:DN39)),0)),0)</f>
        <v>0</v>
      </c>
      <c r="DP39" s="6">
        <f>IF(SUM(DN$12:DN39)&gt;0,0,IF(DL39&lt;&gt;"",DM39-DO39-DN39,0))</f>
        <v>0</v>
      </c>
      <c r="DQ39" s="6">
        <f>IF(SUM(DN$12:DN39)&gt;0,0,IF(DL39&lt;&gt;"",(DM39-DN39)*Tablas!$D$8,0))</f>
        <v>0</v>
      </c>
      <c r="DR39" s="6">
        <f>IF(DO39&gt;0,IF(SUM(DN$12:DN39)&gt;0,0,IF(DL39&lt;&gt;"",Tablas!$G$8,0)),0)</f>
        <v>0</v>
      </c>
      <c r="DS39" s="6">
        <f>IF(DL39&lt;&gt;"",ROUND(DR39+DQ39+DO39,2),0)*(1+Tablas!$E$8)</f>
        <v>0</v>
      </c>
      <c r="DU39" s="14">
        <f t="shared" si="31"/>
        <v>28</v>
      </c>
      <c r="DV39" s="6">
        <f t="shared" si="32"/>
        <v>0</v>
      </c>
      <c r="DW39" s="6">
        <f t="shared" si="33"/>
        <v>0</v>
      </c>
      <c r="DX39" s="6">
        <f>IF(DV39&gt;0,IF(SUM(DW$12:DW39)&gt;0,0,IF(DU39&lt;&gt;"",-PPMT(Tablas!$D$8,DU39,($C$4*12)-(VLOOKUP($DL$9,$A$12:$B$71,2,0)-1),DV$9-SUM(DW$12:DW39)),0)),0)</f>
        <v>0</v>
      </c>
      <c r="DY39" s="6">
        <f>IF(SUM(DW$12:DW39)&gt;0,0,IF(DU39&lt;&gt;"",DV39-DX39-DW39,0))</f>
        <v>0</v>
      </c>
      <c r="DZ39" s="6">
        <f>IF(SUM(DW$12:DW39)&gt;0,0,IF(DU39&lt;&gt;"",(DV39-DW39)*Tablas!$D$8,0))</f>
        <v>0</v>
      </c>
      <c r="EA39" s="6">
        <f>IF(DX39&gt;0,IF(SUM(DW$12:DW39)&gt;0,0,IF(DU39&lt;&gt;"",Tablas!$G$8,0)),0)</f>
        <v>0</v>
      </c>
      <c r="EB39" s="6">
        <f>IF(DU39&lt;&gt;"",ROUND(EA39+DZ39+DX39,2),0)*(1+Tablas!$E$8)</f>
        <v>0</v>
      </c>
    </row>
    <row r="40" spans="1:132" x14ac:dyDescent="0.2">
      <c r="A40" s="3">
        <f>IF($D40&gt;0,COUNTA($D$12:D40),0)</f>
        <v>0</v>
      </c>
      <c r="B40" s="13">
        <f t="shared" si="34"/>
        <v>29</v>
      </c>
      <c r="C40" s="1">
        <f t="shared" si="35"/>
        <v>46461</v>
      </c>
      <c r="D40" s="34"/>
      <c r="E40" s="6">
        <f t="shared" si="36"/>
        <v>25749.614609144264</v>
      </c>
      <c r="F40" s="6">
        <f t="shared" si="0"/>
        <v>629.62227540610559</v>
      </c>
      <c r="G40" s="6">
        <f t="shared" si="1"/>
        <v>394.21296523814146</v>
      </c>
      <c r="H40" s="6">
        <f t="shared" si="2"/>
        <v>3</v>
      </c>
      <c r="I40" s="6">
        <f>ROUND(SUM(F40:H40),2)*(Tablas!$E$8)</f>
        <v>5.1341999999999999E-2</v>
      </c>
      <c r="J40" s="6">
        <f t="shared" si="3"/>
        <v>1026.886582644247</v>
      </c>
      <c r="AR40" s="14">
        <f t="shared" si="4"/>
        <v>29</v>
      </c>
      <c r="AS40" s="6">
        <f t="shared" si="5"/>
        <v>25749.614609144264</v>
      </c>
      <c r="AT40" s="6">
        <f t="shared" si="6"/>
        <v>0</v>
      </c>
      <c r="AU40" s="6">
        <f>IF(SUM($AT$12:$AT40)&gt;0,0,IF($AR40&lt;&gt;"",-PPMT($H$2,$AR40,$C$4*12,$AS$12-SUM($AT$12:$AT40)),0))</f>
        <v>629.62227540610559</v>
      </c>
      <c r="AV40" s="6">
        <f>IF(SUM($AT$12:$AT40)&gt;0,0,IF($AR40&lt;&gt;"",AS40-AU40-AT40,0))</f>
        <v>25119.992333738159</v>
      </c>
      <c r="AW40" s="6">
        <f>IF(SUM($AT$12:$AT40)&gt;0,0,IF($AR40&lt;&gt;"",(AS40-AT40)*$H$2,0))</f>
        <v>394.21296523814146</v>
      </c>
      <c r="AX40" s="6">
        <f>IF(AU40&gt;0,IF(SUM($AT$12:$AT40)&gt;0,0,IF($AR40&lt;&gt;"",Tablas!$G$8,0)),0)</f>
        <v>3</v>
      </c>
      <c r="AY40" s="6">
        <f>IF($AR40&lt;&gt;"",ROUND(AX40+AW40+AU40,2),0)*(1+Tablas!$E$8)</f>
        <v>1026.8913420000001</v>
      </c>
      <c r="BA40" s="14">
        <f t="shared" si="7"/>
        <v>0</v>
      </c>
      <c r="BB40" s="6">
        <f t="shared" si="8"/>
        <v>0</v>
      </c>
      <c r="BC40" s="6">
        <f t="shared" si="9"/>
        <v>0</v>
      </c>
      <c r="BD40" s="6">
        <f>IF(BB40&gt;0,
IF(SUM(BC$12:BC40)&gt;0,0,
IF(BA40&lt;&gt;"",
-PPMT(Tablas!$D$8,BA40,($C$4*12)-(VLOOKUP($AR$9,$A$12:$B$71,2,0)-1),BB$9-SUM(BC$12:BC40)),0)),0)</f>
        <v>0</v>
      </c>
      <c r="BE40" s="6">
        <f>IF(SUM(BC$12:BC40)&gt;0,0,IF(BA40&lt;&gt;"",BB40-BD40-BC40,0))</f>
        <v>0</v>
      </c>
      <c r="BF40" s="6">
        <f>IF(SUM(BC$12:BC40)&gt;0,0,IF(BA40&lt;&gt;"",(BB40-BC40)*Tablas!$D$8,0))</f>
        <v>0</v>
      </c>
      <c r="BG40" s="6">
        <f>IF(BD40&gt;0,IF(SUM(BC$12:BC40)&gt;0,0,IF(BA40&lt;&gt;"",Tablas!$G$8,0)),0)</f>
        <v>0</v>
      </c>
      <c r="BH40" s="6">
        <f>IF(BA40&lt;&gt;"",ROUND(BG40+BF40+BD40,2),0)*(1+Tablas!$E$8)</f>
        <v>0</v>
      </c>
      <c r="BJ40" s="14">
        <f t="shared" si="10"/>
        <v>0</v>
      </c>
      <c r="BK40" s="6">
        <f t="shared" si="11"/>
        <v>0</v>
      </c>
      <c r="BL40" s="6">
        <f t="shared" si="12"/>
        <v>0</v>
      </c>
      <c r="BM40" s="6">
        <f>IF(BK40&gt;0,IF(SUM(BL$12:BL40)&gt;0,0,IF(BJ40&lt;&gt;"",-PPMT(Tablas!$D$8,BJ40,($C$4*12)-(VLOOKUP($BA$9,$A$12:$B$71,2,0)-1),BK$9-SUM(BL$12:BL40)),0)),0)</f>
        <v>0</v>
      </c>
      <c r="BN40" s="6">
        <f>IF(SUM(BL$12:BL40)&gt;0,0,IF(BJ40&lt;&gt;"",BK40-BM40-BL40,0))</f>
        <v>0</v>
      </c>
      <c r="BO40" s="6">
        <f>IF(SUM(BL$12:BL40)&gt;0,0,IF(BJ40&lt;&gt;"",(BK40-BL40)*Tablas!$D$8,0))</f>
        <v>0</v>
      </c>
      <c r="BP40" s="6">
        <f>IF(BM40&gt;0,IF(SUM(BL$12:BL40)&gt;0,0,IF(BJ40&lt;&gt;"",Tablas!$G$8,0)),0)</f>
        <v>0</v>
      </c>
      <c r="BQ40" s="6">
        <f>IF(BJ40&lt;&gt;"",ROUND(BP40+BO40+BM40,2),0)*(1+Tablas!$E$8)</f>
        <v>0</v>
      </c>
      <c r="BS40" s="14">
        <f t="shared" si="13"/>
        <v>29</v>
      </c>
      <c r="BT40" s="6">
        <f t="shared" si="14"/>
        <v>0</v>
      </c>
      <c r="BU40" s="6">
        <f t="shared" si="15"/>
        <v>0</v>
      </c>
      <c r="BV40" s="6">
        <f>IF(BT40&gt;0,IF(SUM(BU$12:BU40)&gt;0,0,IF(BS40&lt;&gt;"",-PPMT(Tablas!$D$8,BS40,($C$4*12)-(VLOOKUP($BJ$9,$A$12:$B$71,2,0)-1),BT$9-SUM(BU$12:BU40)),0)),0)</f>
        <v>0</v>
      </c>
      <c r="BW40" s="6">
        <f>IF(SUM(BU$12:BU40)&gt;0,0,IF(BS40&lt;&gt;"",BT40-BV40-BU40,0))</f>
        <v>0</v>
      </c>
      <c r="BX40" s="6">
        <f>IF(SUM(BU$12:BU40)&gt;0,0,IF(BS40&lt;&gt;"",(BT40-BU40)*Tablas!$D$8,0))</f>
        <v>0</v>
      </c>
      <c r="BY40" s="6">
        <f>IF(BV40&gt;0,IF(SUM(BU$12:BU40)&gt;0,0,IF(BS40&lt;&gt;"",Tablas!$G$8,0)),0)</f>
        <v>0</v>
      </c>
      <c r="BZ40" s="6">
        <f>IF(BS40&lt;&gt;"",ROUND(BY40+BX40+BV40,2),0)*(1+Tablas!$E$8)</f>
        <v>0</v>
      </c>
      <c r="CB40" s="14">
        <f t="shared" si="16"/>
        <v>29</v>
      </c>
      <c r="CC40" s="6">
        <f t="shared" si="17"/>
        <v>0</v>
      </c>
      <c r="CD40" s="6">
        <f t="shared" si="18"/>
        <v>0</v>
      </c>
      <c r="CE40" s="6">
        <f>IF(CC40&gt;0,IF(SUM(CD$12:CD40)&gt;0,0,IF(CB40&lt;&gt;"",-PPMT(Tablas!$D$8,CB40,($C$4*12)-(VLOOKUP($BS$9,$A$12:$B$71,2,0)-1),CC$9-SUM(CD$12:CD40)),0)),0)</f>
        <v>0</v>
      </c>
      <c r="CF40" s="6">
        <f>IF(SUM(CD$12:CD40)&gt;0,0,IF(CB40&lt;&gt;"",CC40-CE40-CD40,0))</f>
        <v>0</v>
      </c>
      <c r="CG40" s="6">
        <f>IF(SUM(CD$12:CD40)&gt;0,0,IF(CB40&lt;&gt;"",(CC40-CD40)*Tablas!$D$8,0))</f>
        <v>0</v>
      </c>
      <c r="CH40" s="6">
        <f>IF(CE40&gt;0,IF(SUM(CD$12:CD40)&gt;0,0,IF(CB40&lt;&gt;"",Tablas!$G$8,0)),0)</f>
        <v>0</v>
      </c>
      <c r="CI40" s="6">
        <f>IF(CB40&lt;&gt;"",ROUND(CH40+CG40+CE40,2),0)*(1+Tablas!$E$8)</f>
        <v>0</v>
      </c>
      <c r="CK40" s="14">
        <f t="shared" si="19"/>
        <v>29</v>
      </c>
      <c r="CL40" s="6">
        <f t="shared" si="20"/>
        <v>0</v>
      </c>
      <c r="CM40" s="6">
        <f t="shared" si="21"/>
        <v>0</v>
      </c>
      <c r="CN40" s="6">
        <f>IF(CL40&gt;0,IF(SUM(CM$12:CM40)&gt;0,0,IF(CK40&lt;&gt;"",-PPMT(Tablas!$D$8,CK40,($C$4*12)-(VLOOKUP($CB$9,$A$12:$B$71,2,0)-1),CL$9-SUM(CM$12:CM40)),0)),0)</f>
        <v>0</v>
      </c>
      <c r="CO40" s="6">
        <f>IF(SUM(CM$12:CM40)&gt;0,0,IF(CK40&lt;&gt;"",CL40-CN40-CM40,0))</f>
        <v>0</v>
      </c>
      <c r="CP40" s="6">
        <f>IF(SUM(CM$12:CM40)&gt;0,0,IF(CK40&lt;&gt;"",(CL40-CM40)*Tablas!$D$8,0))</f>
        <v>0</v>
      </c>
      <c r="CQ40" s="6">
        <f>IF(CN40&gt;0,IF(SUM(CM$12:CM40)&gt;0,0,IF(CK40&lt;&gt;"",Tablas!$G$8,0)),0)</f>
        <v>0</v>
      </c>
      <c r="CR40" s="6">
        <f>IF(CK40&lt;&gt;"",ROUND(CQ40+CP40+CN40,2),0)*(1+Tablas!$E$8)</f>
        <v>0</v>
      </c>
      <c r="CT40" s="14">
        <f t="shared" si="22"/>
        <v>29</v>
      </c>
      <c r="CU40" s="6">
        <f t="shared" si="23"/>
        <v>0</v>
      </c>
      <c r="CV40" s="6">
        <f t="shared" si="24"/>
        <v>0</v>
      </c>
      <c r="CW40" s="6">
        <f>IF(CU40&gt;0,IF(SUM(CV$12:CV40)&gt;0,0,IF(CT40&lt;&gt;"",-PPMT(Tablas!$D$8,CT40,($C$4*12)-(VLOOKUP($CK$9,$A$12:$B$71,2,0)-1),CU$9-SUM(CV$12:CV40)),0)),0)</f>
        <v>0</v>
      </c>
      <c r="CX40" s="6">
        <f>IF(SUM(CV$12:CV40)&gt;0,0,IF(CT40&lt;&gt;"",CU40-CW40-CV40,0))</f>
        <v>0</v>
      </c>
      <c r="CY40" s="6">
        <f>IF(SUM(CV$12:CV40)&gt;0,0,IF(CT40&lt;&gt;"",(CU40-CV40)*Tablas!$D$8,0))</f>
        <v>0</v>
      </c>
      <c r="CZ40" s="6">
        <f>IF(CW40&gt;0,IF(SUM(CV$12:CV40)&gt;0,0,IF(CT40&lt;&gt;"",Tablas!$G$8,0)),0)</f>
        <v>0</v>
      </c>
      <c r="DA40" s="6">
        <f>IF(CT40&lt;&gt;"",ROUND(CZ40+CY40+CW40,2),0)*(1+Tablas!$E$8)</f>
        <v>0</v>
      </c>
      <c r="DC40" s="14">
        <f t="shared" si="25"/>
        <v>29</v>
      </c>
      <c r="DD40" s="6">
        <f t="shared" si="26"/>
        <v>0</v>
      </c>
      <c r="DE40" s="6">
        <f t="shared" si="27"/>
        <v>0</v>
      </c>
      <c r="DF40" s="6">
        <f>IF(DD40&gt;0,IF(SUM(DE$12:DE40)&gt;0,0,IF(DC40&lt;&gt;"",-PPMT(Tablas!$D$8,DC40,($C$4*12)-(VLOOKUP($CT$9,$A$12:$B$71,2,0)-1),DD$9-SUM(DE$12:DE40)),0)),0)</f>
        <v>0</v>
      </c>
      <c r="DG40" s="6">
        <f>IF(SUM(DE$12:DE40)&gt;0,0,IF(DC40&lt;&gt;"",DD40-DF40-DE40,0))</f>
        <v>0</v>
      </c>
      <c r="DH40" s="6">
        <f>IF(SUM(DE$12:DE40)&gt;0,0,IF(DC40&lt;&gt;"",(DD40-DE40)*Tablas!$D$8,0))</f>
        <v>0</v>
      </c>
      <c r="DI40" s="6">
        <f>IF(DF40&gt;0,IF(SUM(DE$12:DE40)&gt;0,0,IF(DC40&lt;&gt;"",Tablas!$G$8,0)),0)</f>
        <v>0</v>
      </c>
      <c r="DJ40" s="6">
        <f>IF(DC40&lt;&gt;"",ROUND(DI40+DH40+DF40,2),0)*(1+Tablas!$E$8)</f>
        <v>0</v>
      </c>
      <c r="DL40" s="14">
        <f t="shared" si="28"/>
        <v>29</v>
      </c>
      <c r="DM40" s="6">
        <f t="shared" si="29"/>
        <v>0</v>
      </c>
      <c r="DN40" s="6">
        <f t="shared" si="30"/>
        <v>0</v>
      </c>
      <c r="DO40" s="6">
        <f>IF(DM40&gt;0,IF(SUM(DN$12:DN40)&gt;0,0,IF(DL40&lt;&gt;"",-PPMT(Tablas!$D$8,DL40,($C$4*12)-(VLOOKUP($DC$9,$A$12:$B$71,2,0)-1),DM$9-SUM(DN$12:DN40)),0)),0)</f>
        <v>0</v>
      </c>
      <c r="DP40" s="6">
        <f>IF(SUM(DN$12:DN40)&gt;0,0,IF(DL40&lt;&gt;"",DM40-DO40-DN40,0))</f>
        <v>0</v>
      </c>
      <c r="DQ40" s="6">
        <f>IF(SUM(DN$12:DN40)&gt;0,0,IF(DL40&lt;&gt;"",(DM40-DN40)*Tablas!$D$8,0))</f>
        <v>0</v>
      </c>
      <c r="DR40" s="6">
        <f>IF(DO40&gt;0,IF(SUM(DN$12:DN40)&gt;0,0,IF(DL40&lt;&gt;"",Tablas!$G$8,0)),0)</f>
        <v>0</v>
      </c>
      <c r="DS40" s="6">
        <f>IF(DL40&lt;&gt;"",ROUND(DR40+DQ40+DO40,2),0)*(1+Tablas!$E$8)</f>
        <v>0</v>
      </c>
      <c r="DU40" s="14">
        <f t="shared" si="31"/>
        <v>29</v>
      </c>
      <c r="DV40" s="6">
        <f t="shared" si="32"/>
        <v>0</v>
      </c>
      <c r="DW40" s="6">
        <f t="shared" si="33"/>
        <v>0</v>
      </c>
      <c r="DX40" s="6">
        <f>IF(DV40&gt;0,IF(SUM(DW$12:DW40)&gt;0,0,IF(DU40&lt;&gt;"",-PPMT(Tablas!$D$8,DU40,($C$4*12)-(VLOOKUP($DL$9,$A$12:$B$71,2,0)-1),DV$9-SUM(DW$12:DW40)),0)),0)</f>
        <v>0</v>
      </c>
      <c r="DY40" s="6">
        <f>IF(SUM(DW$12:DW40)&gt;0,0,IF(DU40&lt;&gt;"",DV40-DX40-DW40,0))</f>
        <v>0</v>
      </c>
      <c r="DZ40" s="6">
        <f>IF(SUM(DW$12:DW40)&gt;0,0,IF(DU40&lt;&gt;"",(DV40-DW40)*Tablas!$D$8,0))</f>
        <v>0</v>
      </c>
      <c r="EA40" s="6">
        <f>IF(DX40&gt;0,IF(SUM(DW$12:DW40)&gt;0,0,IF(DU40&lt;&gt;"",Tablas!$G$8,0)),0)</f>
        <v>0</v>
      </c>
      <c r="EB40" s="6">
        <f>IF(DU40&lt;&gt;"",ROUND(EA40+DZ40+DX40,2),0)*(1+Tablas!$E$8)</f>
        <v>0</v>
      </c>
    </row>
    <row r="41" spans="1:132" x14ac:dyDescent="0.2">
      <c r="A41" s="3">
        <f>IF($D41&gt;0,COUNTA($D$12:D41),0)</f>
        <v>0</v>
      </c>
      <c r="B41" s="13">
        <f t="shared" si="34"/>
        <v>30</v>
      </c>
      <c r="C41" s="1">
        <f t="shared" si="35"/>
        <v>46492</v>
      </c>
      <c r="D41" s="34"/>
      <c r="E41" s="6">
        <f t="shared" si="36"/>
        <v>25119.992333738159</v>
      </c>
      <c r="F41" s="6">
        <f t="shared" si="0"/>
        <v>639.26145905740907</v>
      </c>
      <c r="G41" s="6">
        <f t="shared" si="1"/>
        <v>384.57378158683804</v>
      </c>
      <c r="H41" s="6">
        <f t="shared" si="2"/>
        <v>3</v>
      </c>
      <c r="I41" s="6">
        <f>ROUND(SUM(F41:H41),2)*(Tablas!$E$8)</f>
        <v>5.1341999999999999E-2</v>
      </c>
      <c r="J41" s="6">
        <f t="shared" si="3"/>
        <v>1026.886582644247</v>
      </c>
      <c r="AR41" s="14">
        <f t="shared" si="4"/>
        <v>30</v>
      </c>
      <c r="AS41" s="6">
        <f t="shared" si="5"/>
        <v>25119.992333738159</v>
      </c>
      <c r="AT41" s="6">
        <f t="shared" si="6"/>
        <v>0</v>
      </c>
      <c r="AU41" s="6">
        <f>IF(SUM($AT$12:$AT41)&gt;0,0,IF($AR41&lt;&gt;"",-PPMT($H$2,$AR41,$C$4*12,$AS$12-SUM($AT$12:$AT41)),0))</f>
        <v>639.26145905740907</v>
      </c>
      <c r="AV41" s="6">
        <f>IF(SUM($AT$12:$AT41)&gt;0,0,IF($AR41&lt;&gt;"",AS41-AU41-AT41,0))</f>
        <v>24480.73087468075</v>
      </c>
      <c r="AW41" s="6">
        <f>IF(SUM($AT$12:$AT41)&gt;0,0,IF($AR41&lt;&gt;"",(AS41-AT41)*$H$2,0))</f>
        <v>384.57378158683804</v>
      </c>
      <c r="AX41" s="6">
        <f>IF(AU41&gt;0,IF(SUM($AT$12:$AT41)&gt;0,0,IF($AR41&lt;&gt;"",Tablas!$G$8,0)),0)</f>
        <v>3</v>
      </c>
      <c r="AY41" s="6">
        <f>IF($AR41&lt;&gt;"",ROUND(AX41+AW41+AU41,2),0)*(1+Tablas!$E$8)</f>
        <v>1026.8913420000001</v>
      </c>
      <c r="BA41" s="14">
        <f t="shared" si="7"/>
        <v>0</v>
      </c>
      <c r="BB41" s="6">
        <f t="shared" si="8"/>
        <v>0</v>
      </c>
      <c r="BC41" s="6">
        <f t="shared" si="9"/>
        <v>0</v>
      </c>
      <c r="BD41" s="6">
        <f>IF(BB41&gt;0,
IF(SUM(BC$12:BC41)&gt;0,0,
IF(BA41&lt;&gt;"",
-PPMT(Tablas!$D$8,BA41,($C$4*12)-(VLOOKUP($AR$9,$A$12:$B$71,2,0)-1),BB$9-SUM(BC$12:BC41)),0)),0)</f>
        <v>0</v>
      </c>
      <c r="BE41" s="6">
        <f>IF(SUM(BC$12:BC41)&gt;0,0,IF(BA41&lt;&gt;"",BB41-BD41-BC41,0))</f>
        <v>0</v>
      </c>
      <c r="BF41" s="6">
        <f>IF(SUM(BC$12:BC41)&gt;0,0,IF(BA41&lt;&gt;"",(BB41-BC41)*Tablas!$D$8,0))</f>
        <v>0</v>
      </c>
      <c r="BG41" s="6">
        <f>IF(BD41&gt;0,IF(SUM(BC$12:BC41)&gt;0,0,IF(BA41&lt;&gt;"",Tablas!$G$8,0)),0)</f>
        <v>0</v>
      </c>
      <c r="BH41" s="6">
        <f>IF(BA41&lt;&gt;"",ROUND(BG41+BF41+BD41,2),0)*(1+Tablas!$E$8)</f>
        <v>0</v>
      </c>
      <c r="BJ41" s="14">
        <f t="shared" si="10"/>
        <v>0</v>
      </c>
      <c r="BK41" s="6">
        <f t="shared" si="11"/>
        <v>0</v>
      </c>
      <c r="BL41" s="6">
        <f t="shared" si="12"/>
        <v>0</v>
      </c>
      <c r="BM41" s="6">
        <f>IF(BK41&gt;0,IF(SUM(BL$12:BL41)&gt;0,0,IF(BJ41&lt;&gt;"",-PPMT(Tablas!$D$8,BJ41,($C$4*12)-(VLOOKUP($BA$9,$A$12:$B$71,2,0)-1),BK$9-SUM(BL$12:BL41)),0)),0)</f>
        <v>0</v>
      </c>
      <c r="BN41" s="6">
        <f>IF(SUM(BL$12:BL41)&gt;0,0,IF(BJ41&lt;&gt;"",BK41-BM41-BL41,0))</f>
        <v>0</v>
      </c>
      <c r="BO41" s="6">
        <f>IF(SUM(BL$12:BL41)&gt;0,0,IF(BJ41&lt;&gt;"",(BK41-BL41)*Tablas!$D$8,0))</f>
        <v>0</v>
      </c>
      <c r="BP41" s="6">
        <f>IF(BM41&gt;0,IF(SUM(BL$12:BL41)&gt;0,0,IF(BJ41&lt;&gt;"",Tablas!$G$8,0)),0)</f>
        <v>0</v>
      </c>
      <c r="BQ41" s="6">
        <f>IF(BJ41&lt;&gt;"",ROUND(BP41+BO41+BM41,2),0)*(1+Tablas!$E$8)</f>
        <v>0</v>
      </c>
      <c r="BS41" s="14">
        <f t="shared" si="13"/>
        <v>30</v>
      </c>
      <c r="BT41" s="6">
        <f t="shared" si="14"/>
        <v>0</v>
      </c>
      <c r="BU41" s="6">
        <f t="shared" si="15"/>
        <v>0</v>
      </c>
      <c r="BV41" s="6">
        <f>IF(BT41&gt;0,IF(SUM(BU$12:BU41)&gt;0,0,IF(BS41&lt;&gt;"",-PPMT(Tablas!$D$8,BS41,($C$4*12)-(VLOOKUP($BJ$9,$A$12:$B$71,2,0)-1),BT$9-SUM(BU$12:BU41)),0)),0)</f>
        <v>0</v>
      </c>
      <c r="BW41" s="6">
        <f>IF(SUM(BU$12:BU41)&gt;0,0,IF(BS41&lt;&gt;"",BT41-BV41-BU41,0))</f>
        <v>0</v>
      </c>
      <c r="BX41" s="6">
        <f>IF(SUM(BU$12:BU41)&gt;0,0,IF(BS41&lt;&gt;"",(BT41-BU41)*Tablas!$D$8,0))</f>
        <v>0</v>
      </c>
      <c r="BY41" s="6">
        <f>IF(BV41&gt;0,IF(SUM(BU$12:BU41)&gt;0,0,IF(BS41&lt;&gt;"",Tablas!$G$8,0)),0)</f>
        <v>0</v>
      </c>
      <c r="BZ41" s="6">
        <f>IF(BS41&lt;&gt;"",ROUND(BY41+BX41+BV41,2),0)*(1+Tablas!$E$8)</f>
        <v>0</v>
      </c>
      <c r="CB41" s="14">
        <f t="shared" si="16"/>
        <v>30</v>
      </c>
      <c r="CC41" s="6">
        <f t="shared" si="17"/>
        <v>0</v>
      </c>
      <c r="CD41" s="6">
        <f t="shared" si="18"/>
        <v>0</v>
      </c>
      <c r="CE41" s="6">
        <f>IF(CC41&gt;0,IF(SUM(CD$12:CD41)&gt;0,0,IF(CB41&lt;&gt;"",-PPMT(Tablas!$D$8,CB41,($C$4*12)-(VLOOKUP($BS$9,$A$12:$B$71,2,0)-1),CC$9-SUM(CD$12:CD41)),0)),0)</f>
        <v>0</v>
      </c>
      <c r="CF41" s="6">
        <f>IF(SUM(CD$12:CD41)&gt;0,0,IF(CB41&lt;&gt;"",CC41-CE41-CD41,0))</f>
        <v>0</v>
      </c>
      <c r="CG41" s="6">
        <f>IF(SUM(CD$12:CD41)&gt;0,0,IF(CB41&lt;&gt;"",(CC41-CD41)*Tablas!$D$8,0))</f>
        <v>0</v>
      </c>
      <c r="CH41" s="6">
        <f>IF(CE41&gt;0,IF(SUM(CD$12:CD41)&gt;0,0,IF(CB41&lt;&gt;"",Tablas!$G$8,0)),0)</f>
        <v>0</v>
      </c>
      <c r="CI41" s="6">
        <f>IF(CB41&lt;&gt;"",ROUND(CH41+CG41+CE41,2),0)*(1+Tablas!$E$8)</f>
        <v>0</v>
      </c>
      <c r="CK41" s="14">
        <f t="shared" si="19"/>
        <v>30</v>
      </c>
      <c r="CL41" s="6">
        <f t="shared" si="20"/>
        <v>0</v>
      </c>
      <c r="CM41" s="6">
        <f t="shared" si="21"/>
        <v>0</v>
      </c>
      <c r="CN41" s="6">
        <f>IF(CL41&gt;0,IF(SUM(CM$12:CM41)&gt;0,0,IF(CK41&lt;&gt;"",-PPMT(Tablas!$D$8,CK41,($C$4*12)-(VLOOKUP($CB$9,$A$12:$B$71,2,0)-1),CL$9-SUM(CM$12:CM41)),0)),0)</f>
        <v>0</v>
      </c>
      <c r="CO41" s="6">
        <f>IF(SUM(CM$12:CM41)&gt;0,0,IF(CK41&lt;&gt;"",CL41-CN41-CM41,0))</f>
        <v>0</v>
      </c>
      <c r="CP41" s="6">
        <f>IF(SUM(CM$12:CM41)&gt;0,0,IF(CK41&lt;&gt;"",(CL41-CM41)*Tablas!$D$8,0))</f>
        <v>0</v>
      </c>
      <c r="CQ41" s="6">
        <f>IF(CN41&gt;0,IF(SUM(CM$12:CM41)&gt;0,0,IF(CK41&lt;&gt;"",Tablas!$G$8,0)),0)</f>
        <v>0</v>
      </c>
      <c r="CR41" s="6">
        <f>IF(CK41&lt;&gt;"",ROUND(CQ41+CP41+CN41,2),0)*(1+Tablas!$E$8)</f>
        <v>0</v>
      </c>
      <c r="CT41" s="14">
        <f t="shared" si="22"/>
        <v>30</v>
      </c>
      <c r="CU41" s="6">
        <f t="shared" si="23"/>
        <v>0</v>
      </c>
      <c r="CV41" s="6">
        <f t="shared" si="24"/>
        <v>0</v>
      </c>
      <c r="CW41" s="6">
        <f>IF(CU41&gt;0,IF(SUM(CV$12:CV41)&gt;0,0,IF(CT41&lt;&gt;"",-PPMT(Tablas!$D$8,CT41,($C$4*12)-(VLOOKUP($CK$9,$A$12:$B$71,2,0)-1),CU$9-SUM(CV$12:CV41)),0)),0)</f>
        <v>0</v>
      </c>
      <c r="CX41" s="6">
        <f>IF(SUM(CV$12:CV41)&gt;0,0,IF(CT41&lt;&gt;"",CU41-CW41-CV41,0))</f>
        <v>0</v>
      </c>
      <c r="CY41" s="6">
        <f>IF(SUM(CV$12:CV41)&gt;0,0,IF(CT41&lt;&gt;"",(CU41-CV41)*Tablas!$D$8,0))</f>
        <v>0</v>
      </c>
      <c r="CZ41" s="6">
        <f>IF(CW41&gt;0,IF(SUM(CV$12:CV41)&gt;0,0,IF(CT41&lt;&gt;"",Tablas!$G$8,0)),0)</f>
        <v>0</v>
      </c>
      <c r="DA41" s="6">
        <f>IF(CT41&lt;&gt;"",ROUND(CZ41+CY41+CW41,2),0)*(1+Tablas!$E$8)</f>
        <v>0</v>
      </c>
      <c r="DC41" s="14">
        <f t="shared" si="25"/>
        <v>30</v>
      </c>
      <c r="DD41" s="6">
        <f t="shared" si="26"/>
        <v>0</v>
      </c>
      <c r="DE41" s="6">
        <f t="shared" si="27"/>
        <v>0</v>
      </c>
      <c r="DF41" s="6">
        <f>IF(DD41&gt;0,IF(SUM(DE$12:DE41)&gt;0,0,IF(DC41&lt;&gt;"",-PPMT(Tablas!$D$8,DC41,($C$4*12)-(VLOOKUP($CT$9,$A$12:$B$71,2,0)-1),DD$9-SUM(DE$12:DE41)),0)),0)</f>
        <v>0</v>
      </c>
      <c r="DG41" s="6">
        <f>IF(SUM(DE$12:DE41)&gt;0,0,IF(DC41&lt;&gt;"",DD41-DF41-DE41,0))</f>
        <v>0</v>
      </c>
      <c r="DH41" s="6">
        <f>IF(SUM(DE$12:DE41)&gt;0,0,IF(DC41&lt;&gt;"",(DD41-DE41)*Tablas!$D$8,0))</f>
        <v>0</v>
      </c>
      <c r="DI41" s="6">
        <f>IF(DF41&gt;0,IF(SUM(DE$12:DE41)&gt;0,0,IF(DC41&lt;&gt;"",Tablas!$G$8,0)),0)</f>
        <v>0</v>
      </c>
      <c r="DJ41" s="6">
        <f>IF(DC41&lt;&gt;"",ROUND(DI41+DH41+DF41,2),0)*(1+Tablas!$E$8)</f>
        <v>0</v>
      </c>
      <c r="DL41" s="14">
        <f t="shared" si="28"/>
        <v>30</v>
      </c>
      <c r="DM41" s="6">
        <f t="shared" si="29"/>
        <v>0</v>
      </c>
      <c r="DN41" s="6">
        <f t="shared" si="30"/>
        <v>0</v>
      </c>
      <c r="DO41" s="6">
        <f>IF(DM41&gt;0,IF(SUM(DN$12:DN41)&gt;0,0,IF(DL41&lt;&gt;"",-PPMT(Tablas!$D$8,DL41,($C$4*12)-(VLOOKUP($DC$9,$A$12:$B$71,2,0)-1),DM$9-SUM(DN$12:DN41)),0)),0)</f>
        <v>0</v>
      </c>
      <c r="DP41" s="6">
        <f>IF(SUM(DN$12:DN41)&gt;0,0,IF(DL41&lt;&gt;"",DM41-DO41-DN41,0))</f>
        <v>0</v>
      </c>
      <c r="DQ41" s="6">
        <f>IF(SUM(DN$12:DN41)&gt;0,0,IF(DL41&lt;&gt;"",(DM41-DN41)*Tablas!$D$8,0))</f>
        <v>0</v>
      </c>
      <c r="DR41" s="6">
        <f>IF(DO41&gt;0,IF(SUM(DN$12:DN41)&gt;0,0,IF(DL41&lt;&gt;"",Tablas!$G$8,0)),0)</f>
        <v>0</v>
      </c>
      <c r="DS41" s="6">
        <f>IF(DL41&lt;&gt;"",ROUND(DR41+DQ41+DO41,2),0)*(1+Tablas!$E$8)</f>
        <v>0</v>
      </c>
      <c r="DU41" s="14">
        <f t="shared" si="31"/>
        <v>30</v>
      </c>
      <c r="DV41" s="6">
        <f t="shared" si="32"/>
        <v>0</v>
      </c>
      <c r="DW41" s="6">
        <f t="shared" si="33"/>
        <v>0</v>
      </c>
      <c r="DX41" s="6">
        <f>IF(DV41&gt;0,IF(SUM(DW$12:DW41)&gt;0,0,IF(DU41&lt;&gt;"",-PPMT(Tablas!$D$8,DU41,($C$4*12)-(VLOOKUP($DL$9,$A$12:$B$71,2,0)-1),DV$9-SUM(DW$12:DW41)),0)),0)</f>
        <v>0</v>
      </c>
      <c r="DY41" s="6">
        <f>IF(SUM(DW$12:DW41)&gt;0,0,IF(DU41&lt;&gt;"",DV41-DX41-DW41,0))</f>
        <v>0</v>
      </c>
      <c r="DZ41" s="6">
        <f>IF(SUM(DW$12:DW41)&gt;0,0,IF(DU41&lt;&gt;"",(DV41-DW41)*Tablas!$D$8,0))</f>
        <v>0</v>
      </c>
      <c r="EA41" s="6">
        <f>IF(DX41&gt;0,IF(SUM(DW$12:DW41)&gt;0,0,IF(DU41&lt;&gt;"",Tablas!$G$8,0)),0)</f>
        <v>0</v>
      </c>
      <c r="EB41" s="6">
        <f>IF(DU41&lt;&gt;"",ROUND(EA41+DZ41+DX41,2),0)*(1+Tablas!$E$8)</f>
        <v>0</v>
      </c>
    </row>
    <row r="42" spans="1:132" x14ac:dyDescent="0.2">
      <c r="A42" s="3">
        <f>IF($D42&gt;0,COUNTA($D$12:D42),0)</f>
        <v>0</v>
      </c>
      <c r="B42" s="13">
        <f t="shared" si="34"/>
        <v>31</v>
      </c>
      <c r="C42" s="1">
        <f t="shared" si="35"/>
        <v>46522</v>
      </c>
      <c r="D42" s="34"/>
      <c r="E42" s="6">
        <f t="shared" si="36"/>
        <v>24480.73087468075</v>
      </c>
      <c r="F42" s="6">
        <f t="shared" si="0"/>
        <v>649.04821350646364</v>
      </c>
      <c r="G42" s="6">
        <f t="shared" si="1"/>
        <v>374.78702713778353</v>
      </c>
      <c r="H42" s="6">
        <f t="shared" si="2"/>
        <v>3</v>
      </c>
      <c r="I42" s="6">
        <f>ROUND(SUM(F42:H42),2)*(Tablas!$E$8)</f>
        <v>5.1341999999999999E-2</v>
      </c>
      <c r="J42" s="6">
        <f t="shared" si="3"/>
        <v>1026.8865826442473</v>
      </c>
      <c r="AR42" s="14">
        <f t="shared" si="4"/>
        <v>31</v>
      </c>
      <c r="AS42" s="6">
        <f t="shared" si="5"/>
        <v>24480.73087468075</v>
      </c>
      <c r="AT42" s="6">
        <f t="shared" si="6"/>
        <v>0</v>
      </c>
      <c r="AU42" s="6">
        <f>IF(SUM($AT$12:$AT42)&gt;0,0,IF($AR42&lt;&gt;"",-PPMT($H$2,$AR42,$C$4*12,$AS$12-SUM($AT$12:$AT42)),0))</f>
        <v>649.04821350646364</v>
      </c>
      <c r="AV42" s="6">
        <f>IF(SUM($AT$12:$AT42)&gt;0,0,IF($AR42&lt;&gt;"",AS42-AU42-AT42,0))</f>
        <v>23831.682661174287</v>
      </c>
      <c r="AW42" s="6">
        <f>IF(SUM($AT$12:$AT42)&gt;0,0,IF($AR42&lt;&gt;"",(AS42-AT42)*$H$2,0))</f>
        <v>374.78702713778353</v>
      </c>
      <c r="AX42" s="6">
        <f>IF(AU42&gt;0,IF(SUM($AT$12:$AT42)&gt;0,0,IF($AR42&lt;&gt;"",Tablas!$G$8,0)),0)</f>
        <v>3</v>
      </c>
      <c r="AY42" s="6">
        <f>IF($AR42&lt;&gt;"",ROUND(AX42+AW42+AU42,2),0)*(1+Tablas!$E$8)</f>
        <v>1026.8913420000001</v>
      </c>
      <c r="BA42" s="14">
        <f t="shared" si="7"/>
        <v>0</v>
      </c>
      <c r="BB42" s="6">
        <f t="shared" si="8"/>
        <v>0</v>
      </c>
      <c r="BC42" s="6">
        <f t="shared" si="9"/>
        <v>0</v>
      </c>
      <c r="BD42" s="6">
        <f>IF(BB42&gt;0,
IF(SUM(BC$12:BC42)&gt;0,0,
IF(BA42&lt;&gt;"",
-PPMT(Tablas!$D$8,BA42,($C$4*12)-(VLOOKUP($AR$9,$A$12:$B$71,2,0)-1),BB$9-SUM(BC$12:BC42)),0)),0)</f>
        <v>0</v>
      </c>
      <c r="BE42" s="6">
        <f>IF(SUM(BC$12:BC42)&gt;0,0,IF(BA42&lt;&gt;"",BB42-BD42-BC42,0))</f>
        <v>0</v>
      </c>
      <c r="BF42" s="6">
        <f>IF(SUM(BC$12:BC42)&gt;0,0,IF(BA42&lt;&gt;"",(BB42-BC42)*Tablas!$D$8,0))</f>
        <v>0</v>
      </c>
      <c r="BG42" s="6">
        <f>IF(BD42&gt;0,IF(SUM(BC$12:BC42)&gt;0,0,IF(BA42&lt;&gt;"",Tablas!$G$8,0)),0)</f>
        <v>0</v>
      </c>
      <c r="BH42" s="6">
        <f>IF(BA42&lt;&gt;"",ROUND(BG42+BF42+BD42,2),0)*(1+Tablas!$E$8)</f>
        <v>0</v>
      </c>
      <c r="BJ42" s="14">
        <f t="shared" si="10"/>
        <v>0</v>
      </c>
      <c r="BK42" s="6">
        <f t="shared" si="11"/>
        <v>0</v>
      </c>
      <c r="BL42" s="6">
        <f t="shared" si="12"/>
        <v>0</v>
      </c>
      <c r="BM42" s="6">
        <f>IF(BK42&gt;0,IF(SUM(BL$12:BL42)&gt;0,0,IF(BJ42&lt;&gt;"",-PPMT(Tablas!$D$8,BJ42,($C$4*12)-(VLOOKUP($BA$9,$A$12:$B$71,2,0)-1),BK$9-SUM(BL$12:BL42)),0)),0)</f>
        <v>0</v>
      </c>
      <c r="BN42" s="6">
        <f>IF(SUM(BL$12:BL42)&gt;0,0,IF(BJ42&lt;&gt;"",BK42-BM42-BL42,0))</f>
        <v>0</v>
      </c>
      <c r="BO42" s="6">
        <f>IF(SUM(BL$12:BL42)&gt;0,0,IF(BJ42&lt;&gt;"",(BK42-BL42)*Tablas!$D$8,0))</f>
        <v>0</v>
      </c>
      <c r="BP42" s="6">
        <f>IF(BM42&gt;0,IF(SUM(BL$12:BL42)&gt;0,0,IF(BJ42&lt;&gt;"",Tablas!$G$8,0)),0)</f>
        <v>0</v>
      </c>
      <c r="BQ42" s="6">
        <f>IF(BJ42&lt;&gt;"",ROUND(BP42+BO42+BM42,2),0)*(1+Tablas!$E$8)</f>
        <v>0</v>
      </c>
      <c r="BS42" s="14">
        <f t="shared" si="13"/>
        <v>31</v>
      </c>
      <c r="BT42" s="6">
        <f t="shared" si="14"/>
        <v>0</v>
      </c>
      <c r="BU42" s="6">
        <f t="shared" si="15"/>
        <v>0</v>
      </c>
      <c r="BV42" s="6">
        <f>IF(BT42&gt;0,IF(SUM(BU$12:BU42)&gt;0,0,IF(BS42&lt;&gt;"",-PPMT(Tablas!$D$8,BS42,($C$4*12)-(VLOOKUP($BJ$9,$A$12:$B$71,2,0)-1),BT$9-SUM(BU$12:BU42)),0)),0)</f>
        <v>0</v>
      </c>
      <c r="BW42" s="6">
        <f>IF(SUM(BU$12:BU42)&gt;0,0,IF(BS42&lt;&gt;"",BT42-BV42-BU42,0))</f>
        <v>0</v>
      </c>
      <c r="BX42" s="6">
        <f>IF(SUM(BU$12:BU42)&gt;0,0,IF(BS42&lt;&gt;"",(BT42-BU42)*Tablas!$D$8,0))</f>
        <v>0</v>
      </c>
      <c r="BY42" s="6">
        <f>IF(BV42&gt;0,IF(SUM(BU$12:BU42)&gt;0,0,IF(BS42&lt;&gt;"",Tablas!$G$8,0)),0)</f>
        <v>0</v>
      </c>
      <c r="BZ42" s="6">
        <f>IF(BS42&lt;&gt;"",ROUND(BY42+BX42+BV42,2),0)*(1+Tablas!$E$8)</f>
        <v>0</v>
      </c>
      <c r="CB42" s="14">
        <f t="shared" si="16"/>
        <v>31</v>
      </c>
      <c r="CC42" s="6">
        <f t="shared" si="17"/>
        <v>0</v>
      </c>
      <c r="CD42" s="6">
        <f t="shared" si="18"/>
        <v>0</v>
      </c>
      <c r="CE42" s="6">
        <f>IF(CC42&gt;0,IF(SUM(CD$12:CD42)&gt;0,0,IF(CB42&lt;&gt;"",-PPMT(Tablas!$D$8,CB42,($C$4*12)-(VLOOKUP($BS$9,$A$12:$B$71,2,0)-1),CC$9-SUM(CD$12:CD42)),0)),0)</f>
        <v>0</v>
      </c>
      <c r="CF42" s="6">
        <f>IF(SUM(CD$12:CD42)&gt;0,0,IF(CB42&lt;&gt;"",CC42-CE42-CD42,0))</f>
        <v>0</v>
      </c>
      <c r="CG42" s="6">
        <f>IF(SUM(CD$12:CD42)&gt;0,0,IF(CB42&lt;&gt;"",(CC42-CD42)*Tablas!$D$8,0))</f>
        <v>0</v>
      </c>
      <c r="CH42" s="6">
        <f>IF(CE42&gt;0,IF(SUM(CD$12:CD42)&gt;0,0,IF(CB42&lt;&gt;"",Tablas!$G$8,0)),0)</f>
        <v>0</v>
      </c>
      <c r="CI42" s="6">
        <f>IF(CB42&lt;&gt;"",ROUND(CH42+CG42+CE42,2),0)*(1+Tablas!$E$8)</f>
        <v>0</v>
      </c>
      <c r="CK42" s="14">
        <f t="shared" si="19"/>
        <v>31</v>
      </c>
      <c r="CL42" s="6">
        <f t="shared" si="20"/>
        <v>0</v>
      </c>
      <c r="CM42" s="6">
        <f t="shared" si="21"/>
        <v>0</v>
      </c>
      <c r="CN42" s="6">
        <f>IF(CL42&gt;0,IF(SUM(CM$12:CM42)&gt;0,0,IF(CK42&lt;&gt;"",-PPMT(Tablas!$D$8,CK42,($C$4*12)-(VLOOKUP($CB$9,$A$12:$B$71,2,0)-1),CL$9-SUM(CM$12:CM42)),0)),0)</f>
        <v>0</v>
      </c>
      <c r="CO42" s="6">
        <f>IF(SUM(CM$12:CM42)&gt;0,0,IF(CK42&lt;&gt;"",CL42-CN42-CM42,0))</f>
        <v>0</v>
      </c>
      <c r="CP42" s="6">
        <f>IF(SUM(CM$12:CM42)&gt;0,0,IF(CK42&lt;&gt;"",(CL42-CM42)*Tablas!$D$8,0))</f>
        <v>0</v>
      </c>
      <c r="CQ42" s="6">
        <f>IF(CN42&gt;0,IF(SUM(CM$12:CM42)&gt;0,0,IF(CK42&lt;&gt;"",Tablas!$G$8,0)),0)</f>
        <v>0</v>
      </c>
      <c r="CR42" s="6">
        <f>IF(CK42&lt;&gt;"",ROUND(CQ42+CP42+CN42,2),0)*(1+Tablas!$E$8)</f>
        <v>0</v>
      </c>
      <c r="CT42" s="14">
        <f t="shared" si="22"/>
        <v>31</v>
      </c>
      <c r="CU42" s="6">
        <f t="shared" si="23"/>
        <v>0</v>
      </c>
      <c r="CV42" s="6">
        <f t="shared" si="24"/>
        <v>0</v>
      </c>
      <c r="CW42" s="6">
        <f>IF(CU42&gt;0,IF(SUM(CV$12:CV42)&gt;0,0,IF(CT42&lt;&gt;"",-PPMT(Tablas!$D$8,CT42,($C$4*12)-(VLOOKUP($CK$9,$A$12:$B$71,2,0)-1),CU$9-SUM(CV$12:CV42)),0)),0)</f>
        <v>0</v>
      </c>
      <c r="CX42" s="6">
        <f>IF(SUM(CV$12:CV42)&gt;0,0,IF(CT42&lt;&gt;"",CU42-CW42-CV42,0))</f>
        <v>0</v>
      </c>
      <c r="CY42" s="6">
        <f>IF(SUM(CV$12:CV42)&gt;0,0,IF(CT42&lt;&gt;"",(CU42-CV42)*Tablas!$D$8,0))</f>
        <v>0</v>
      </c>
      <c r="CZ42" s="6">
        <f>IF(CW42&gt;0,IF(SUM(CV$12:CV42)&gt;0,0,IF(CT42&lt;&gt;"",Tablas!$G$8,0)),0)</f>
        <v>0</v>
      </c>
      <c r="DA42" s="6">
        <f>IF(CT42&lt;&gt;"",ROUND(CZ42+CY42+CW42,2),0)*(1+Tablas!$E$8)</f>
        <v>0</v>
      </c>
      <c r="DC42" s="14">
        <f t="shared" si="25"/>
        <v>31</v>
      </c>
      <c r="DD42" s="6">
        <f t="shared" si="26"/>
        <v>0</v>
      </c>
      <c r="DE42" s="6">
        <f t="shared" si="27"/>
        <v>0</v>
      </c>
      <c r="DF42" s="6">
        <f>IF(DD42&gt;0,IF(SUM(DE$12:DE42)&gt;0,0,IF(DC42&lt;&gt;"",-PPMT(Tablas!$D$8,DC42,($C$4*12)-(VLOOKUP($CT$9,$A$12:$B$71,2,0)-1),DD$9-SUM(DE$12:DE42)),0)),0)</f>
        <v>0</v>
      </c>
      <c r="DG42" s="6">
        <f>IF(SUM(DE$12:DE42)&gt;0,0,IF(DC42&lt;&gt;"",DD42-DF42-DE42,0))</f>
        <v>0</v>
      </c>
      <c r="DH42" s="6">
        <f>IF(SUM(DE$12:DE42)&gt;0,0,IF(DC42&lt;&gt;"",(DD42-DE42)*Tablas!$D$8,0))</f>
        <v>0</v>
      </c>
      <c r="DI42" s="6">
        <f>IF(DF42&gt;0,IF(SUM(DE$12:DE42)&gt;0,0,IF(DC42&lt;&gt;"",Tablas!$G$8,0)),0)</f>
        <v>0</v>
      </c>
      <c r="DJ42" s="6">
        <f>IF(DC42&lt;&gt;"",ROUND(DI42+DH42+DF42,2),0)*(1+Tablas!$E$8)</f>
        <v>0</v>
      </c>
      <c r="DL42" s="14">
        <f t="shared" si="28"/>
        <v>31</v>
      </c>
      <c r="DM42" s="6">
        <f t="shared" si="29"/>
        <v>0</v>
      </c>
      <c r="DN42" s="6">
        <f t="shared" si="30"/>
        <v>0</v>
      </c>
      <c r="DO42" s="6">
        <f>IF(DM42&gt;0,IF(SUM(DN$12:DN42)&gt;0,0,IF(DL42&lt;&gt;"",-PPMT(Tablas!$D$8,DL42,($C$4*12)-(VLOOKUP($DC$9,$A$12:$B$71,2,0)-1),DM$9-SUM(DN$12:DN42)),0)),0)</f>
        <v>0</v>
      </c>
      <c r="DP42" s="6">
        <f>IF(SUM(DN$12:DN42)&gt;0,0,IF(DL42&lt;&gt;"",DM42-DO42-DN42,0))</f>
        <v>0</v>
      </c>
      <c r="DQ42" s="6">
        <f>IF(SUM(DN$12:DN42)&gt;0,0,IF(DL42&lt;&gt;"",(DM42-DN42)*Tablas!$D$8,0))</f>
        <v>0</v>
      </c>
      <c r="DR42" s="6">
        <f>IF(DO42&gt;0,IF(SUM(DN$12:DN42)&gt;0,0,IF(DL42&lt;&gt;"",Tablas!$G$8,0)),0)</f>
        <v>0</v>
      </c>
      <c r="DS42" s="6">
        <f>IF(DL42&lt;&gt;"",ROUND(DR42+DQ42+DO42,2),0)*(1+Tablas!$E$8)</f>
        <v>0</v>
      </c>
      <c r="DU42" s="14">
        <f t="shared" si="31"/>
        <v>31</v>
      </c>
      <c r="DV42" s="6">
        <f t="shared" si="32"/>
        <v>0</v>
      </c>
      <c r="DW42" s="6">
        <f t="shared" si="33"/>
        <v>0</v>
      </c>
      <c r="DX42" s="6">
        <f>IF(DV42&gt;0,IF(SUM(DW$12:DW42)&gt;0,0,IF(DU42&lt;&gt;"",-PPMT(Tablas!$D$8,DU42,($C$4*12)-(VLOOKUP($DL$9,$A$12:$B$71,2,0)-1),DV$9-SUM(DW$12:DW42)),0)),0)</f>
        <v>0</v>
      </c>
      <c r="DY42" s="6">
        <f>IF(SUM(DW$12:DW42)&gt;0,0,IF(DU42&lt;&gt;"",DV42-DX42-DW42,0))</f>
        <v>0</v>
      </c>
      <c r="DZ42" s="6">
        <f>IF(SUM(DW$12:DW42)&gt;0,0,IF(DU42&lt;&gt;"",(DV42-DW42)*Tablas!$D$8,0))</f>
        <v>0</v>
      </c>
      <c r="EA42" s="6">
        <f>IF(DX42&gt;0,IF(SUM(DW$12:DW42)&gt;0,0,IF(DU42&lt;&gt;"",Tablas!$G$8,0)),0)</f>
        <v>0</v>
      </c>
      <c r="EB42" s="6">
        <f>IF(DU42&lt;&gt;"",ROUND(EA42+DZ42+DX42,2),0)*(1+Tablas!$E$8)</f>
        <v>0</v>
      </c>
    </row>
    <row r="43" spans="1:132" x14ac:dyDescent="0.2">
      <c r="A43" s="3">
        <f>IF($D43&gt;0,COUNTA($D$12:D43),0)</f>
        <v>0</v>
      </c>
      <c r="B43" s="13">
        <f t="shared" si="34"/>
        <v>32</v>
      </c>
      <c r="C43" s="1">
        <f t="shared" si="35"/>
        <v>46553</v>
      </c>
      <c r="D43" s="34"/>
      <c r="E43" s="6">
        <f t="shared" si="36"/>
        <v>23831.682661174287</v>
      </c>
      <c r="F43" s="6">
        <f t="shared" si="0"/>
        <v>658.98479798404412</v>
      </c>
      <c r="G43" s="6">
        <f t="shared" si="1"/>
        <v>364.8504426602031</v>
      </c>
      <c r="H43" s="6">
        <f t="shared" si="2"/>
        <v>3</v>
      </c>
      <c r="I43" s="6">
        <f>ROUND(SUM(F43:H43),2)*(Tablas!$E$8)</f>
        <v>5.1341999999999999E-2</v>
      </c>
      <c r="J43" s="6">
        <f t="shared" si="3"/>
        <v>1026.8865826442473</v>
      </c>
      <c r="AR43" s="14">
        <f t="shared" si="4"/>
        <v>32</v>
      </c>
      <c r="AS43" s="6">
        <f t="shared" si="5"/>
        <v>23831.682661174287</v>
      </c>
      <c r="AT43" s="6">
        <f t="shared" si="6"/>
        <v>0</v>
      </c>
      <c r="AU43" s="6">
        <f>IF(SUM($AT$12:$AT43)&gt;0,0,IF($AR43&lt;&gt;"",-PPMT($H$2,$AR43,$C$4*12,$AS$12-SUM($AT$12:$AT43)),0))</f>
        <v>658.98479798404412</v>
      </c>
      <c r="AV43" s="6">
        <f>IF(SUM($AT$12:$AT43)&gt;0,0,IF($AR43&lt;&gt;"",AS43-AU43-AT43,0))</f>
        <v>23172.697863190242</v>
      </c>
      <c r="AW43" s="6">
        <f>IF(SUM($AT$12:$AT43)&gt;0,0,IF($AR43&lt;&gt;"",(AS43-AT43)*$H$2,0))</f>
        <v>364.8504426602031</v>
      </c>
      <c r="AX43" s="6">
        <f>IF(AU43&gt;0,IF(SUM($AT$12:$AT43)&gt;0,0,IF($AR43&lt;&gt;"",Tablas!$G$8,0)),0)</f>
        <v>3</v>
      </c>
      <c r="AY43" s="6">
        <f>IF($AR43&lt;&gt;"",ROUND(AX43+AW43+AU43,2),0)*(1+Tablas!$E$8)</f>
        <v>1026.8913420000001</v>
      </c>
      <c r="BA43" s="14">
        <f t="shared" si="7"/>
        <v>0</v>
      </c>
      <c r="BB43" s="6">
        <f t="shared" si="8"/>
        <v>0</v>
      </c>
      <c r="BC43" s="6">
        <f t="shared" si="9"/>
        <v>0</v>
      </c>
      <c r="BD43" s="6">
        <f>IF(BB43&gt;0,
IF(SUM(BC$12:BC43)&gt;0,0,
IF(BA43&lt;&gt;"",
-PPMT(Tablas!$D$8,BA43,($C$4*12)-(VLOOKUP($AR$9,$A$12:$B$71,2,0)-1),BB$9-SUM(BC$12:BC43)),0)),0)</f>
        <v>0</v>
      </c>
      <c r="BE43" s="6">
        <f>IF(SUM(BC$12:BC43)&gt;0,0,IF(BA43&lt;&gt;"",BB43-BD43-BC43,0))</f>
        <v>0</v>
      </c>
      <c r="BF43" s="6">
        <f>IF(SUM(BC$12:BC43)&gt;0,0,IF(BA43&lt;&gt;"",(BB43-BC43)*Tablas!$D$8,0))</f>
        <v>0</v>
      </c>
      <c r="BG43" s="6">
        <f>IF(BD43&gt;0,IF(SUM(BC$12:BC43)&gt;0,0,IF(BA43&lt;&gt;"",Tablas!$G$8,0)),0)</f>
        <v>0</v>
      </c>
      <c r="BH43" s="6">
        <f>IF(BA43&lt;&gt;"",ROUND(BG43+BF43+BD43,2),0)*(1+Tablas!$E$8)</f>
        <v>0</v>
      </c>
      <c r="BJ43" s="14">
        <f t="shared" si="10"/>
        <v>0</v>
      </c>
      <c r="BK43" s="6">
        <f t="shared" si="11"/>
        <v>0</v>
      </c>
      <c r="BL43" s="6">
        <f t="shared" si="12"/>
        <v>0</v>
      </c>
      <c r="BM43" s="6">
        <f>IF(BK43&gt;0,IF(SUM(BL$12:BL43)&gt;0,0,IF(BJ43&lt;&gt;"",-PPMT(Tablas!$D$8,BJ43,($C$4*12)-(VLOOKUP($BA$9,$A$12:$B$71,2,0)-1),BK$9-SUM(BL$12:BL43)),0)),0)</f>
        <v>0</v>
      </c>
      <c r="BN43" s="6">
        <f>IF(SUM(BL$12:BL43)&gt;0,0,IF(BJ43&lt;&gt;"",BK43-BM43-BL43,0))</f>
        <v>0</v>
      </c>
      <c r="BO43" s="6">
        <f>IF(SUM(BL$12:BL43)&gt;0,0,IF(BJ43&lt;&gt;"",(BK43-BL43)*Tablas!$D$8,0))</f>
        <v>0</v>
      </c>
      <c r="BP43" s="6">
        <f>IF(BM43&gt;0,IF(SUM(BL$12:BL43)&gt;0,0,IF(BJ43&lt;&gt;"",Tablas!$G$8,0)),0)</f>
        <v>0</v>
      </c>
      <c r="BQ43" s="6">
        <f>IF(BJ43&lt;&gt;"",ROUND(BP43+BO43+BM43,2),0)*(1+Tablas!$E$8)</f>
        <v>0</v>
      </c>
      <c r="BS43" s="14">
        <f t="shared" si="13"/>
        <v>32</v>
      </c>
      <c r="BT43" s="6">
        <f t="shared" si="14"/>
        <v>0</v>
      </c>
      <c r="BU43" s="6">
        <f t="shared" si="15"/>
        <v>0</v>
      </c>
      <c r="BV43" s="6">
        <f>IF(BT43&gt;0,IF(SUM(BU$12:BU43)&gt;0,0,IF(BS43&lt;&gt;"",-PPMT(Tablas!$D$8,BS43,($C$4*12)-(VLOOKUP($BJ$9,$A$12:$B$71,2,0)-1),BT$9-SUM(BU$12:BU43)),0)),0)</f>
        <v>0</v>
      </c>
      <c r="BW43" s="6">
        <f>IF(SUM(BU$12:BU43)&gt;0,0,IF(BS43&lt;&gt;"",BT43-BV43-BU43,0))</f>
        <v>0</v>
      </c>
      <c r="BX43" s="6">
        <f>IF(SUM(BU$12:BU43)&gt;0,0,IF(BS43&lt;&gt;"",(BT43-BU43)*Tablas!$D$8,0))</f>
        <v>0</v>
      </c>
      <c r="BY43" s="6">
        <f>IF(BV43&gt;0,IF(SUM(BU$12:BU43)&gt;0,0,IF(BS43&lt;&gt;"",Tablas!$G$8,0)),0)</f>
        <v>0</v>
      </c>
      <c r="BZ43" s="6">
        <f>IF(BS43&lt;&gt;"",ROUND(BY43+BX43+BV43,2),0)*(1+Tablas!$E$8)</f>
        <v>0</v>
      </c>
      <c r="CB43" s="14">
        <f t="shared" si="16"/>
        <v>32</v>
      </c>
      <c r="CC43" s="6">
        <f t="shared" si="17"/>
        <v>0</v>
      </c>
      <c r="CD43" s="6">
        <f t="shared" si="18"/>
        <v>0</v>
      </c>
      <c r="CE43" s="6">
        <f>IF(CC43&gt;0,IF(SUM(CD$12:CD43)&gt;0,0,IF(CB43&lt;&gt;"",-PPMT(Tablas!$D$8,CB43,($C$4*12)-(VLOOKUP($BS$9,$A$12:$B$71,2,0)-1),CC$9-SUM(CD$12:CD43)),0)),0)</f>
        <v>0</v>
      </c>
      <c r="CF43" s="6">
        <f>IF(SUM(CD$12:CD43)&gt;0,0,IF(CB43&lt;&gt;"",CC43-CE43-CD43,0))</f>
        <v>0</v>
      </c>
      <c r="CG43" s="6">
        <f>IF(SUM(CD$12:CD43)&gt;0,0,IF(CB43&lt;&gt;"",(CC43-CD43)*Tablas!$D$8,0))</f>
        <v>0</v>
      </c>
      <c r="CH43" s="6">
        <f>IF(CE43&gt;0,IF(SUM(CD$12:CD43)&gt;0,0,IF(CB43&lt;&gt;"",Tablas!$G$8,0)),0)</f>
        <v>0</v>
      </c>
      <c r="CI43" s="6">
        <f>IF(CB43&lt;&gt;"",ROUND(CH43+CG43+CE43,2),0)*(1+Tablas!$E$8)</f>
        <v>0</v>
      </c>
      <c r="CK43" s="14">
        <f t="shared" si="19"/>
        <v>32</v>
      </c>
      <c r="CL43" s="6">
        <f t="shared" si="20"/>
        <v>0</v>
      </c>
      <c r="CM43" s="6">
        <f t="shared" si="21"/>
        <v>0</v>
      </c>
      <c r="CN43" s="6">
        <f>IF(CL43&gt;0,IF(SUM(CM$12:CM43)&gt;0,0,IF(CK43&lt;&gt;"",-PPMT(Tablas!$D$8,CK43,($C$4*12)-(VLOOKUP($CB$9,$A$12:$B$71,2,0)-1),CL$9-SUM(CM$12:CM43)),0)),0)</f>
        <v>0</v>
      </c>
      <c r="CO43" s="6">
        <f>IF(SUM(CM$12:CM43)&gt;0,0,IF(CK43&lt;&gt;"",CL43-CN43-CM43,0))</f>
        <v>0</v>
      </c>
      <c r="CP43" s="6">
        <f>IF(SUM(CM$12:CM43)&gt;0,0,IF(CK43&lt;&gt;"",(CL43-CM43)*Tablas!$D$8,0))</f>
        <v>0</v>
      </c>
      <c r="CQ43" s="6">
        <f>IF(CN43&gt;0,IF(SUM(CM$12:CM43)&gt;0,0,IF(CK43&lt;&gt;"",Tablas!$G$8,0)),0)</f>
        <v>0</v>
      </c>
      <c r="CR43" s="6">
        <f>IF(CK43&lt;&gt;"",ROUND(CQ43+CP43+CN43,2),0)*(1+Tablas!$E$8)</f>
        <v>0</v>
      </c>
      <c r="CT43" s="14">
        <f t="shared" si="22"/>
        <v>32</v>
      </c>
      <c r="CU43" s="6">
        <f t="shared" si="23"/>
        <v>0</v>
      </c>
      <c r="CV43" s="6">
        <f t="shared" si="24"/>
        <v>0</v>
      </c>
      <c r="CW43" s="6">
        <f>IF(CU43&gt;0,IF(SUM(CV$12:CV43)&gt;0,0,IF(CT43&lt;&gt;"",-PPMT(Tablas!$D$8,CT43,($C$4*12)-(VLOOKUP($CK$9,$A$12:$B$71,2,0)-1),CU$9-SUM(CV$12:CV43)),0)),0)</f>
        <v>0</v>
      </c>
      <c r="CX43" s="6">
        <f>IF(SUM(CV$12:CV43)&gt;0,0,IF(CT43&lt;&gt;"",CU43-CW43-CV43,0))</f>
        <v>0</v>
      </c>
      <c r="CY43" s="6">
        <f>IF(SUM(CV$12:CV43)&gt;0,0,IF(CT43&lt;&gt;"",(CU43-CV43)*Tablas!$D$8,0))</f>
        <v>0</v>
      </c>
      <c r="CZ43" s="6">
        <f>IF(CW43&gt;0,IF(SUM(CV$12:CV43)&gt;0,0,IF(CT43&lt;&gt;"",Tablas!$G$8,0)),0)</f>
        <v>0</v>
      </c>
      <c r="DA43" s="6">
        <f>IF(CT43&lt;&gt;"",ROUND(CZ43+CY43+CW43,2),0)*(1+Tablas!$E$8)</f>
        <v>0</v>
      </c>
      <c r="DC43" s="14">
        <f t="shared" si="25"/>
        <v>32</v>
      </c>
      <c r="DD43" s="6">
        <f t="shared" si="26"/>
        <v>0</v>
      </c>
      <c r="DE43" s="6">
        <f t="shared" si="27"/>
        <v>0</v>
      </c>
      <c r="DF43" s="6">
        <f>IF(DD43&gt;0,IF(SUM(DE$12:DE43)&gt;0,0,IF(DC43&lt;&gt;"",-PPMT(Tablas!$D$8,DC43,($C$4*12)-(VLOOKUP($CT$9,$A$12:$B$71,2,0)-1),DD$9-SUM(DE$12:DE43)),0)),0)</f>
        <v>0</v>
      </c>
      <c r="DG43" s="6">
        <f>IF(SUM(DE$12:DE43)&gt;0,0,IF(DC43&lt;&gt;"",DD43-DF43-DE43,0))</f>
        <v>0</v>
      </c>
      <c r="DH43" s="6">
        <f>IF(SUM(DE$12:DE43)&gt;0,0,IF(DC43&lt;&gt;"",(DD43-DE43)*Tablas!$D$8,0))</f>
        <v>0</v>
      </c>
      <c r="DI43" s="6">
        <f>IF(DF43&gt;0,IF(SUM(DE$12:DE43)&gt;0,0,IF(DC43&lt;&gt;"",Tablas!$G$8,0)),0)</f>
        <v>0</v>
      </c>
      <c r="DJ43" s="6">
        <f>IF(DC43&lt;&gt;"",ROUND(DI43+DH43+DF43,2),0)*(1+Tablas!$E$8)</f>
        <v>0</v>
      </c>
      <c r="DL43" s="14">
        <f t="shared" si="28"/>
        <v>32</v>
      </c>
      <c r="DM43" s="6">
        <f t="shared" si="29"/>
        <v>0</v>
      </c>
      <c r="DN43" s="6">
        <f t="shared" si="30"/>
        <v>0</v>
      </c>
      <c r="DO43" s="6">
        <f>IF(DM43&gt;0,IF(SUM(DN$12:DN43)&gt;0,0,IF(DL43&lt;&gt;"",-PPMT(Tablas!$D$8,DL43,($C$4*12)-(VLOOKUP($DC$9,$A$12:$B$71,2,0)-1),DM$9-SUM(DN$12:DN43)),0)),0)</f>
        <v>0</v>
      </c>
      <c r="DP43" s="6">
        <f>IF(SUM(DN$12:DN43)&gt;0,0,IF(DL43&lt;&gt;"",DM43-DO43-DN43,0))</f>
        <v>0</v>
      </c>
      <c r="DQ43" s="6">
        <f>IF(SUM(DN$12:DN43)&gt;0,0,IF(DL43&lt;&gt;"",(DM43-DN43)*Tablas!$D$8,0))</f>
        <v>0</v>
      </c>
      <c r="DR43" s="6">
        <f>IF(DO43&gt;0,IF(SUM(DN$12:DN43)&gt;0,0,IF(DL43&lt;&gt;"",Tablas!$G$8,0)),0)</f>
        <v>0</v>
      </c>
      <c r="DS43" s="6">
        <f>IF(DL43&lt;&gt;"",ROUND(DR43+DQ43+DO43,2),0)*(1+Tablas!$E$8)</f>
        <v>0</v>
      </c>
      <c r="DU43" s="14">
        <f t="shared" si="31"/>
        <v>32</v>
      </c>
      <c r="DV43" s="6">
        <f t="shared" si="32"/>
        <v>0</v>
      </c>
      <c r="DW43" s="6">
        <f t="shared" si="33"/>
        <v>0</v>
      </c>
      <c r="DX43" s="6">
        <f>IF(DV43&gt;0,IF(SUM(DW$12:DW43)&gt;0,0,IF(DU43&lt;&gt;"",-PPMT(Tablas!$D$8,DU43,($C$4*12)-(VLOOKUP($DL$9,$A$12:$B$71,2,0)-1),DV$9-SUM(DW$12:DW43)),0)),0)</f>
        <v>0</v>
      </c>
      <c r="DY43" s="6">
        <f>IF(SUM(DW$12:DW43)&gt;0,0,IF(DU43&lt;&gt;"",DV43-DX43-DW43,0))</f>
        <v>0</v>
      </c>
      <c r="DZ43" s="6">
        <f>IF(SUM(DW$12:DW43)&gt;0,0,IF(DU43&lt;&gt;"",(DV43-DW43)*Tablas!$D$8,0))</f>
        <v>0</v>
      </c>
      <c r="EA43" s="6">
        <f>IF(DX43&gt;0,IF(SUM(DW$12:DW43)&gt;0,0,IF(DU43&lt;&gt;"",Tablas!$G$8,0)),0)</f>
        <v>0</v>
      </c>
      <c r="EB43" s="6">
        <f>IF(DU43&lt;&gt;"",ROUND(EA43+DZ43+DX43,2),0)*(1+Tablas!$E$8)</f>
        <v>0</v>
      </c>
    </row>
    <row r="44" spans="1:132" x14ac:dyDescent="0.2">
      <c r="A44" s="3">
        <f>IF($D44&gt;0,COUNTA($D$12:D44),0)</f>
        <v>0</v>
      </c>
      <c r="B44" s="13">
        <f t="shared" si="34"/>
        <v>33</v>
      </c>
      <c r="C44" s="1">
        <f t="shared" si="35"/>
        <v>46583</v>
      </c>
      <c r="D44" s="34"/>
      <c r="E44" s="6">
        <f t="shared" si="36"/>
        <v>23172.697863190242</v>
      </c>
      <c r="F44" s="6">
        <f t="shared" si="0"/>
        <v>669.07350630855206</v>
      </c>
      <c r="G44" s="6">
        <f t="shared" si="1"/>
        <v>354.76173433569505</v>
      </c>
      <c r="H44" s="6">
        <f t="shared" si="2"/>
        <v>3</v>
      </c>
      <c r="I44" s="6">
        <f>ROUND(SUM(F44:H44),2)*(Tablas!$E$8)</f>
        <v>5.1341999999999999E-2</v>
      </c>
      <c r="J44" s="6">
        <f t="shared" si="3"/>
        <v>1026.886582644247</v>
      </c>
      <c r="AR44" s="14">
        <f t="shared" si="4"/>
        <v>33</v>
      </c>
      <c r="AS44" s="6">
        <f t="shared" si="5"/>
        <v>23172.697863190242</v>
      </c>
      <c r="AT44" s="6">
        <f t="shared" si="6"/>
        <v>0</v>
      </c>
      <c r="AU44" s="6">
        <f>IF(SUM($AT$12:$AT44)&gt;0,0,IF($AR44&lt;&gt;"",-PPMT($H$2,$AR44,$C$4*12,$AS$12-SUM($AT$12:$AT44)),0))</f>
        <v>669.07350630855206</v>
      </c>
      <c r="AV44" s="6">
        <f>IF(SUM($AT$12:$AT44)&gt;0,0,IF($AR44&lt;&gt;"",AS44-AU44-AT44,0))</f>
        <v>22503.62435688169</v>
      </c>
      <c r="AW44" s="6">
        <f>IF(SUM($AT$12:$AT44)&gt;0,0,IF($AR44&lt;&gt;"",(AS44-AT44)*$H$2,0))</f>
        <v>354.76173433569505</v>
      </c>
      <c r="AX44" s="6">
        <f>IF(AU44&gt;0,IF(SUM($AT$12:$AT44)&gt;0,0,IF($AR44&lt;&gt;"",Tablas!$G$8,0)),0)</f>
        <v>3</v>
      </c>
      <c r="AY44" s="6">
        <f>IF($AR44&lt;&gt;"",ROUND(AX44+AW44+AU44,2),0)*(1+Tablas!$E$8)</f>
        <v>1026.8913420000001</v>
      </c>
      <c r="BA44" s="14">
        <f t="shared" si="7"/>
        <v>0</v>
      </c>
      <c r="BB44" s="6">
        <f t="shared" si="8"/>
        <v>0</v>
      </c>
      <c r="BC44" s="6">
        <f t="shared" si="9"/>
        <v>0</v>
      </c>
      <c r="BD44" s="6">
        <f>IF(BB44&gt;0,
IF(SUM(BC$12:BC44)&gt;0,0,
IF(BA44&lt;&gt;"",
-PPMT(Tablas!$D$8,BA44,($C$4*12)-(VLOOKUP($AR$9,$A$12:$B$71,2,0)-1),BB$9-SUM(BC$12:BC44)),0)),0)</f>
        <v>0</v>
      </c>
      <c r="BE44" s="6">
        <f>IF(SUM(BC$12:BC44)&gt;0,0,IF(BA44&lt;&gt;"",BB44-BD44-BC44,0))</f>
        <v>0</v>
      </c>
      <c r="BF44" s="6">
        <f>IF(SUM(BC$12:BC44)&gt;0,0,IF(BA44&lt;&gt;"",(BB44-BC44)*Tablas!$D$8,0))</f>
        <v>0</v>
      </c>
      <c r="BG44" s="6">
        <f>IF(BD44&gt;0,IF(SUM(BC$12:BC44)&gt;0,0,IF(BA44&lt;&gt;"",Tablas!$G$8,0)),0)</f>
        <v>0</v>
      </c>
      <c r="BH44" s="6">
        <f>IF(BA44&lt;&gt;"",ROUND(BG44+BF44+BD44,2),0)*(1+Tablas!$E$8)</f>
        <v>0</v>
      </c>
      <c r="BJ44" s="14">
        <f t="shared" si="10"/>
        <v>0</v>
      </c>
      <c r="BK44" s="6">
        <f t="shared" si="11"/>
        <v>0</v>
      </c>
      <c r="BL44" s="6">
        <f t="shared" si="12"/>
        <v>0</v>
      </c>
      <c r="BM44" s="6">
        <f>IF(BK44&gt;0,IF(SUM(BL$12:BL44)&gt;0,0,IF(BJ44&lt;&gt;"",-PPMT(Tablas!$D$8,BJ44,($C$4*12)-(VLOOKUP($BA$9,$A$12:$B$71,2,0)-1),BK$9-SUM(BL$12:BL44)),0)),0)</f>
        <v>0</v>
      </c>
      <c r="BN44" s="6">
        <f>IF(SUM(BL$12:BL44)&gt;0,0,IF(BJ44&lt;&gt;"",BK44-BM44-BL44,0))</f>
        <v>0</v>
      </c>
      <c r="BO44" s="6">
        <f>IF(SUM(BL$12:BL44)&gt;0,0,IF(BJ44&lt;&gt;"",(BK44-BL44)*Tablas!$D$8,0))</f>
        <v>0</v>
      </c>
      <c r="BP44" s="6">
        <f>IF(BM44&gt;0,IF(SUM(BL$12:BL44)&gt;0,0,IF(BJ44&lt;&gt;"",Tablas!$G$8,0)),0)</f>
        <v>0</v>
      </c>
      <c r="BQ44" s="6">
        <f>IF(BJ44&lt;&gt;"",ROUND(BP44+BO44+BM44,2),0)*(1+Tablas!$E$8)</f>
        <v>0</v>
      </c>
      <c r="BS44" s="14">
        <f t="shared" si="13"/>
        <v>33</v>
      </c>
      <c r="BT44" s="6">
        <f t="shared" si="14"/>
        <v>0</v>
      </c>
      <c r="BU44" s="6">
        <f t="shared" si="15"/>
        <v>0</v>
      </c>
      <c r="BV44" s="6">
        <f>IF(BT44&gt;0,IF(SUM(BU$12:BU44)&gt;0,0,IF(BS44&lt;&gt;"",-PPMT(Tablas!$D$8,BS44,($C$4*12)-(VLOOKUP($BJ$9,$A$12:$B$71,2,0)-1),BT$9-SUM(BU$12:BU44)),0)),0)</f>
        <v>0</v>
      </c>
      <c r="BW44" s="6">
        <f>IF(SUM(BU$12:BU44)&gt;0,0,IF(BS44&lt;&gt;"",BT44-BV44-BU44,0))</f>
        <v>0</v>
      </c>
      <c r="BX44" s="6">
        <f>IF(SUM(BU$12:BU44)&gt;0,0,IF(BS44&lt;&gt;"",(BT44-BU44)*Tablas!$D$8,0))</f>
        <v>0</v>
      </c>
      <c r="BY44" s="6">
        <f>IF(BV44&gt;0,IF(SUM(BU$12:BU44)&gt;0,0,IF(BS44&lt;&gt;"",Tablas!$G$8,0)),0)</f>
        <v>0</v>
      </c>
      <c r="BZ44" s="6">
        <f>IF(BS44&lt;&gt;"",ROUND(BY44+BX44+BV44,2),0)*(1+Tablas!$E$8)</f>
        <v>0</v>
      </c>
      <c r="CB44" s="14">
        <f t="shared" si="16"/>
        <v>33</v>
      </c>
      <c r="CC44" s="6">
        <f t="shared" si="17"/>
        <v>0</v>
      </c>
      <c r="CD44" s="6">
        <f t="shared" si="18"/>
        <v>0</v>
      </c>
      <c r="CE44" s="6">
        <f>IF(CC44&gt;0,IF(SUM(CD$12:CD44)&gt;0,0,IF(CB44&lt;&gt;"",-PPMT(Tablas!$D$8,CB44,($C$4*12)-(VLOOKUP($BS$9,$A$12:$B$71,2,0)-1),CC$9-SUM(CD$12:CD44)),0)),0)</f>
        <v>0</v>
      </c>
      <c r="CF44" s="6">
        <f>IF(SUM(CD$12:CD44)&gt;0,0,IF(CB44&lt;&gt;"",CC44-CE44-CD44,0))</f>
        <v>0</v>
      </c>
      <c r="CG44" s="6">
        <f>IF(SUM(CD$12:CD44)&gt;0,0,IF(CB44&lt;&gt;"",(CC44-CD44)*Tablas!$D$8,0))</f>
        <v>0</v>
      </c>
      <c r="CH44" s="6">
        <f>IF(CE44&gt;0,IF(SUM(CD$12:CD44)&gt;0,0,IF(CB44&lt;&gt;"",Tablas!$G$8,0)),0)</f>
        <v>0</v>
      </c>
      <c r="CI44" s="6">
        <f>IF(CB44&lt;&gt;"",ROUND(CH44+CG44+CE44,2),0)*(1+Tablas!$E$8)</f>
        <v>0</v>
      </c>
      <c r="CK44" s="14">
        <f t="shared" si="19"/>
        <v>33</v>
      </c>
      <c r="CL44" s="6">
        <f t="shared" si="20"/>
        <v>0</v>
      </c>
      <c r="CM44" s="6">
        <f t="shared" si="21"/>
        <v>0</v>
      </c>
      <c r="CN44" s="6">
        <f>IF(CL44&gt;0,IF(SUM(CM$12:CM44)&gt;0,0,IF(CK44&lt;&gt;"",-PPMT(Tablas!$D$8,CK44,($C$4*12)-(VLOOKUP($CB$9,$A$12:$B$71,2,0)-1),CL$9-SUM(CM$12:CM44)),0)),0)</f>
        <v>0</v>
      </c>
      <c r="CO44" s="6">
        <f>IF(SUM(CM$12:CM44)&gt;0,0,IF(CK44&lt;&gt;"",CL44-CN44-CM44,0))</f>
        <v>0</v>
      </c>
      <c r="CP44" s="6">
        <f>IF(SUM(CM$12:CM44)&gt;0,0,IF(CK44&lt;&gt;"",(CL44-CM44)*Tablas!$D$8,0))</f>
        <v>0</v>
      </c>
      <c r="CQ44" s="6">
        <f>IF(CN44&gt;0,IF(SUM(CM$12:CM44)&gt;0,0,IF(CK44&lt;&gt;"",Tablas!$G$8,0)),0)</f>
        <v>0</v>
      </c>
      <c r="CR44" s="6">
        <f>IF(CK44&lt;&gt;"",ROUND(CQ44+CP44+CN44,2),0)*(1+Tablas!$E$8)</f>
        <v>0</v>
      </c>
      <c r="CT44" s="14">
        <f t="shared" si="22"/>
        <v>33</v>
      </c>
      <c r="CU44" s="6">
        <f t="shared" si="23"/>
        <v>0</v>
      </c>
      <c r="CV44" s="6">
        <f t="shared" si="24"/>
        <v>0</v>
      </c>
      <c r="CW44" s="6">
        <f>IF(CU44&gt;0,IF(SUM(CV$12:CV44)&gt;0,0,IF(CT44&lt;&gt;"",-PPMT(Tablas!$D$8,CT44,($C$4*12)-(VLOOKUP($CK$9,$A$12:$B$71,2,0)-1),CU$9-SUM(CV$12:CV44)),0)),0)</f>
        <v>0</v>
      </c>
      <c r="CX44" s="6">
        <f>IF(SUM(CV$12:CV44)&gt;0,0,IF(CT44&lt;&gt;"",CU44-CW44-CV44,0))</f>
        <v>0</v>
      </c>
      <c r="CY44" s="6">
        <f>IF(SUM(CV$12:CV44)&gt;0,0,IF(CT44&lt;&gt;"",(CU44-CV44)*Tablas!$D$8,0))</f>
        <v>0</v>
      </c>
      <c r="CZ44" s="6">
        <f>IF(CW44&gt;0,IF(SUM(CV$12:CV44)&gt;0,0,IF(CT44&lt;&gt;"",Tablas!$G$8,0)),0)</f>
        <v>0</v>
      </c>
      <c r="DA44" s="6">
        <f>IF(CT44&lt;&gt;"",ROUND(CZ44+CY44+CW44,2),0)*(1+Tablas!$E$8)</f>
        <v>0</v>
      </c>
      <c r="DC44" s="14">
        <f t="shared" si="25"/>
        <v>33</v>
      </c>
      <c r="DD44" s="6">
        <f t="shared" si="26"/>
        <v>0</v>
      </c>
      <c r="DE44" s="6">
        <f t="shared" si="27"/>
        <v>0</v>
      </c>
      <c r="DF44" s="6">
        <f>IF(DD44&gt;0,IF(SUM(DE$12:DE44)&gt;0,0,IF(DC44&lt;&gt;"",-PPMT(Tablas!$D$8,DC44,($C$4*12)-(VLOOKUP($CT$9,$A$12:$B$71,2,0)-1),DD$9-SUM(DE$12:DE44)),0)),0)</f>
        <v>0</v>
      </c>
      <c r="DG44" s="6">
        <f>IF(SUM(DE$12:DE44)&gt;0,0,IF(DC44&lt;&gt;"",DD44-DF44-DE44,0))</f>
        <v>0</v>
      </c>
      <c r="DH44" s="6">
        <f>IF(SUM(DE$12:DE44)&gt;0,0,IF(DC44&lt;&gt;"",(DD44-DE44)*Tablas!$D$8,0))</f>
        <v>0</v>
      </c>
      <c r="DI44" s="6">
        <f>IF(DF44&gt;0,IF(SUM(DE$12:DE44)&gt;0,0,IF(DC44&lt;&gt;"",Tablas!$G$8,0)),0)</f>
        <v>0</v>
      </c>
      <c r="DJ44" s="6">
        <f>IF(DC44&lt;&gt;"",ROUND(DI44+DH44+DF44,2),0)*(1+Tablas!$E$8)</f>
        <v>0</v>
      </c>
      <c r="DL44" s="14">
        <f t="shared" si="28"/>
        <v>33</v>
      </c>
      <c r="DM44" s="6">
        <f t="shared" si="29"/>
        <v>0</v>
      </c>
      <c r="DN44" s="6">
        <f t="shared" si="30"/>
        <v>0</v>
      </c>
      <c r="DO44" s="6">
        <f>IF(DM44&gt;0,IF(SUM(DN$12:DN44)&gt;0,0,IF(DL44&lt;&gt;"",-PPMT(Tablas!$D$8,DL44,($C$4*12)-(VLOOKUP($DC$9,$A$12:$B$71,2,0)-1),DM$9-SUM(DN$12:DN44)),0)),0)</f>
        <v>0</v>
      </c>
      <c r="DP44" s="6">
        <f>IF(SUM(DN$12:DN44)&gt;0,0,IF(DL44&lt;&gt;"",DM44-DO44-DN44,0))</f>
        <v>0</v>
      </c>
      <c r="DQ44" s="6">
        <f>IF(SUM(DN$12:DN44)&gt;0,0,IF(DL44&lt;&gt;"",(DM44-DN44)*Tablas!$D$8,0))</f>
        <v>0</v>
      </c>
      <c r="DR44" s="6">
        <f>IF(DO44&gt;0,IF(SUM(DN$12:DN44)&gt;0,0,IF(DL44&lt;&gt;"",Tablas!$G$8,0)),0)</f>
        <v>0</v>
      </c>
      <c r="DS44" s="6">
        <f>IF(DL44&lt;&gt;"",ROUND(DR44+DQ44+DO44,2),0)*(1+Tablas!$E$8)</f>
        <v>0</v>
      </c>
      <c r="DU44" s="14">
        <f t="shared" si="31"/>
        <v>33</v>
      </c>
      <c r="DV44" s="6">
        <f t="shared" si="32"/>
        <v>0</v>
      </c>
      <c r="DW44" s="6">
        <f t="shared" si="33"/>
        <v>0</v>
      </c>
      <c r="DX44" s="6">
        <f>IF(DV44&gt;0,IF(SUM(DW$12:DW44)&gt;0,0,IF(DU44&lt;&gt;"",-PPMT(Tablas!$D$8,DU44,($C$4*12)-(VLOOKUP($DL$9,$A$12:$B$71,2,0)-1),DV$9-SUM(DW$12:DW44)),0)),0)</f>
        <v>0</v>
      </c>
      <c r="DY44" s="6">
        <f>IF(SUM(DW$12:DW44)&gt;0,0,IF(DU44&lt;&gt;"",DV44-DX44-DW44,0))</f>
        <v>0</v>
      </c>
      <c r="DZ44" s="6">
        <f>IF(SUM(DW$12:DW44)&gt;0,0,IF(DU44&lt;&gt;"",(DV44-DW44)*Tablas!$D$8,0))</f>
        <v>0</v>
      </c>
      <c r="EA44" s="6">
        <f>IF(DX44&gt;0,IF(SUM(DW$12:DW44)&gt;0,0,IF(DU44&lt;&gt;"",Tablas!$G$8,0)),0)</f>
        <v>0</v>
      </c>
      <c r="EB44" s="6">
        <f>IF(DU44&lt;&gt;"",ROUND(EA44+DZ44+DX44,2),0)*(1+Tablas!$E$8)</f>
        <v>0</v>
      </c>
    </row>
    <row r="45" spans="1:132" x14ac:dyDescent="0.2">
      <c r="A45" s="3">
        <f>IF($D45&gt;0,COUNTA($D$12:D45),0)</f>
        <v>0</v>
      </c>
      <c r="B45" s="13">
        <f t="shared" si="34"/>
        <v>34</v>
      </c>
      <c r="C45" s="1">
        <f t="shared" si="35"/>
        <v>46614</v>
      </c>
      <c r="D45" s="34"/>
      <c r="E45" s="6">
        <f t="shared" si="36"/>
        <v>22503.62435688169</v>
      </c>
      <c r="F45" s="6">
        <f t="shared" si="0"/>
        <v>679.31666741553454</v>
      </c>
      <c r="G45" s="6">
        <f t="shared" si="1"/>
        <v>344.51857322871257</v>
      </c>
      <c r="H45" s="6">
        <f t="shared" si="2"/>
        <v>3</v>
      </c>
      <c r="I45" s="6">
        <f>ROUND(SUM(F45:H45),2)*(Tablas!$E$8)</f>
        <v>5.1341999999999999E-2</v>
      </c>
      <c r="J45" s="6">
        <f t="shared" si="3"/>
        <v>1026.886582644247</v>
      </c>
      <c r="AR45" s="14">
        <f t="shared" si="4"/>
        <v>34</v>
      </c>
      <c r="AS45" s="6">
        <f t="shared" si="5"/>
        <v>22503.62435688169</v>
      </c>
      <c r="AT45" s="6">
        <f t="shared" si="6"/>
        <v>0</v>
      </c>
      <c r="AU45" s="6">
        <f>IF(SUM($AT$12:$AT45)&gt;0,0,IF($AR45&lt;&gt;"",-PPMT($H$2,$AR45,$C$4*12,$AS$12-SUM($AT$12:$AT45)),0))</f>
        <v>679.31666741553454</v>
      </c>
      <c r="AV45" s="6">
        <f>IF(SUM($AT$12:$AT45)&gt;0,0,IF($AR45&lt;&gt;"",AS45-AU45-AT45,0))</f>
        <v>21824.307689466157</v>
      </c>
      <c r="AW45" s="6">
        <f>IF(SUM($AT$12:$AT45)&gt;0,0,IF($AR45&lt;&gt;"",(AS45-AT45)*$H$2,0))</f>
        <v>344.51857322871257</v>
      </c>
      <c r="AX45" s="6">
        <f>IF(AU45&gt;0,IF(SUM($AT$12:$AT45)&gt;0,0,IF($AR45&lt;&gt;"",Tablas!$G$8,0)),0)</f>
        <v>3</v>
      </c>
      <c r="AY45" s="6">
        <f>IF($AR45&lt;&gt;"",ROUND(AX45+AW45+AU45,2),0)*(1+Tablas!$E$8)</f>
        <v>1026.8913420000001</v>
      </c>
      <c r="BA45" s="14">
        <f t="shared" si="7"/>
        <v>0</v>
      </c>
      <c r="BB45" s="6">
        <f t="shared" si="8"/>
        <v>0</v>
      </c>
      <c r="BC45" s="6">
        <f t="shared" si="9"/>
        <v>0</v>
      </c>
      <c r="BD45" s="6">
        <f>IF(BB45&gt;0,
IF(SUM(BC$12:BC45)&gt;0,0,
IF(BA45&lt;&gt;"",
-PPMT(Tablas!$D$8,BA45,($C$4*12)-(VLOOKUP($AR$9,$A$12:$B$71,2,0)-1),BB$9-SUM(BC$12:BC45)),0)),0)</f>
        <v>0</v>
      </c>
      <c r="BE45" s="6">
        <f>IF(SUM(BC$12:BC45)&gt;0,0,IF(BA45&lt;&gt;"",BB45-BD45-BC45,0))</f>
        <v>0</v>
      </c>
      <c r="BF45" s="6">
        <f>IF(SUM(BC$12:BC45)&gt;0,0,IF(BA45&lt;&gt;"",(BB45-BC45)*Tablas!$D$8,0))</f>
        <v>0</v>
      </c>
      <c r="BG45" s="6">
        <f>IF(BD45&gt;0,IF(SUM(BC$12:BC45)&gt;0,0,IF(BA45&lt;&gt;"",Tablas!$G$8,0)),0)</f>
        <v>0</v>
      </c>
      <c r="BH45" s="6">
        <f>IF(BA45&lt;&gt;"",ROUND(BG45+BF45+BD45,2),0)*(1+Tablas!$E$8)</f>
        <v>0</v>
      </c>
      <c r="BJ45" s="14">
        <f t="shared" si="10"/>
        <v>0</v>
      </c>
      <c r="BK45" s="6">
        <f t="shared" si="11"/>
        <v>0</v>
      </c>
      <c r="BL45" s="6">
        <f t="shared" si="12"/>
        <v>0</v>
      </c>
      <c r="BM45" s="6">
        <f>IF(BK45&gt;0,IF(SUM(BL$12:BL45)&gt;0,0,IF(BJ45&lt;&gt;"",-PPMT(Tablas!$D$8,BJ45,($C$4*12)-(VLOOKUP($BA$9,$A$12:$B$71,2,0)-1),BK$9-SUM(BL$12:BL45)),0)),0)</f>
        <v>0</v>
      </c>
      <c r="BN45" s="6">
        <f>IF(SUM(BL$12:BL45)&gt;0,0,IF(BJ45&lt;&gt;"",BK45-BM45-BL45,0))</f>
        <v>0</v>
      </c>
      <c r="BO45" s="6">
        <f>IF(SUM(BL$12:BL45)&gt;0,0,IF(BJ45&lt;&gt;"",(BK45-BL45)*Tablas!$D$8,0))</f>
        <v>0</v>
      </c>
      <c r="BP45" s="6">
        <f>IF(BM45&gt;0,IF(SUM(BL$12:BL45)&gt;0,0,IF(BJ45&lt;&gt;"",Tablas!$G$8,0)),0)</f>
        <v>0</v>
      </c>
      <c r="BQ45" s="6">
        <f>IF(BJ45&lt;&gt;"",ROUND(BP45+BO45+BM45,2),0)*(1+Tablas!$E$8)</f>
        <v>0</v>
      </c>
      <c r="BS45" s="14">
        <f t="shared" si="13"/>
        <v>34</v>
      </c>
      <c r="BT45" s="6">
        <f t="shared" si="14"/>
        <v>0</v>
      </c>
      <c r="BU45" s="6">
        <f t="shared" si="15"/>
        <v>0</v>
      </c>
      <c r="BV45" s="6">
        <f>IF(BT45&gt;0,IF(SUM(BU$12:BU45)&gt;0,0,IF(BS45&lt;&gt;"",-PPMT(Tablas!$D$8,BS45,($C$4*12)-(VLOOKUP($BJ$9,$A$12:$B$71,2,0)-1),BT$9-SUM(BU$12:BU45)),0)),0)</f>
        <v>0</v>
      </c>
      <c r="BW45" s="6">
        <f>IF(SUM(BU$12:BU45)&gt;0,0,IF(BS45&lt;&gt;"",BT45-BV45-BU45,0))</f>
        <v>0</v>
      </c>
      <c r="BX45" s="6">
        <f>IF(SUM(BU$12:BU45)&gt;0,0,IF(BS45&lt;&gt;"",(BT45-BU45)*Tablas!$D$8,0))</f>
        <v>0</v>
      </c>
      <c r="BY45" s="6">
        <f>IF(BV45&gt;0,IF(SUM(BU$12:BU45)&gt;0,0,IF(BS45&lt;&gt;"",Tablas!$G$8,0)),0)</f>
        <v>0</v>
      </c>
      <c r="BZ45" s="6">
        <f>IF(BS45&lt;&gt;"",ROUND(BY45+BX45+BV45,2),0)*(1+Tablas!$E$8)</f>
        <v>0</v>
      </c>
      <c r="CB45" s="14">
        <f t="shared" si="16"/>
        <v>34</v>
      </c>
      <c r="CC45" s="6">
        <f t="shared" si="17"/>
        <v>0</v>
      </c>
      <c r="CD45" s="6">
        <f t="shared" si="18"/>
        <v>0</v>
      </c>
      <c r="CE45" s="6">
        <f>IF(CC45&gt;0,IF(SUM(CD$12:CD45)&gt;0,0,IF(CB45&lt;&gt;"",-PPMT(Tablas!$D$8,CB45,($C$4*12)-(VLOOKUP($BS$9,$A$12:$B$71,2,0)-1),CC$9-SUM(CD$12:CD45)),0)),0)</f>
        <v>0</v>
      </c>
      <c r="CF45" s="6">
        <f>IF(SUM(CD$12:CD45)&gt;0,0,IF(CB45&lt;&gt;"",CC45-CE45-CD45,0))</f>
        <v>0</v>
      </c>
      <c r="CG45" s="6">
        <f>IF(SUM(CD$12:CD45)&gt;0,0,IF(CB45&lt;&gt;"",(CC45-CD45)*Tablas!$D$8,0))</f>
        <v>0</v>
      </c>
      <c r="CH45" s="6">
        <f>IF(CE45&gt;0,IF(SUM(CD$12:CD45)&gt;0,0,IF(CB45&lt;&gt;"",Tablas!$G$8,0)),0)</f>
        <v>0</v>
      </c>
      <c r="CI45" s="6">
        <f>IF(CB45&lt;&gt;"",ROUND(CH45+CG45+CE45,2),0)*(1+Tablas!$E$8)</f>
        <v>0</v>
      </c>
      <c r="CK45" s="14">
        <f t="shared" si="19"/>
        <v>34</v>
      </c>
      <c r="CL45" s="6">
        <f t="shared" si="20"/>
        <v>0</v>
      </c>
      <c r="CM45" s="6">
        <f t="shared" si="21"/>
        <v>0</v>
      </c>
      <c r="CN45" s="6">
        <f>IF(CL45&gt;0,IF(SUM(CM$12:CM45)&gt;0,0,IF(CK45&lt;&gt;"",-PPMT(Tablas!$D$8,CK45,($C$4*12)-(VLOOKUP($CB$9,$A$12:$B$71,2,0)-1),CL$9-SUM(CM$12:CM45)),0)),0)</f>
        <v>0</v>
      </c>
      <c r="CO45" s="6">
        <f>IF(SUM(CM$12:CM45)&gt;0,0,IF(CK45&lt;&gt;"",CL45-CN45-CM45,0))</f>
        <v>0</v>
      </c>
      <c r="CP45" s="6">
        <f>IF(SUM(CM$12:CM45)&gt;0,0,IF(CK45&lt;&gt;"",(CL45-CM45)*Tablas!$D$8,0))</f>
        <v>0</v>
      </c>
      <c r="CQ45" s="6">
        <f>IF(CN45&gt;0,IF(SUM(CM$12:CM45)&gt;0,0,IF(CK45&lt;&gt;"",Tablas!$G$8,0)),0)</f>
        <v>0</v>
      </c>
      <c r="CR45" s="6">
        <f>IF(CK45&lt;&gt;"",ROUND(CQ45+CP45+CN45,2),0)*(1+Tablas!$E$8)</f>
        <v>0</v>
      </c>
      <c r="CT45" s="14">
        <f t="shared" si="22"/>
        <v>34</v>
      </c>
      <c r="CU45" s="6">
        <f t="shared" si="23"/>
        <v>0</v>
      </c>
      <c r="CV45" s="6">
        <f t="shared" si="24"/>
        <v>0</v>
      </c>
      <c r="CW45" s="6">
        <f>IF(CU45&gt;0,IF(SUM(CV$12:CV45)&gt;0,0,IF(CT45&lt;&gt;"",-PPMT(Tablas!$D$8,CT45,($C$4*12)-(VLOOKUP($CK$9,$A$12:$B$71,2,0)-1),CU$9-SUM(CV$12:CV45)),0)),0)</f>
        <v>0</v>
      </c>
      <c r="CX45" s="6">
        <f>IF(SUM(CV$12:CV45)&gt;0,0,IF(CT45&lt;&gt;"",CU45-CW45-CV45,0))</f>
        <v>0</v>
      </c>
      <c r="CY45" s="6">
        <f>IF(SUM(CV$12:CV45)&gt;0,0,IF(CT45&lt;&gt;"",(CU45-CV45)*Tablas!$D$8,0))</f>
        <v>0</v>
      </c>
      <c r="CZ45" s="6">
        <f>IF(CW45&gt;0,IF(SUM(CV$12:CV45)&gt;0,0,IF(CT45&lt;&gt;"",Tablas!$G$8,0)),0)</f>
        <v>0</v>
      </c>
      <c r="DA45" s="6">
        <f>IF(CT45&lt;&gt;"",ROUND(CZ45+CY45+CW45,2),0)*(1+Tablas!$E$8)</f>
        <v>0</v>
      </c>
      <c r="DC45" s="14">
        <f t="shared" si="25"/>
        <v>34</v>
      </c>
      <c r="DD45" s="6">
        <f t="shared" si="26"/>
        <v>0</v>
      </c>
      <c r="DE45" s="6">
        <f t="shared" si="27"/>
        <v>0</v>
      </c>
      <c r="DF45" s="6">
        <f>IF(DD45&gt;0,IF(SUM(DE$12:DE45)&gt;0,0,IF(DC45&lt;&gt;"",-PPMT(Tablas!$D$8,DC45,($C$4*12)-(VLOOKUP($CT$9,$A$12:$B$71,2,0)-1),DD$9-SUM(DE$12:DE45)),0)),0)</f>
        <v>0</v>
      </c>
      <c r="DG45" s="6">
        <f>IF(SUM(DE$12:DE45)&gt;0,0,IF(DC45&lt;&gt;"",DD45-DF45-DE45,0))</f>
        <v>0</v>
      </c>
      <c r="DH45" s="6">
        <f>IF(SUM(DE$12:DE45)&gt;0,0,IF(DC45&lt;&gt;"",(DD45-DE45)*Tablas!$D$8,0))</f>
        <v>0</v>
      </c>
      <c r="DI45" s="6">
        <f>IF(DF45&gt;0,IF(SUM(DE$12:DE45)&gt;0,0,IF(DC45&lt;&gt;"",Tablas!$G$8,0)),0)</f>
        <v>0</v>
      </c>
      <c r="DJ45" s="6">
        <f>IF(DC45&lt;&gt;"",ROUND(DI45+DH45+DF45,2),0)*(1+Tablas!$E$8)</f>
        <v>0</v>
      </c>
      <c r="DL45" s="14">
        <f t="shared" si="28"/>
        <v>34</v>
      </c>
      <c r="DM45" s="6">
        <f t="shared" si="29"/>
        <v>0</v>
      </c>
      <c r="DN45" s="6">
        <f t="shared" si="30"/>
        <v>0</v>
      </c>
      <c r="DO45" s="6">
        <f>IF(DM45&gt;0,IF(SUM(DN$12:DN45)&gt;0,0,IF(DL45&lt;&gt;"",-PPMT(Tablas!$D$8,DL45,($C$4*12)-(VLOOKUP($DC$9,$A$12:$B$71,2,0)-1),DM$9-SUM(DN$12:DN45)),0)),0)</f>
        <v>0</v>
      </c>
      <c r="DP45" s="6">
        <f>IF(SUM(DN$12:DN45)&gt;0,0,IF(DL45&lt;&gt;"",DM45-DO45-DN45,0))</f>
        <v>0</v>
      </c>
      <c r="DQ45" s="6">
        <f>IF(SUM(DN$12:DN45)&gt;0,0,IF(DL45&lt;&gt;"",(DM45-DN45)*Tablas!$D$8,0))</f>
        <v>0</v>
      </c>
      <c r="DR45" s="6">
        <f>IF(DO45&gt;0,IF(SUM(DN$12:DN45)&gt;0,0,IF(DL45&lt;&gt;"",Tablas!$G$8,0)),0)</f>
        <v>0</v>
      </c>
      <c r="DS45" s="6">
        <f>IF(DL45&lt;&gt;"",ROUND(DR45+DQ45+DO45,2),0)*(1+Tablas!$E$8)</f>
        <v>0</v>
      </c>
      <c r="DU45" s="14">
        <f t="shared" si="31"/>
        <v>34</v>
      </c>
      <c r="DV45" s="6">
        <f t="shared" si="32"/>
        <v>0</v>
      </c>
      <c r="DW45" s="6">
        <f t="shared" si="33"/>
        <v>0</v>
      </c>
      <c r="DX45" s="6">
        <f>IF(DV45&gt;0,IF(SUM(DW$12:DW45)&gt;0,0,IF(DU45&lt;&gt;"",-PPMT(Tablas!$D$8,DU45,($C$4*12)-(VLOOKUP($DL$9,$A$12:$B$71,2,0)-1),DV$9-SUM(DW$12:DW45)),0)),0)</f>
        <v>0</v>
      </c>
      <c r="DY45" s="6">
        <f>IF(SUM(DW$12:DW45)&gt;0,0,IF(DU45&lt;&gt;"",DV45-DX45-DW45,0))</f>
        <v>0</v>
      </c>
      <c r="DZ45" s="6">
        <f>IF(SUM(DW$12:DW45)&gt;0,0,IF(DU45&lt;&gt;"",(DV45-DW45)*Tablas!$D$8,0))</f>
        <v>0</v>
      </c>
      <c r="EA45" s="6">
        <f>IF(DX45&gt;0,IF(SUM(DW$12:DW45)&gt;0,0,IF(DU45&lt;&gt;"",Tablas!$G$8,0)),0)</f>
        <v>0</v>
      </c>
      <c r="EB45" s="6">
        <f>IF(DU45&lt;&gt;"",ROUND(EA45+DZ45+DX45,2),0)*(1+Tablas!$E$8)</f>
        <v>0</v>
      </c>
    </row>
    <row r="46" spans="1:132" x14ac:dyDescent="0.2">
      <c r="A46" s="3">
        <f>IF($D46&gt;0,COUNTA($D$12:D46),0)</f>
        <v>0</v>
      </c>
      <c r="B46" s="13">
        <f t="shared" si="34"/>
        <v>35</v>
      </c>
      <c r="C46" s="1">
        <f t="shared" si="35"/>
        <v>46645</v>
      </c>
      <c r="D46" s="34"/>
      <c r="E46" s="6">
        <f t="shared" si="36"/>
        <v>21824.307689466157</v>
      </c>
      <c r="F46" s="6">
        <f t="shared" si="0"/>
        <v>689.71664589530849</v>
      </c>
      <c r="G46" s="6">
        <f t="shared" si="1"/>
        <v>334.11859474893873</v>
      </c>
      <c r="H46" s="6">
        <f t="shared" si="2"/>
        <v>3</v>
      </c>
      <c r="I46" s="6">
        <f>ROUND(SUM(F46:H46),2)*(Tablas!$E$8)</f>
        <v>5.1341999999999999E-2</v>
      </c>
      <c r="J46" s="6">
        <f t="shared" si="3"/>
        <v>1026.8865826442473</v>
      </c>
      <c r="AR46" s="14">
        <f t="shared" si="4"/>
        <v>35</v>
      </c>
      <c r="AS46" s="6">
        <f t="shared" si="5"/>
        <v>21824.307689466157</v>
      </c>
      <c r="AT46" s="6">
        <f t="shared" si="6"/>
        <v>0</v>
      </c>
      <c r="AU46" s="6">
        <f>IF(SUM($AT$12:$AT46)&gt;0,0,IF($AR46&lt;&gt;"",-PPMT($H$2,$AR46,$C$4*12,$AS$12-SUM($AT$12:$AT46)),0))</f>
        <v>689.71664589530849</v>
      </c>
      <c r="AV46" s="6">
        <f>IF(SUM($AT$12:$AT46)&gt;0,0,IF($AR46&lt;&gt;"",AS46-AU46-AT46,0))</f>
        <v>21134.59104357085</v>
      </c>
      <c r="AW46" s="6">
        <f>IF(SUM($AT$12:$AT46)&gt;0,0,IF($AR46&lt;&gt;"",(AS46-AT46)*$H$2,0))</f>
        <v>334.11859474893873</v>
      </c>
      <c r="AX46" s="6">
        <f>IF(AU46&gt;0,IF(SUM($AT$12:$AT46)&gt;0,0,IF($AR46&lt;&gt;"",Tablas!$G$8,0)),0)</f>
        <v>3</v>
      </c>
      <c r="AY46" s="6">
        <f>IF($AR46&lt;&gt;"",ROUND(AX46+AW46+AU46,2),0)*(1+Tablas!$E$8)</f>
        <v>1026.8913420000001</v>
      </c>
      <c r="BA46" s="14">
        <f t="shared" si="7"/>
        <v>0</v>
      </c>
      <c r="BB46" s="6">
        <f t="shared" si="8"/>
        <v>0</v>
      </c>
      <c r="BC46" s="6">
        <f t="shared" si="9"/>
        <v>0</v>
      </c>
      <c r="BD46" s="6">
        <f>IF(BB46&gt;0,
IF(SUM(BC$12:BC46)&gt;0,0,
IF(BA46&lt;&gt;"",
-PPMT(Tablas!$D$8,BA46,($C$4*12)-(VLOOKUP($AR$9,$A$12:$B$71,2,0)-1),BB$9-SUM(BC$12:BC46)),0)),0)</f>
        <v>0</v>
      </c>
      <c r="BE46" s="6">
        <f>IF(SUM(BC$12:BC46)&gt;0,0,IF(BA46&lt;&gt;"",BB46-BD46-BC46,0))</f>
        <v>0</v>
      </c>
      <c r="BF46" s="6">
        <f>IF(SUM(BC$12:BC46)&gt;0,0,IF(BA46&lt;&gt;"",(BB46-BC46)*Tablas!$D$8,0))</f>
        <v>0</v>
      </c>
      <c r="BG46" s="6">
        <f>IF(BD46&gt;0,IF(SUM(BC$12:BC46)&gt;0,0,IF(BA46&lt;&gt;"",Tablas!$G$8,0)),0)</f>
        <v>0</v>
      </c>
      <c r="BH46" s="6">
        <f>IF(BA46&lt;&gt;"",ROUND(BG46+BF46+BD46,2),0)*(1+Tablas!$E$8)</f>
        <v>0</v>
      </c>
      <c r="BJ46" s="14">
        <f t="shared" si="10"/>
        <v>0</v>
      </c>
      <c r="BK46" s="6">
        <f t="shared" si="11"/>
        <v>0</v>
      </c>
      <c r="BL46" s="6">
        <f t="shared" si="12"/>
        <v>0</v>
      </c>
      <c r="BM46" s="6">
        <f>IF(BK46&gt;0,IF(SUM(BL$12:BL46)&gt;0,0,IF(BJ46&lt;&gt;"",-PPMT(Tablas!$D$8,BJ46,($C$4*12)-(VLOOKUP($BA$9,$A$12:$B$71,2,0)-1),BK$9-SUM(BL$12:BL46)),0)),0)</f>
        <v>0</v>
      </c>
      <c r="BN46" s="6">
        <f>IF(SUM(BL$12:BL46)&gt;0,0,IF(BJ46&lt;&gt;"",BK46-BM46-BL46,0))</f>
        <v>0</v>
      </c>
      <c r="BO46" s="6">
        <f>IF(SUM(BL$12:BL46)&gt;0,0,IF(BJ46&lt;&gt;"",(BK46-BL46)*Tablas!$D$8,0))</f>
        <v>0</v>
      </c>
      <c r="BP46" s="6">
        <f>IF(BM46&gt;0,IF(SUM(BL$12:BL46)&gt;0,0,IF(BJ46&lt;&gt;"",Tablas!$G$8,0)),0)</f>
        <v>0</v>
      </c>
      <c r="BQ46" s="6">
        <f>IF(BJ46&lt;&gt;"",ROUND(BP46+BO46+BM46,2),0)*(1+Tablas!$E$8)</f>
        <v>0</v>
      </c>
      <c r="BS46" s="14">
        <f t="shared" si="13"/>
        <v>35</v>
      </c>
      <c r="BT46" s="6">
        <f t="shared" si="14"/>
        <v>0</v>
      </c>
      <c r="BU46" s="6">
        <f t="shared" si="15"/>
        <v>0</v>
      </c>
      <c r="BV46" s="6">
        <f>IF(BT46&gt;0,IF(SUM(BU$12:BU46)&gt;0,0,IF(BS46&lt;&gt;"",-PPMT(Tablas!$D$8,BS46,($C$4*12)-(VLOOKUP($BJ$9,$A$12:$B$71,2,0)-1),BT$9-SUM(BU$12:BU46)),0)),0)</f>
        <v>0</v>
      </c>
      <c r="BW46" s="6">
        <f>IF(SUM(BU$12:BU46)&gt;0,0,IF(BS46&lt;&gt;"",BT46-BV46-BU46,0))</f>
        <v>0</v>
      </c>
      <c r="BX46" s="6">
        <f>IF(SUM(BU$12:BU46)&gt;0,0,IF(BS46&lt;&gt;"",(BT46-BU46)*Tablas!$D$8,0))</f>
        <v>0</v>
      </c>
      <c r="BY46" s="6">
        <f>IF(BV46&gt;0,IF(SUM(BU$12:BU46)&gt;0,0,IF(BS46&lt;&gt;"",Tablas!$G$8,0)),0)</f>
        <v>0</v>
      </c>
      <c r="BZ46" s="6">
        <f>IF(BS46&lt;&gt;"",ROUND(BY46+BX46+BV46,2),0)*(1+Tablas!$E$8)</f>
        <v>0</v>
      </c>
      <c r="CB46" s="14">
        <f t="shared" si="16"/>
        <v>35</v>
      </c>
      <c r="CC46" s="6">
        <f t="shared" si="17"/>
        <v>0</v>
      </c>
      <c r="CD46" s="6">
        <f t="shared" si="18"/>
        <v>0</v>
      </c>
      <c r="CE46" s="6">
        <f>IF(CC46&gt;0,IF(SUM(CD$12:CD46)&gt;0,0,IF(CB46&lt;&gt;"",-PPMT(Tablas!$D$8,CB46,($C$4*12)-(VLOOKUP($BS$9,$A$12:$B$71,2,0)-1),CC$9-SUM(CD$12:CD46)),0)),0)</f>
        <v>0</v>
      </c>
      <c r="CF46" s="6">
        <f>IF(SUM(CD$12:CD46)&gt;0,0,IF(CB46&lt;&gt;"",CC46-CE46-CD46,0))</f>
        <v>0</v>
      </c>
      <c r="CG46" s="6">
        <f>IF(SUM(CD$12:CD46)&gt;0,0,IF(CB46&lt;&gt;"",(CC46-CD46)*Tablas!$D$8,0))</f>
        <v>0</v>
      </c>
      <c r="CH46" s="6">
        <f>IF(CE46&gt;0,IF(SUM(CD$12:CD46)&gt;0,0,IF(CB46&lt;&gt;"",Tablas!$G$8,0)),0)</f>
        <v>0</v>
      </c>
      <c r="CI46" s="6">
        <f>IF(CB46&lt;&gt;"",ROUND(CH46+CG46+CE46,2),0)*(1+Tablas!$E$8)</f>
        <v>0</v>
      </c>
      <c r="CK46" s="14">
        <f t="shared" si="19"/>
        <v>35</v>
      </c>
      <c r="CL46" s="6">
        <f t="shared" si="20"/>
        <v>0</v>
      </c>
      <c r="CM46" s="6">
        <f t="shared" si="21"/>
        <v>0</v>
      </c>
      <c r="CN46" s="6">
        <f>IF(CL46&gt;0,IF(SUM(CM$12:CM46)&gt;0,0,IF(CK46&lt;&gt;"",-PPMT(Tablas!$D$8,CK46,($C$4*12)-(VLOOKUP($CB$9,$A$12:$B$71,2,0)-1),CL$9-SUM(CM$12:CM46)),0)),0)</f>
        <v>0</v>
      </c>
      <c r="CO46" s="6">
        <f>IF(SUM(CM$12:CM46)&gt;0,0,IF(CK46&lt;&gt;"",CL46-CN46-CM46,0))</f>
        <v>0</v>
      </c>
      <c r="CP46" s="6">
        <f>IF(SUM(CM$12:CM46)&gt;0,0,IF(CK46&lt;&gt;"",(CL46-CM46)*Tablas!$D$8,0))</f>
        <v>0</v>
      </c>
      <c r="CQ46" s="6">
        <f>IF(CN46&gt;0,IF(SUM(CM$12:CM46)&gt;0,0,IF(CK46&lt;&gt;"",Tablas!$G$8,0)),0)</f>
        <v>0</v>
      </c>
      <c r="CR46" s="6">
        <f>IF(CK46&lt;&gt;"",ROUND(CQ46+CP46+CN46,2),0)*(1+Tablas!$E$8)</f>
        <v>0</v>
      </c>
      <c r="CT46" s="14">
        <f t="shared" si="22"/>
        <v>35</v>
      </c>
      <c r="CU46" s="6">
        <f t="shared" si="23"/>
        <v>0</v>
      </c>
      <c r="CV46" s="6">
        <f t="shared" si="24"/>
        <v>0</v>
      </c>
      <c r="CW46" s="6">
        <f>IF(CU46&gt;0,IF(SUM(CV$12:CV46)&gt;0,0,IF(CT46&lt;&gt;"",-PPMT(Tablas!$D$8,CT46,($C$4*12)-(VLOOKUP($CK$9,$A$12:$B$71,2,0)-1),CU$9-SUM(CV$12:CV46)),0)),0)</f>
        <v>0</v>
      </c>
      <c r="CX46" s="6">
        <f>IF(SUM(CV$12:CV46)&gt;0,0,IF(CT46&lt;&gt;"",CU46-CW46-CV46,0))</f>
        <v>0</v>
      </c>
      <c r="CY46" s="6">
        <f>IF(SUM(CV$12:CV46)&gt;0,0,IF(CT46&lt;&gt;"",(CU46-CV46)*Tablas!$D$8,0))</f>
        <v>0</v>
      </c>
      <c r="CZ46" s="6">
        <f>IF(CW46&gt;0,IF(SUM(CV$12:CV46)&gt;0,0,IF(CT46&lt;&gt;"",Tablas!$G$8,0)),0)</f>
        <v>0</v>
      </c>
      <c r="DA46" s="6">
        <f>IF(CT46&lt;&gt;"",ROUND(CZ46+CY46+CW46,2),0)*(1+Tablas!$E$8)</f>
        <v>0</v>
      </c>
      <c r="DC46" s="14">
        <f t="shared" si="25"/>
        <v>35</v>
      </c>
      <c r="DD46" s="6">
        <f t="shared" si="26"/>
        <v>0</v>
      </c>
      <c r="DE46" s="6">
        <f t="shared" si="27"/>
        <v>0</v>
      </c>
      <c r="DF46" s="6">
        <f>IF(DD46&gt;0,IF(SUM(DE$12:DE46)&gt;0,0,IF(DC46&lt;&gt;"",-PPMT(Tablas!$D$8,DC46,($C$4*12)-(VLOOKUP($CT$9,$A$12:$B$71,2,0)-1),DD$9-SUM(DE$12:DE46)),0)),0)</f>
        <v>0</v>
      </c>
      <c r="DG46" s="6">
        <f>IF(SUM(DE$12:DE46)&gt;0,0,IF(DC46&lt;&gt;"",DD46-DF46-DE46,0))</f>
        <v>0</v>
      </c>
      <c r="DH46" s="6">
        <f>IF(SUM(DE$12:DE46)&gt;0,0,IF(DC46&lt;&gt;"",(DD46-DE46)*Tablas!$D$8,0))</f>
        <v>0</v>
      </c>
      <c r="DI46" s="6">
        <f>IF(DF46&gt;0,IF(SUM(DE$12:DE46)&gt;0,0,IF(DC46&lt;&gt;"",Tablas!$G$8,0)),0)</f>
        <v>0</v>
      </c>
      <c r="DJ46" s="6">
        <f>IF(DC46&lt;&gt;"",ROUND(DI46+DH46+DF46,2),0)*(1+Tablas!$E$8)</f>
        <v>0</v>
      </c>
      <c r="DL46" s="14">
        <f t="shared" si="28"/>
        <v>35</v>
      </c>
      <c r="DM46" s="6">
        <f t="shared" si="29"/>
        <v>0</v>
      </c>
      <c r="DN46" s="6">
        <f t="shared" si="30"/>
        <v>0</v>
      </c>
      <c r="DO46" s="6">
        <f>IF(DM46&gt;0,IF(SUM(DN$12:DN46)&gt;0,0,IF(DL46&lt;&gt;"",-PPMT(Tablas!$D$8,DL46,($C$4*12)-(VLOOKUP($DC$9,$A$12:$B$71,2,0)-1),DM$9-SUM(DN$12:DN46)),0)),0)</f>
        <v>0</v>
      </c>
      <c r="DP46" s="6">
        <f>IF(SUM(DN$12:DN46)&gt;0,0,IF(DL46&lt;&gt;"",DM46-DO46-DN46,0))</f>
        <v>0</v>
      </c>
      <c r="DQ46" s="6">
        <f>IF(SUM(DN$12:DN46)&gt;0,0,IF(DL46&lt;&gt;"",(DM46-DN46)*Tablas!$D$8,0))</f>
        <v>0</v>
      </c>
      <c r="DR46" s="6">
        <f>IF(DO46&gt;0,IF(SUM(DN$12:DN46)&gt;0,0,IF(DL46&lt;&gt;"",Tablas!$G$8,0)),0)</f>
        <v>0</v>
      </c>
      <c r="DS46" s="6">
        <f>IF(DL46&lt;&gt;"",ROUND(DR46+DQ46+DO46,2),0)*(1+Tablas!$E$8)</f>
        <v>0</v>
      </c>
      <c r="DU46" s="14">
        <f t="shared" si="31"/>
        <v>35</v>
      </c>
      <c r="DV46" s="6">
        <f t="shared" si="32"/>
        <v>0</v>
      </c>
      <c r="DW46" s="6">
        <f t="shared" si="33"/>
        <v>0</v>
      </c>
      <c r="DX46" s="6">
        <f>IF(DV46&gt;0,IF(SUM(DW$12:DW46)&gt;0,0,IF(DU46&lt;&gt;"",-PPMT(Tablas!$D$8,DU46,($C$4*12)-(VLOOKUP($DL$9,$A$12:$B$71,2,0)-1),DV$9-SUM(DW$12:DW46)),0)),0)</f>
        <v>0</v>
      </c>
      <c r="DY46" s="6">
        <f>IF(SUM(DW$12:DW46)&gt;0,0,IF(DU46&lt;&gt;"",DV46-DX46-DW46,0))</f>
        <v>0</v>
      </c>
      <c r="DZ46" s="6">
        <f>IF(SUM(DW$12:DW46)&gt;0,0,IF(DU46&lt;&gt;"",(DV46-DW46)*Tablas!$D$8,0))</f>
        <v>0</v>
      </c>
      <c r="EA46" s="6">
        <f>IF(DX46&gt;0,IF(SUM(DW$12:DW46)&gt;0,0,IF(DU46&lt;&gt;"",Tablas!$G$8,0)),0)</f>
        <v>0</v>
      </c>
      <c r="EB46" s="6">
        <f>IF(DU46&lt;&gt;"",ROUND(EA46+DZ46+DX46,2),0)*(1+Tablas!$E$8)</f>
        <v>0</v>
      </c>
    </row>
    <row r="47" spans="1:132" x14ac:dyDescent="0.2">
      <c r="A47" s="3">
        <f>IF($D47&gt;0,COUNTA($D$12:D47),0)</f>
        <v>0</v>
      </c>
      <c r="B47" s="13">
        <f t="shared" si="34"/>
        <v>36</v>
      </c>
      <c r="C47" s="1">
        <f t="shared" si="35"/>
        <v>46675</v>
      </c>
      <c r="D47" s="34"/>
      <c r="E47" s="6">
        <f t="shared" si="36"/>
        <v>21134.59104357085</v>
      </c>
      <c r="F47" s="6">
        <f t="shared" si="0"/>
        <v>700.27584253881616</v>
      </c>
      <c r="G47" s="6">
        <f t="shared" si="1"/>
        <v>323.559398105431</v>
      </c>
      <c r="H47" s="6">
        <f t="shared" si="2"/>
        <v>3</v>
      </c>
      <c r="I47" s="6">
        <f>ROUND(SUM(F47:H47),2)*(Tablas!$E$8)</f>
        <v>5.1341999999999999E-2</v>
      </c>
      <c r="J47" s="6">
        <f t="shared" si="3"/>
        <v>1026.8865826442473</v>
      </c>
      <c r="AR47" s="14">
        <f t="shared" si="4"/>
        <v>36</v>
      </c>
      <c r="AS47" s="6">
        <f t="shared" si="5"/>
        <v>21134.59104357085</v>
      </c>
      <c r="AT47" s="6">
        <f t="shared" si="6"/>
        <v>0</v>
      </c>
      <c r="AU47" s="6">
        <f>IF(SUM($AT$12:$AT47)&gt;0,0,IF($AR47&lt;&gt;"",-PPMT($H$2,$AR47,$C$4*12,$AS$12-SUM($AT$12:$AT47)),0))</f>
        <v>700.27584253881616</v>
      </c>
      <c r="AV47" s="6">
        <f>IF(SUM($AT$12:$AT47)&gt;0,0,IF($AR47&lt;&gt;"",AS47-AU47-AT47,0))</f>
        <v>20434.315201032034</v>
      </c>
      <c r="AW47" s="6">
        <f>IF(SUM($AT$12:$AT47)&gt;0,0,IF($AR47&lt;&gt;"",(AS47-AT47)*$H$2,0))</f>
        <v>323.559398105431</v>
      </c>
      <c r="AX47" s="6">
        <f>IF(AU47&gt;0,IF(SUM($AT$12:$AT47)&gt;0,0,IF($AR47&lt;&gt;"",Tablas!$G$8,0)),0)</f>
        <v>3</v>
      </c>
      <c r="AY47" s="6">
        <f>IF($AR47&lt;&gt;"",ROUND(AX47+AW47+AU47,2),0)*(1+Tablas!$E$8)</f>
        <v>1026.8913420000001</v>
      </c>
      <c r="BA47" s="14">
        <f t="shared" si="7"/>
        <v>0</v>
      </c>
      <c r="BB47" s="6">
        <f t="shared" si="8"/>
        <v>0</v>
      </c>
      <c r="BC47" s="6">
        <f t="shared" si="9"/>
        <v>0</v>
      </c>
      <c r="BD47" s="6">
        <f>IF(BB47&gt;0,
IF(SUM(BC$12:BC47)&gt;0,0,
IF(BA47&lt;&gt;"",
-PPMT(Tablas!$D$8,BA47,($C$4*12)-(VLOOKUP($AR$9,$A$12:$B$71,2,0)-1),BB$9-SUM(BC$12:BC47)),0)),0)</f>
        <v>0</v>
      </c>
      <c r="BE47" s="6">
        <f>IF(SUM(BC$12:BC47)&gt;0,0,IF(BA47&lt;&gt;"",BB47-BD47-BC47,0))</f>
        <v>0</v>
      </c>
      <c r="BF47" s="6">
        <f>IF(SUM(BC$12:BC47)&gt;0,0,IF(BA47&lt;&gt;"",(BB47-BC47)*Tablas!$D$8,0))</f>
        <v>0</v>
      </c>
      <c r="BG47" s="6">
        <f>IF(BD47&gt;0,IF(SUM(BC$12:BC47)&gt;0,0,IF(BA47&lt;&gt;"",Tablas!$G$8,0)),0)</f>
        <v>0</v>
      </c>
      <c r="BH47" s="6">
        <f>IF(BA47&lt;&gt;"",ROUND(BG47+BF47+BD47,2),0)*(1+Tablas!$E$8)</f>
        <v>0</v>
      </c>
      <c r="BJ47" s="14">
        <f t="shared" si="10"/>
        <v>0</v>
      </c>
      <c r="BK47" s="6">
        <f t="shared" si="11"/>
        <v>0</v>
      </c>
      <c r="BL47" s="6">
        <f t="shared" si="12"/>
        <v>0</v>
      </c>
      <c r="BM47" s="6">
        <f>IF(BK47&gt;0,IF(SUM(BL$12:BL47)&gt;0,0,IF(BJ47&lt;&gt;"",-PPMT(Tablas!$D$8,BJ47,($C$4*12)-(VLOOKUP($BA$9,$A$12:$B$71,2,0)-1),BK$9-SUM(BL$12:BL47)),0)),0)</f>
        <v>0</v>
      </c>
      <c r="BN47" s="6">
        <f>IF(SUM(BL$12:BL47)&gt;0,0,IF(BJ47&lt;&gt;"",BK47-BM47-BL47,0))</f>
        <v>0</v>
      </c>
      <c r="BO47" s="6">
        <f>IF(SUM(BL$12:BL47)&gt;0,0,IF(BJ47&lt;&gt;"",(BK47-BL47)*Tablas!$D$8,0))</f>
        <v>0</v>
      </c>
      <c r="BP47" s="6">
        <f>IF(BM47&gt;0,IF(SUM(BL$12:BL47)&gt;0,0,IF(BJ47&lt;&gt;"",Tablas!$G$8,0)),0)</f>
        <v>0</v>
      </c>
      <c r="BQ47" s="6">
        <f>IF(BJ47&lt;&gt;"",ROUND(BP47+BO47+BM47,2),0)*(1+Tablas!$E$8)</f>
        <v>0</v>
      </c>
      <c r="BS47" s="14">
        <f t="shared" si="13"/>
        <v>36</v>
      </c>
      <c r="BT47" s="6">
        <f t="shared" si="14"/>
        <v>0</v>
      </c>
      <c r="BU47" s="6">
        <f t="shared" si="15"/>
        <v>0</v>
      </c>
      <c r="BV47" s="6">
        <f>IF(BT47&gt;0,IF(SUM(BU$12:BU47)&gt;0,0,IF(BS47&lt;&gt;"",-PPMT(Tablas!$D$8,BS47,($C$4*12)-(VLOOKUP($BJ$9,$A$12:$B$71,2,0)-1),BT$9-SUM(BU$12:BU47)),0)),0)</f>
        <v>0</v>
      </c>
      <c r="BW47" s="6">
        <f>IF(SUM(BU$12:BU47)&gt;0,0,IF(BS47&lt;&gt;"",BT47-BV47-BU47,0))</f>
        <v>0</v>
      </c>
      <c r="BX47" s="6">
        <f>IF(SUM(BU$12:BU47)&gt;0,0,IF(BS47&lt;&gt;"",(BT47-BU47)*Tablas!$D$8,0))</f>
        <v>0</v>
      </c>
      <c r="BY47" s="6">
        <f>IF(BV47&gt;0,IF(SUM(BU$12:BU47)&gt;0,0,IF(BS47&lt;&gt;"",Tablas!$G$8,0)),0)</f>
        <v>0</v>
      </c>
      <c r="BZ47" s="6">
        <f>IF(BS47&lt;&gt;"",ROUND(BY47+BX47+BV47,2),0)*(1+Tablas!$E$8)</f>
        <v>0</v>
      </c>
      <c r="CB47" s="14">
        <f t="shared" si="16"/>
        <v>36</v>
      </c>
      <c r="CC47" s="6">
        <f t="shared" si="17"/>
        <v>0</v>
      </c>
      <c r="CD47" s="6">
        <f t="shared" si="18"/>
        <v>0</v>
      </c>
      <c r="CE47" s="6">
        <f>IF(CC47&gt;0,IF(SUM(CD$12:CD47)&gt;0,0,IF(CB47&lt;&gt;"",-PPMT(Tablas!$D$8,CB47,($C$4*12)-(VLOOKUP($BS$9,$A$12:$B$71,2,0)-1),CC$9-SUM(CD$12:CD47)),0)),0)</f>
        <v>0</v>
      </c>
      <c r="CF47" s="6">
        <f>IF(SUM(CD$12:CD47)&gt;0,0,IF(CB47&lt;&gt;"",CC47-CE47-CD47,0))</f>
        <v>0</v>
      </c>
      <c r="CG47" s="6">
        <f>IF(SUM(CD$12:CD47)&gt;0,0,IF(CB47&lt;&gt;"",(CC47-CD47)*Tablas!$D$8,0))</f>
        <v>0</v>
      </c>
      <c r="CH47" s="6">
        <f>IF(CE47&gt;0,IF(SUM(CD$12:CD47)&gt;0,0,IF(CB47&lt;&gt;"",Tablas!$G$8,0)),0)</f>
        <v>0</v>
      </c>
      <c r="CI47" s="6">
        <f>IF(CB47&lt;&gt;"",ROUND(CH47+CG47+CE47,2),0)*(1+Tablas!$E$8)</f>
        <v>0</v>
      </c>
      <c r="CK47" s="14">
        <f t="shared" si="19"/>
        <v>36</v>
      </c>
      <c r="CL47" s="6">
        <f t="shared" si="20"/>
        <v>0</v>
      </c>
      <c r="CM47" s="6">
        <f t="shared" si="21"/>
        <v>0</v>
      </c>
      <c r="CN47" s="6">
        <f>IF(CL47&gt;0,IF(SUM(CM$12:CM47)&gt;0,0,IF(CK47&lt;&gt;"",-PPMT(Tablas!$D$8,CK47,($C$4*12)-(VLOOKUP($CB$9,$A$12:$B$71,2,0)-1),CL$9-SUM(CM$12:CM47)),0)),0)</f>
        <v>0</v>
      </c>
      <c r="CO47" s="6">
        <f>IF(SUM(CM$12:CM47)&gt;0,0,IF(CK47&lt;&gt;"",CL47-CN47-CM47,0))</f>
        <v>0</v>
      </c>
      <c r="CP47" s="6">
        <f>IF(SUM(CM$12:CM47)&gt;0,0,IF(CK47&lt;&gt;"",(CL47-CM47)*Tablas!$D$8,0))</f>
        <v>0</v>
      </c>
      <c r="CQ47" s="6">
        <f>IF(CN47&gt;0,IF(SUM(CM$12:CM47)&gt;0,0,IF(CK47&lt;&gt;"",Tablas!$G$8,0)),0)</f>
        <v>0</v>
      </c>
      <c r="CR47" s="6">
        <f>IF(CK47&lt;&gt;"",ROUND(CQ47+CP47+CN47,2),0)*(1+Tablas!$E$8)</f>
        <v>0</v>
      </c>
      <c r="CT47" s="14">
        <f t="shared" si="22"/>
        <v>36</v>
      </c>
      <c r="CU47" s="6">
        <f t="shared" si="23"/>
        <v>0</v>
      </c>
      <c r="CV47" s="6">
        <f t="shared" si="24"/>
        <v>0</v>
      </c>
      <c r="CW47" s="6">
        <f>IF(CU47&gt;0,IF(SUM(CV$12:CV47)&gt;0,0,IF(CT47&lt;&gt;"",-PPMT(Tablas!$D$8,CT47,($C$4*12)-(VLOOKUP($CK$9,$A$12:$B$71,2,0)-1),CU$9-SUM(CV$12:CV47)),0)),0)</f>
        <v>0</v>
      </c>
      <c r="CX47" s="6">
        <f>IF(SUM(CV$12:CV47)&gt;0,0,IF(CT47&lt;&gt;"",CU47-CW47-CV47,0))</f>
        <v>0</v>
      </c>
      <c r="CY47" s="6">
        <f>IF(SUM(CV$12:CV47)&gt;0,0,IF(CT47&lt;&gt;"",(CU47-CV47)*Tablas!$D$8,0))</f>
        <v>0</v>
      </c>
      <c r="CZ47" s="6">
        <f>IF(CW47&gt;0,IF(SUM(CV$12:CV47)&gt;0,0,IF(CT47&lt;&gt;"",Tablas!$G$8,0)),0)</f>
        <v>0</v>
      </c>
      <c r="DA47" s="6">
        <f>IF(CT47&lt;&gt;"",ROUND(CZ47+CY47+CW47,2),0)*(1+Tablas!$E$8)</f>
        <v>0</v>
      </c>
      <c r="DC47" s="14">
        <f t="shared" si="25"/>
        <v>36</v>
      </c>
      <c r="DD47" s="6">
        <f t="shared" si="26"/>
        <v>0</v>
      </c>
      <c r="DE47" s="6">
        <f t="shared" si="27"/>
        <v>0</v>
      </c>
      <c r="DF47" s="6">
        <f>IF(DD47&gt;0,IF(SUM(DE$12:DE47)&gt;0,0,IF(DC47&lt;&gt;"",-PPMT(Tablas!$D$8,DC47,($C$4*12)-(VLOOKUP($CT$9,$A$12:$B$71,2,0)-1),DD$9-SUM(DE$12:DE47)),0)),0)</f>
        <v>0</v>
      </c>
      <c r="DG47" s="6">
        <f>IF(SUM(DE$12:DE47)&gt;0,0,IF(DC47&lt;&gt;"",DD47-DF47-DE47,0))</f>
        <v>0</v>
      </c>
      <c r="DH47" s="6">
        <f>IF(SUM(DE$12:DE47)&gt;0,0,IF(DC47&lt;&gt;"",(DD47-DE47)*Tablas!$D$8,0))</f>
        <v>0</v>
      </c>
      <c r="DI47" s="6">
        <f>IF(DF47&gt;0,IF(SUM(DE$12:DE47)&gt;0,0,IF(DC47&lt;&gt;"",Tablas!$G$8,0)),0)</f>
        <v>0</v>
      </c>
      <c r="DJ47" s="6">
        <f>IF(DC47&lt;&gt;"",ROUND(DI47+DH47+DF47,2),0)*(1+Tablas!$E$8)</f>
        <v>0</v>
      </c>
      <c r="DL47" s="14">
        <f t="shared" si="28"/>
        <v>36</v>
      </c>
      <c r="DM47" s="6">
        <f t="shared" si="29"/>
        <v>0</v>
      </c>
      <c r="DN47" s="6">
        <f t="shared" si="30"/>
        <v>0</v>
      </c>
      <c r="DO47" s="6">
        <f>IF(DM47&gt;0,IF(SUM(DN$12:DN47)&gt;0,0,IF(DL47&lt;&gt;"",-PPMT(Tablas!$D$8,DL47,($C$4*12)-(VLOOKUP($DC$9,$A$12:$B$71,2,0)-1),DM$9-SUM(DN$12:DN47)),0)),0)</f>
        <v>0</v>
      </c>
      <c r="DP47" s="6">
        <f>IF(SUM(DN$12:DN47)&gt;0,0,IF(DL47&lt;&gt;"",DM47-DO47-DN47,0))</f>
        <v>0</v>
      </c>
      <c r="DQ47" s="6">
        <f>IF(SUM(DN$12:DN47)&gt;0,0,IF(DL47&lt;&gt;"",(DM47-DN47)*Tablas!$D$8,0))</f>
        <v>0</v>
      </c>
      <c r="DR47" s="6">
        <f>IF(DO47&gt;0,IF(SUM(DN$12:DN47)&gt;0,0,IF(DL47&lt;&gt;"",Tablas!$G$8,0)),0)</f>
        <v>0</v>
      </c>
      <c r="DS47" s="6">
        <f>IF(DL47&lt;&gt;"",ROUND(DR47+DQ47+DO47,2),0)*(1+Tablas!$E$8)</f>
        <v>0</v>
      </c>
      <c r="DU47" s="14">
        <f t="shared" si="31"/>
        <v>36</v>
      </c>
      <c r="DV47" s="6">
        <f t="shared" si="32"/>
        <v>0</v>
      </c>
      <c r="DW47" s="6">
        <f t="shared" si="33"/>
        <v>0</v>
      </c>
      <c r="DX47" s="6">
        <f>IF(DV47&gt;0,IF(SUM(DW$12:DW47)&gt;0,0,IF(DU47&lt;&gt;"",-PPMT(Tablas!$D$8,DU47,($C$4*12)-(VLOOKUP($DL$9,$A$12:$B$71,2,0)-1),DV$9-SUM(DW$12:DW47)),0)),0)</f>
        <v>0</v>
      </c>
      <c r="DY47" s="6">
        <f>IF(SUM(DW$12:DW47)&gt;0,0,IF(DU47&lt;&gt;"",DV47-DX47-DW47,0))</f>
        <v>0</v>
      </c>
      <c r="DZ47" s="6">
        <f>IF(SUM(DW$12:DW47)&gt;0,0,IF(DU47&lt;&gt;"",(DV47-DW47)*Tablas!$D$8,0))</f>
        <v>0</v>
      </c>
      <c r="EA47" s="6">
        <f>IF(DX47&gt;0,IF(SUM(DW$12:DW47)&gt;0,0,IF(DU47&lt;&gt;"",Tablas!$G$8,0)),0)</f>
        <v>0</v>
      </c>
      <c r="EB47" s="6">
        <f>IF(DU47&lt;&gt;"",ROUND(EA47+DZ47+DX47,2),0)*(1+Tablas!$E$8)</f>
        <v>0</v>
      </c>
    </row>
    <row r="48" spans="1:132" x14ac:dyDescent="0.2">
      <c r="A48" s="3">
        <f>IF($D48&gt;0,COUNTA($D$12:D48),0)</f>
        <v>0</v>
      </c>
      <c r="B48" s="13">
        <f t="shared" si="34"/>
        <v>37</v>
      </c>
      <c r="C48" s="1">
        <f t="shared" si="35"/>
        <v>46706</v>
      </c>
      <c r="D48" s="34"/>
      <c r="E48" s="6">
        <f t="shared" si="36"/>
        <v>20434.315201032034</v>
      </c>
      <c r="F48" s="6">
        <f t="shared" si="0"/>
        <v>710.99669489183862</v>
      </c>
      <c r="G48" s="6">
        <f t="shared" si="1"/>
        <v>312.83854575240861</v>
      </c>
      <c r="H48" s="6">
        <f t="shared" si="2"/>
        <v>3</v>
      </c>
      <c r="I48" s="6">
        <f>ROUND(SUM(F48:H48),2)*(Tablas!$E$8)</f>
        <v>5.1341999999999999E-2</v>
      </c>
      <c r="J48" s="6">
        <f t="shared" si="3"/>
        <v>1026.8865826442473</v>
      </c>
      <c r="AR48" s="14">
        <f t="shared" si="4"/>
        <v>37</v>
      </c>
      <c r="AS48" s="6">
        <f t="shared" si="5"/>
        <v>20434.315201032034</v>
      </c>
      <c r="AT48" s="6">
        <f t="shared" si="6"/>
        <v>0</v>
      </c>
      <c r="AU48" s="6">
        <f>IF(SUM($AT$12:$AT48)&gt;0,0,IF($AR48&lt;&gt;"",-PPMT($H$2,$AR48,$C$4*12,$AS$12-SUM($AT$12:$AT48)),0))</f>
        <v>710.99669489183862</v>
      </c>
      <c r="AV48" s="6">
        <f>IF(SUM($AT$12:$AT48)&gt;0,0,IF($AR48&lt;&gt;"",AS48-AU48-AT48,0))</f>
        <v>19723.318506140196</v>
      </c>
      <c r="AW48" s="6">
        <f>IF(SUM($AT$12:$AT48)&gt;0,0,IF($AR48&lt;&gt;"",(AS48-AT48)*$H$2,0))</f>
        <v>312.83854575240861</v>
      </c>
      <c r="AX48" s="6">
        <f>IF(AU48&gt;0,IF(SUM($AT$12:$AT48)&gt;0,0,IF($AR48&lt;&gt;"",Tablas!$G$8,0)),0)</f>
        <v>3</v>
      </c>
      <c r="AY48" s="6">
        <f>IF($AR48&lt;&gt;"",ROUND(AX48+AW48+AU48,2),0)*(1+Tablas!$E$8)</f>
        <v>1026.8913420000001</v>
      </c>
      <c r="BA48" s="14">
        <f t="shared" si="7"/>
        <v>0</v>
      </c>
      <c r="BB48" s="6">
        <f t="shared" si="8"/>
        <v>0</v>
      </c>
      <c r="BC48" s="6">
        <f t="shared" si="9"/>
        <v>0</v>
      </c>
      <c r="BD48" s="6">
        <f>IF(BB48&gt;0,
IF(SUM(BC$12:BC48)&gt;0,0,
IF(BA48&lt;&gt;"",
-PPMT(Tablas!$D$8,BA48,($C$4*12)-(VLOOKUP($AR$9,$A$12:$B$71,2,0)-1),BB$9-SUM(BC$12:BC48)),0)),0)</f>
        <v>0</v>
      </c>
      <c r="BE48" s="6">
        <f>IF(SUM(BC$12:BC48)&gt;0,0,IF(BA48&lt;&gt;"",BB48-BD48-BC48,0))</f>
        <v>0</v>
      </c>
      <c r="BF48" s="6">
        <f>IF(SUM(BC$12:BC48)&gt;0,0,IF(BA48&lt;&gt;"",(BB48-BC48)*Tablas!$D$8,0))</f>
        <v>0</v>
      </c>
      <c r="BG48" s="6">
        <f>IF(BD48&gt;0,IF(SUM(BC$12:BC48)&gt;0,0,IF(BA48&lt;&gt;"",Tablas!$G$8,0)),0)</f>
        <v>0</v>
      </c>
      <c r="BH48" s="6">
        <f>IF(BA48&lt;&gt;"",ROUND(BG48+BF48+BD48,2),0)*(1+Tablas!$E$8)</f>
        <v>0</v>
      </c>
      <c r="BJ48" s="14">
        <f t="shared" si="10"/>
        <v>0</v>
      </c>
      <c r="BK48" s="6">
        <f t="shared" si="11"/>
        <v>0</v>
      </c>
      <c r="BL48" s="6">
        <f t="shared" si="12"/>
        <v>0</v>
      </c>
      <c r="BM48" s="6">
        <f>IF(BK48&gt;0,IF(SUM(BL$12:BL48)&gt;0,0,IF(BJ48&lt;&gt;"",-PPMT(Tablas!$D$8,BJ48,($C$4*12)-(VLOOKUP($BA$9,$A$12:$B$71,2,0)-1),BK$9-SUM(BL$12:BL48)),0)),0)</f>
        <v>0</v>
      </c>
      <c r="BN48" s="6">
        <f>IF(SUM(BL$12:BL48)&gt;0,0,IF(BJ48&lt;&gt;"",BK48-BM48-BL48,0))</f>
        <v>0</v>
      </c>
      <c r="BO48" s="6">
        <f>IF(SUM(BL$12:BL48)&gt;0,0,IF(BJ48&lt;&gt;"",(BK48-BL48)*Tablas!$D$8,0))</f>
        <v>0</v>
      </c>
      <c r="BP48" s="6">
        <f>IF(BM48&gt;0,IF(SUM(BL$12:BL48)&gt;0,0,IF(BJ48&lt;&gt;"",Tablas!$G$8,0)),0)</f>
        <v>0</v>
      </c>
      <c r="BQ48" s="6">
        <f>IF(BJ48&lt;&gt;"",ROUND(BP48+BO48+BM48,2),0)*(1+Tablas!$E$8)</f>
        <v>0</v>
      </c>
      <c r="BS48" s="14">
        <f t="shared" si="13"/>
        <v>37</v>
      </c>
      <c r="BT48" s="6">
        <f t="shared" si="14"/>
        <v>0</v>
      </c>
      <c r="BU48" s="6">
        <f t="shared" si="15"/>
        <v>0</v>
      </c>
      <c r="BV48" s="6">
        <f>IF(BT48&gt;0,IF(SUM(BU$12:BU48)&gt;0,0,IF(BS48&lt;&gt;"",-PPMT(Tablas!$D$8,BS48,($C$4*12)-(VLOOKUP($BJ$9,$A$12:$B$71,2,0)-1),BT$9-SUM(BU$12:BU48)),0)),0)</f>
        <v>0</v>
      </c>
      <c r="BW48" s="6">
        <f>IF(SUM(BU$12:BU48)&gt;0,0,IF(BS48&lt;&gt;"",BT48-BV48-BU48,0))</f>
        <v>0</v>
      </c>
      <c r="BX48" s="6">
        <f>IF(SUM(BU$12:BU48)&gt;0,0,IF(BS48&lt;&gt;"",(BT48-BU48)*Tablas!$D$8,0))</f>
        <v>0</v>
      </c>
      <c r="BY48" s="6">
        <f>IF(BV48&gt;0,IF(SUM(BU$12:BU48)&gt;0,0,IF(BS48&lt;&gt;"",Tablas!$G$8,0)),0)</f>
        <v>0</v>
      </c>
      <c r="BZ48" s="6">
        <f>IF(BS48&lt;&gt;"",ROUND(BY48+BX48+BV48,2),0)*(1+Tablas!$E$8)</f>
        <v>0</v>
      </c>
      <c r="CB48" s="14">
        <f t="shared" si="16"/>
        <v>37</v>
      </c>
      <c r="CC48" s="6">
        <f t="shared" si="17"/>
        <v>0</v>
      </c>
      <c r="CD48" s="6">
        <f t="shared" si="18"/>
        <v>0</v>
      </c>
      <c r="CE48" s="6">
        <f>IF(CC48&gt;0,IF(SUM(CD$12:CD48)&gt;0,0,IF(CB48&lt;&gt;"",-PPMT(Tablas!$D$8,CB48,($C$4*12)-(VLOOKUP($BS$9,$A$12:$B$71,2,0)-1),CC$9-SUM(CD$12:CD48)),0)),0)</f>
        <v>0</v>
      </c>
      <c r="CF48" s="6">
        <f>IF(SUM(CD$12:CD48)&gt;0,0,IF(CB48&lt;&gt;"",CC48-CE48-CD48,0))</f>
        <v>0</v>
      </c>
      <c r="CG48" s="6">
        <f>IF(SUM(CD$12:CD48)&gt;0,0,IF(CB48&lt;&gt;"",(CC48-CD48)*Tablas!$D$8,0))</f>
        <v>0</v>
      </c>
      <c r="CH48" s="6">
        <f>IF(CE48&gt;0,IF(SUM(CD$12:CD48)&gt;0,0,IF(CB48&lt;&gt;"",Tablas!$G$8,0)),0)</f>
        <v>0</v>
      </c>
      <c r="CI48" s="6">
        <f>IF(CB48&lt;&gt;"",ROUND(CH48+CG48+CE48,2),0)*(1+Tablas!$E$8)</f>
        <v>0</v>
      </c>
      <c r="CK48" s="14">
        <f t="shared" si="19"/>
        <v>37</v>
      </c>
      <c r="CL48" s="6">
        <f t="shared" si="20"/>
        <v>0</v>
      </c>
      <c r="CM48" s="6">
        <f t="shared" si="21"/>
        <v>0</v>
      </c>
      <c r="CN48" s="6">
        <f>IF(CL48&gt;0,IF(SUM(CM$12:CM48)&gt;0,0,IF(CK48&lt;&gt;"",-PPMT(Tablas!$D$8,CK48,($C$4*12)-(VLOOKUP($CB$9,$A$12:$B$71,2,0)-1),CL$9-SUM(CM$12:CM48)),0)),0)</f>
        <v>0</v>
      </c>
      <c r="CO48" s="6">
        <f>IF(SUM(CM$12:CM48)&gt;0,0,IF(CK48&lt;&gt;"",CL48-CN48-CM48,0))</f>
        <v>0</v>
      </c>
      <c r="CP48" s="6">
        <f>IF(SUM(CM$12:CM48)&gt;0,0,IF(CK48&lt;&gt;"",(CL48-CM48)*Tablas!$D$8,0))</f>
        <v>0</v>
      </c>
      <c r="CQ48" s="6">
        <f>IF(CN48&gt;0,IF(SUM(CM$12:CM48)&gt;0,0,IF(CK48&lt;&gt;"",Tablas!$G$8,0)),0)</f>
        <v>0</v>
      </c>
      <c r="CR48" s="6">
        <f>IF(CK48&lt;&gt;"",ROUND(CQ48+CP48+CN48,2),0)*(1+Tablas!$E$8)</f>
        <v>0</v>
      </c>
      <c r="CT48" s="14">
        <f t="shared" si="22"/>
        <v>37</v>
      </c>
      <c r="CU48" s="6">
        <f t="shared" si="23"/>
        <v>0</v>
      </c>
      <c r="CV48" s="6">
        <f t="shared" si="24"/>
        <v>0</v>
      </c>
      <c r="CW48" s="6">
        <f>IF(CU48&gt;0,IF(SUM(CV$12:CV48)&gt;0,0,IF(CT48&lt;&gt;"",-PPMT(Tablas!$D$8,CT48,($C$4*12)-(VLOOKUP($CK$9,$A$12:$B$71,2,0)-1),CU$9-SUM(CV$12:CV48)),0)),0)</f>
        <v>0</v>
      </c>
      <c r="CX48" s="6">
        <f>IF(SUM(CV$12:CV48)&gt;0,0,IF(CT48&lt;&gt;"",CU48-CW48-CV48,0))</f>
        <v>0</v>
      </c>
      <c r="CY48" s="6">
        <f>IF(SUM(CV$12:CV48)&gt;0,0,IF(CT48&lt;&gt;"",(CU48-CV48)*Tablas!$D$8,0))</f>
        <v>0</v>
      </c>
      <c r="CZ48" s="6">
        <f>IF(CW48&gt;0,IF(SUM(CV$12:CV48)&gt;0,0,IF(CT48&lt;&gt;"",Tablas!$G$8,0)),0)</f>
        <v>0</v>
      </c>
      <c r="DA48" s="6">
        <f>IF(CT48&lt;&gt;"",ROUND(CZ48+CY48+CW48,2),0)*(1+Tablas!$E$8)</f>
        <v>0</v>
      </c>
      <c r="DC48" s="14">
        <f t="shared" si="25"/>
        <v>37</v>
      </c>
      <c r="DD48" s="6">
        <f t="shared" si="26"/>
        <v>0</v>
      </c>
      <c r="DE48" s="6">
        <f t="shared" si="27"/>
        <v>0</v>
      </c>
      <c r="DF48" s="6">
        <f>IF(DD48&gt;0,IF(SUM(DE$12:DE48)&gt;0,0,IF(DC48&lt;&gt;"",-PPMT(Tablas!$D$8,DC48,($C$4*12)-(VLOOKUP($CT$9,$A$12:$B$71,2,0)-1),DD$9-SUM(DE$12:DE48)),0)),0)</f>
        <v>0</v>
      </c>
      <c r="DG48" s="6">
        <f>IF(SUM(DE$12:DE48)&gt;0,0,IF(DC48&lt;&gt;"",DD48-DF48-DE48,0))</f>
        <v>0</v>
      </c>
      <c r="DH48" s="6">
        <f>IF(SUM(DE$12:DE48)&gt;0,0,IF(DC48&lt;&gt;"",(DD48-DE48)*Tablas!$D$8,0))</f>
        <v>0</v>
      </c>
      <c r="DI48" s="6">
        <f>IF(DF48&gt;0,IF(SUM(DE$12:DE48)&gt;0,0,IF(DC48&lt;&gt;"",Tablas!$G$8,0)),0)</f>
        <v>0</v>
      </c>
      <c r="DJ48" s="6">
        <f>IF(DC48&lt;&gt;"",ROUND(DI48+DH48+DF48,2),0)*(1+Tablas!$E$8)</f>
        <v>0</v>
      </c>
      <c r="DL48" s="14">
        <f t="shared" si="28"/>
        <v>37</v>
      </c>
      <c r="DM48" s="6">
        <f t="shared" si="29"/>
        <v>0</v>
      </c>
      <c r="DN48" s="6">
        <f t="shared" si="30"/>
        <v>0</v>
      </c>
      <c r="DO48" s="6">
        <f>IF(DM48&gt;0,IF(SUM(DN$12:DN48)&gt;0,0,IF(DL48&lt;&gt;"",-PPMT(Tablas!$D$8,DL48,($C$4*12)-(VLOOKUP($DC$9,$A$12:$B$71,2,0)-1),DM$9-SUM(DN$12:DN48)),0)),0)</f>
        <v>0</v>
      </c>
      <c r="DP48" s="6">
        <f>IF(SUM(DN$12:DN48)&gt;0,0,IF(DL48&lt;&gt;"",DM48-DO48-DN48,0))</f>
        <v>0</v>
      </c>
      <c r="DQ48" s="6">
        <f>IF(SUM(DN$12:DN48)&gt;0,0,IF(DL48&lt;&gt;"",(DM48-DN48)*Tablas!$D$8,0))</f>
        <v>0</v>
      </c>
      <c r="DR48" s="6">
        <f>IF(DO48&gt;0,IF(SUM(DN$12:DN48)&gt;0,0,IF(DL48&lt;&gt;"",Tablas!$G$8,0)),0)</f>
        <v>0</v>
      </c>
      <c r="DS48" s="6">
        <f>IF(DL48&lt;&gt;"",ROUND(DR48+DQ48+DO48,2),0)*(1+Tablas!$E$8)</f>
        <v>0</v>
      </c>
      <c r="DU48" s="14">
        <f t="shared" si="31"/>
        <v>37</v>
      </c>
      <c r="DV48" s="6">
        <f t="shared" si="32"/>
        <v>0</v>
      </c>
      <c r="DW48" s="6">
        <f t="shared" si="33"/>
        <v>0</v>
      </c>
      <c r="DX48" s="6">
        <f>IF(DV48&gt;0,IF(SUM(DW$12:DW48)&gt;0,0,IF(DU48&lt;&gt;"",-PPMT(Tablas!$D$8,DU48,($C$4*12)-(VLOOKUP($DL$9,$A$12:$B$71,2,0)-1),DV$9-SUM(DW$12:DW48)),0)),0)</f>
        <v>0</v>
      </c>
      <c r="DY48" s="6">
        <f>IF(SUM(DW$12:DW48)&gt;0,0,IF(DU48&lt;&gt;"",DV48-DX48-DW48,0))</f>
        <v>0</v>
      </c>
      <c r="DZ48" s="6">
        <f>IF(SUM(DW$12:DW48)&gt;0,0,IF(DU48&lt;&gt;"",(DV48-DW48)*Tablas!$D$8,0))</f>
        <v>0</v>
      </c>
      <c r="EA48" s="6">
        <f>IF(DX48&gt;0,IF(SUM(DW$12:DW48)&gt;0,0,IF(DU48&lt;&gt;"",Tablas!$G$8,0)),0)</f>
        <v>0</v>
      </c>
      <c r="EB48" s="6">
        <f>IF(DU48&lt;&gt;"",ROUND(EA48+DZ48+DX48,2),0)*(1+Tablas!$E$8)</f>
        <v>0</v>
      </c>
    </row>
    <row r="49" spans="1:132" x14ac:dyDescent="0.2">
      <c r="A49" s="3">
        <f>IF($D49&gt;0,COUNTA($D$12:D49),0)</f>
        <v>0</v>
      </c>
      <c r="B49" s="13">
        <f t="shared" si="34"/>
        <v>38</v>
      </c>
      <c r="C49" s="1">
        <f t="shared" si="35"/>
        <v>46736</v>
      </c>
      <c r="D49" s="34"/>
      <c r="E49" s="6">
        <f t="shared" si="36"/>
        <v>19723.318506140196</v>
      </c>
      <c r="F49" s="6">
        <f t="shared" si="0"/>
        <v>721.88167781769164</v>
      </c>
      <c r="G49" s="6">
        <f t="shared" si="1"/>
        <v>301.95356282655564</v>
      </c>
      <c r="H49" s="6">
        <f t="shared" si="2"/>
        <v>3</v>
      </c>
      <c r="I49" s="6">
        <f>ROUND(SUM(F49:H49),2)*(Tablas!$E$8)</f>
        <v>5.1341999999999999E-2</v>
      </c>
      <c r="J49" s="6">
        <f t="shared" si="3"/>
        <v>1026.8865826442473</v>
      </c>
      <c r="AR49" s="14">
        <f t="shared" si="4"/>
        <v>38</v>
      </c>
      <c r="AS49" s="6">
        <f t="shared" si="5"/>
        <v>19723.318506140196</v>
      </c>
      <c r="AT49" s="6">
        <f t="shared" si="6"/>
        <v>0</v>
      </c>
      <c r="AU49" s="6">
        <f>IF(SUM($AT$12:$AT49)&gt;0,0,IF($AR49&lt;&gt;"",-PPMT($H$2,$AR49,$C$4*12,$AS$12-SUM($AT$12:$AT49)),0))</f>
        <v>721.88167781769164</v>
      </c>
      <c r="AV49" s="6">
        <f>IF(SUM($AT$12:$AT49)&gt;0,0,IF($AR49&lt;&gt;"",AS49-AU49-AT49,0))</f>
        <v>19001.436828322505</v>
      </c>
      <c r="AW49" s="6">
        <f>IF(SUM($AT$12:$AT49)&gt;0,0,IF($AR49&lt;&gt;"",(AS49-AT49)*$H$2,0))</f>
        <v>301.95356282655564</v>
      </c>
      <c r="AX49" s="6">
        <f>IF(AU49&gt;0,IF(SUM($AT$12:$AT49)&gt;0,0,IF($AR49&lt;&gt;"",Tablas!$G$8,0)),0)</f>
        <v>3</v>
      </c>
      <c r="AY49" s="6">
        <f>IF($AR49&lt;&gt;"",ROUND(AX49+AW49+AU49,2),0)*(1+Tablas!$E$8)</f>
        <v>1026.8913420000001</v>
      </c>
      <c r="BA49" s="14">
        <f t="shared" si="7"/>
        <v>0</v>
      </c>
      <c r="BB49" s="6">
        <f t="shared" si="8"/>
        <v>0</v>
      </c>
      <c r="BC49" s="6">
        <f t="shared" si="9"/>
        <v>0</v>
      </c>
      <c r="BD49" s="6">
        <f>IF(BB49&gt;0,
IF(SUM(BC$12:BC49)&gt;0,0,
IF(BA49&lt;&gt;"",
-PPMT(Tablas!$D$8,BA49,($C$4*12)-(VLOOKUP($AR$9,$A$12:$B$71,2,0)-1),BB$9-SUM(BC$12:BC49)),0)),0)</f>
        <v>0</v>
      </c>
      <c r="BE49" s="6">
        <f>IF(SUM(BC$12:BC49)&gt;0,0,IF(BA49&lt;&gt;"",BB49-BD49-BC49,0))</f>
        <v>0</v>
      </c>
      <c r="BF49" s="6">
        <f>IF(SUM(BC$12:BC49)&gt;0,0,IF(BA49&lt;&gt;"",(BB49-BC49)*Tablas!$D$8,0))</f>
        <v>0</v>
      </c>
      <c r="BG49" s="6">
        <f>IF(BD49&gt;0,IF(SUM(BC$12:BC49)&gt;0,0,IF(BA49&lt;&gt;"",Tablas!$G$8,0)),0)</f>
        <v>0</v>
      </c>
      <c r="BH49" s="6">
        <f>IF(BA49&lt;&gt;"",ROUND(BG49+BF49+BD49,2),0)*(1+Tablas!$E$8)</f>
        <v>0</v>
      </c>
      <c r="BJ49" s="14">
        <f t="shared" si="10"/>
        <v>0</v>
      </c>
      <c r="BK49" s="6">
        <f t="shared" si="11"/>
        <v>0</v>
      </c>
      <c r="BL49" s="6">
        <f t="shared" si="12"/>
        <v>0</v>
      </c>
      <c r="BM49" s="6">
        <f>IF(BK49&gt;0,IF(SUM(BL$12:BL49)&gt;0,0,IF(BJ49&lt;&gt;"",-PPMT(Tablas!$D$8,BJ49,($C$4*12)-(VLOOKUP($BA$9,$A$12:$B$71,2,0)-1),BK$9-SUM(BL$12:BL49)),0)),0)</f>
        <v>0</v>
      </c>
      <c r="BN49" s="6">
        <f>IF(SUM(BL$12:BL49)&gt;0,0,IF(BJ49&lt;&gt;"",BK49-BM49-BL49,0))</f>
        <v>0</v>
      </c>
      <c r="BO49" s="6">
        <f>IF(SUM(BL$12:BL49)&gt;0,0,IF(BJ49&lt;&gt;"",(BK49-BL49)*Tablas!$D$8,0))</f>
        <v>0</v>
      </c>
      <c r="BP49" s="6">
        <f>IF(BM49&gt;0,IF(SUM(BL$12:BL49)&gt;0,0,IF(BJ49&lt;&gt;"",Tablas!$G$8,0)),0)</f>
        <v>0</v>
      </c>
      <c r="BQ49" s="6">
        <f>IF(BJ49&lt;&gt;"",ROUND(BP49+BO49+BM49,2),0)*(1+Tablas!$E$8)</f>
        <v>0</v>
      </c>
      <c r="BS49" s="14">
        <f t="shared" si="13"/>
        <v>38</v>
      </c>
      <c r="BT49" s="6">
        <f t="shared" si="14"/>
        <v>0</v>
      </c>
      <c r="BU49" s="6">
        <f t="shared" si="15"/>
        <v>0</v>
      </c>
      <c r="BV49" s="6">
        <f>IF(BT49&gt;0,IF(SUM(BU$12:BU49)&gt;0,0,IF(BS49&lt;&gt;"",-PPMT(Tablas!$D$8,BS49,($C$4*12)-(VLOOKUP($BJ$9,$A$12:$B$71,2,0)-1),BT$9-SUM(BU$12:BU49)),0)),0)</f>
        <v>0</v>
      </c>
      <c r="BW49" s="6">
        <f>IF(SUM(BU$12:BU49)&gt;0,0,IF(BS49&lt;&gt;"",BT49-BV49-BU49,0))</f>
        <v>0</v>
      </c>
      <c r="BX49" s="6">
        <f>IF(SUM(BU$12:BU49)&gt;0,0,IF(BS49&lt;&gt;"",(BT49-BU49)*Tablas!$D$8,0))</f>
        <v>0</v>
      </c>
      <c r="BY49" s="6">
        <f>IF(BV49&gt;0,IF(SUM(BU$12:BU49)&gt;0,0,IF(BS49&lt;&gt;"",Tablas!$G$8,0)),0)</f>
        <v>0</v>
      </c>
      <c r="BZ49" s="6">
        <f>IF(BS49&lt;&gt;"",ROUND(BY49+BX49+BV49,2),0)*(1+Tablas!$E$8)</f>
        <v>0</v>
      </c>
      <c r="CB49" s="14">
        <f t="shared" si="16"/>
        <v>38</v>
      </c>
      <c r="CC49" s="6">
        <f t="shared" si="17"/>
        <v>0</v>
      </c>
      <c r="CD49" s="6">
        <f t="shared" si="18"/>
        <v>0</v>
      </c>
      <c r="CE49" s="6">
        <f>IF(CC49&gt;0,IF(SUM(CD$12:CD49)&gt;0,0,IF(CB49&lt;&gt;"",-PPMT(Tablas!$D$8,CB49,($C$4*12)-(VLOOKUP($BS$9,$A$12:$B$71,2,0)-1),CC$9-SUM(CD$12:CD49)),0)),0)</f>
        <v>0</v>
      </c>
      <c r="CF49" s="6">
        <f>IF(SUM(CD$12:CD49)&gt;0,0,IF(CB49&lt;&gt;"",CC49-CE49-CD49,0))</f>
        <v>0</v>
      </c>
      <c r="CG49" s="6">
        <f>IF(SUM(CD$12:CD49)&gt;0,0,IF(CB49&lt;&gt;"",(CC49-CD49)*Tablas!$D$8,0))</f>
        <v>0</v>
      </c>
      <c r="CH49" s="6">
        <f>IF(CE49&gt;0,IF(SUM(CD$12:CD49)&gt;0,0,IF(CB49&lt;&gt;"",Tablas!$G$8,0)),0)</f>
        <v>0</v>
      </c>
      <c r="CI49" s="6">
        <f>IF(CB49&lt;&gt;"",ROUND(CH49+CG49+CE49,2),0)*(1+Tablas!$E$8)</f>
        <v>0</v>
      </c>
      <c r="CK49" s="14">
        <f t="shared" si="19"/>
        <v>38</v>
      </c>
      <c r="CL49" s="6">
        <f t="shared" si="20"/>
        <v>0</v>
      </c>
      <c r="CM49" s="6">
        <f t="shared" si="21"/>
        <v>0</v>
      </c>
      <c r="CN49" s="6">
        <f>IF(CL49&gt;0,IF(SUM(CM$12:CM49)&gt;0,0,IF(CK49&lt;&gt;"",-PPMT(Tablas!$D$8,CK49,($C$4*12)-(VLOOKUP($CB$9,$A$12:$B$71,2,0)-1),CL$9-SUM(CM$12:CM49)),0)),0)</f>
        <v>0</v>
      </c>
      <c r="CO49" s="6">
        <f>IF(SUM(CM$12:CM49)&gt;0,0,IF(CK49&lt;&gt;"",CL49-CN49-CM49,0))</f>
        <v>0</v>
      </c>
      <c r="CP49" s="6">
        <f>IF(SUM(CM$12:CM49)&gt;0,0,IF(CK49&lt;&gt;"",(CL49-CM49)*Tablas!$D$8,0))</f>
        <v>0</v>
      </c>
      <c r="CQ49" s="6">
        <f>IF(CN49&gt;0,IF(SUM(CM$12:CM49)&gt;0,0,IF(CK49&lt;&gt;"",Tablas!$G$8,0)),0)</f>
        <v>0</v>
      </c>
      <c r="CR49" s="6">
        <f>IF(CK49&lt;&gt;"",ROUND(CQ49+CP49+CN49,2),0)*(1+Tablas!$E$8)</f>
        <v>0</v>
      </c>
      <c r="CT49" s="14">
        <f t="shared" si="22"/>
        <v>38</v>
      </c>
      <c r="CU49" s="6">
        <f t="shared" si="23"/>
        <v>0</v>
      </c>
      <c r="CV49" s="6">
        <f t="shared" si="24"/>
        <v>0</v>
      </c>
      <c r="CW49" s="6">
        <f>IF(CU49&gt;0,IF(SUM(CV$12:CV49)&gt;0,0,IF(CT49&lt;&gt;"",-PPMT(Tablas!$D$8,CT49,($C$4*12)-(VLOOKUP($CK$9,$A$12:$B$71,2,0)-1),CU$9-SUM(CV$12:CV49)),0)),0)</f>
        <v>0</v>
      </c>
      <c r="CX49" s="6">
        <f>IF(SUM(CV$12:CV49)&gt;0,0,IF(CT49&lt;&gt;"",CU49-CW49-CV49,0))</f>
        <v>0</v>
      </c>
      <c r="CY49" s="6">
        <f>IF(SUM(CV$12:CV49)&gt;0,0,IF(CT49&lt;&gt;"",(CU49-CV49)*Tablas!$D$8,0))</f>
        <v>0</v>
      </c>
      <c r="CZ49" s="6">
        <f>IF(CW49&gt;0,IF(SUM(CV$12:CV49)&gt;0,0,IF(CT49&lt;&gt;"",Tablas!$G$8,0)),0)</f>
        <v>0</v>
      </c>
      <c r="DA49" s="6">
        <f>IF(CT49&lt;&gt;"",ROUND(CZ49+CY49+CW49,2),0)*(1+Tablas!$E$8)</f>
        <v>0</v>
      </c>
      <c r="DC49" s="14">
        <f t="shared" si="25"/>
        <v>38</v>
      </c>
      <c r="DD49" s="6">
        <f t="shared" si="26"/>
        <v>0</v>
      </c>
      <c r="DE49" s="6">
        <f t="shared" si="27"/>
        <v>0</v>
      </c>
      <c r="DF49" s="6">
        <f>IF(DD49&gt;0,IF(SUM(DE$12:DE49)&gt;0,0,IF(DC49&lt;&gt;"",-PPMT(Tablas!$D$8,DC49,($C$4*12)-(VLOOKUP($CT$9,$A$12:$B$71,2,0)-1),DD$9-SUM(DE$12:DE49)),0)),0)</f>
        <v>0</v>
      </c>
      <c r="DG49" s="6">
        <f>IF(SUM(DE$12:DE49)&gt;0,0,IF(DC49&lt;&gt;"",DD49-DF49-DE49,0))</f>
        <v>0</v>
      </c>
      <c r="DH49" s="6">
        <f>IF(SUM(DE$12:DE49)&gt;0,0,IF(DC49&lt;&gt;"",(DD49-DE49)*Tablas!$D$8,0))</f>
        <v>0</v>
      </c>
      <c r="DI49" s="6">
        <f>IF(DF49&gt;0,IF(SUM(DE$12:DE49)&gt;0,0,IF(DC49&lt;&gt;"",Tablas!$G$8,0)),0)</f>
        <v>0</v>
      </c>
      <c r="DJ49" s="6">
        <f>IF(DC49&lt;&gt;"",ROUND(DI49+DH49+DF49,2),0)*(1+Tablas!$E$8)</f>
        <v>0</v>
      </c>
      <c r="DL49" s="14">
        <f t="shared" si="28"/>
        <v>38</v>
      </c>
      <c r="DM49" s="6">
        <f t="shared" si="29"/>
        <v>0</v>
      </c>
      <c r="DN49" s="6">
        <f t="shared" si="30"/>
        <v>0</v>
      </c>
      <c r="DO49" s="6">
        <f>IF(DM49&gt;0,IF(SUM(DN$12:DN49)&gt;0,0,IF(DL49&lt;&gt;"",-PPMT(Tablas!$D$8,DL49,($C$4*12)-(VLOOKUP($DC$9,$A$12:$B$71,2,0)-1),DM$9-SUM(DN$12:DN49)),0)),0)</f>
        <v>0</v>
      </c>
      <c r="DP49" s="6">
        <f>IF(SUM(DN$12:DN49)&gt;0,0,IF(DL49&lt;&gt;"",DM49-DO49-DN49,0))</f>
        <v>0</v>
      </c>
      <c r="DQ49" s="6">
        <f>IF(SUM(DN$12:DN49)&gt;0,0,IF(DL49&lt;&gt;"",(DM49-DN49)*Tablas!$D$8,0))</f>
        <v>0</v>
      </c>
      <c r="DR49" s="6">
        <f>IF(DO49&gt;0,IF(SUM(DN$12:DN49)&gt;0,0,IF(DL49&lt;&gt;"",Tablas!$G$8,0)),0)</f>
        <v>0</v>
      </c>
      <c r="DS49" s="6">
        <f>IF(DL49&lt;&gt;"",ROUND(DR49+DQ49+DO49,2),0)*(1+Tablas!$E$8)</f>
        <v>0</v>
      </c>
      <c r="DU49" s="14">
        <f t="shared" si="31"/>
        <v>38</v>
      </c>
      <c r="DV49" s="6">
        <f t="shared" si="32"/>
        <v>0</v>
      </c>
      <c r="DW49" s="6">
        <f t="shared" si="33"/>
        <v>0</v>
      </c>
      <c r="DX49" s="6">
        <f>IF(DV49&gt;0,IF(SUM(DW$12:DW49)&gt;0,0,IF(DU49&lt;&gt;"",-PPMT(Tablas!$D$8,DU49,($C$4*12)-(VLOOKUP($DL$9,$A$12:$B$71,2,0)-1),DV$9-SUM(DW$12:DW49)),0)),0)</f>
        <v>0</v>
      </c>
      <c r="DY49" s="6">
        <f>IF(SUM(DW$12:DW49)&gt;0,0,IF(DU49&lt;&gt;"",DV49-DX49-DW49,0))</f>
        <v>0</v>
      </c>
      <c r="DZ49" s="6">
        <f>IF(SUM(DW$12:DW49)&gt;0,0,IF(DU49&lt;&gt;"",(DV49-DW49)*Tablas!$D$8,0))</f>
        <v>0</v>
      </c>
      <c r="EA49" s="6">
        <f>IF(DX49&gt;0,IF(SUM(DW$12:DW49)&gt;0,0,IF(DU49&lt;&gt;"",Tablas!$G$8,0)),0)</f>
        <v>0</v>
      </c>
      <c r="EB49" s="6">
        <f>IF(DU49&lt;&gt;"",ROUND(EA49+DZ49+DX49,2),0)*(1+Tablas!$E$8)</f>
        <v>0</v>
      </c>
    </row>
    <row r="50" spans="1:132" x14ac:dyDescent="0.2">
      <c r="A50" s="3">
        <f>IF($D50&gt;0,COUNTA($D$12:D50),0)</f>
        <v>0</v>
      </c>
      <c r="B50" s="13">
        <f t="shared" si="34"/>
        <v>39</v>
      </c>
      <c r="C50" s="1">
        <f t="shared" si="35"/>
        <v>46767</v>
      </c>
      <c r="D50" s="34"/>
      <c r="E50" s="6">
        <f t="shared" si="36"/>
        <v>19001.436828322505</v>
      </c>
      <c r="F50" s="6">
        <f t="shared" si="0"/>
        <v>732.93330406853795</v>
      </c>
      <c r="G50" s="6">
        <f t="shared" si="1"/>
        <v>290.90193657570921</v>
      </c>
      <c r="H50" s="6">
        <f t="shared" si="2"/>
        <v>3</v>
      </c>
      <c r="I50" s="6">
        <f>ROUND(SUM(F50:H50),2)*(Tablas!$E$8)</f>
        <v>5.1341999999999999E-2</v>
      </c>
      <c r="J50" s="6">
        <f t="shared" si="3"/>
        <v>1026.8865826442473</v>
      </c>
      <c r="AR50" s="14">
        <f t="shared" si="4"/>
        <v>39</v>
      </c>
      <c r="AS50" s="6">
        <f t="shared" si="5"/>
        <v>19001.436828322505</v>
      </c>
      <c r="AT50" s="6">
        <f t="shared" si="6"/>
        <v>0</v>
      </c>
      <c r="AU50" s="6">
        <f>IF(SUM($AT$12:$AT50)&gt;0,0,IF($AR50&lt;&gt;"",-PPMT($H$2,$AR50,$C$4*12,$AS$12-SUM($AT$12:$AT50)),0))</f>
        <v>732.93330406853795</v>
      </c>
      <c r="AV50" s="6">
        <f>IF(SUM($AT$12:$AT50)&gt;0,0,IF($AR50&lt;&gt;"",AS50-AU50-AT50,0))</f>
        <v>18268.503524253967</v>
      </c>
      <c r="AW50" s="6">
        <f>IF(SUM($AT$12:$AT50)&gt;0,0,IF($AR50&lt;&gt;"",(AS50-AT50)*$H$2,0))</f>
        <v>290.90193657570921</v>
      </c>
      <c r="AX50" s="6">
        <f>IF(AU50&gt;0,IF(SUM($AT$12:$AT50)&gt;0,0,IF($AR50&lt;&gt;"",Tablas!$G$8,0)),0)</f>
        <v>3</v>
      </c>
      <c r="AY50" s="6">
        <f>IF($AR50&lt;&gt;"",ROUND(AX50+AW50+AU50,2),0)*(1+Tablas!$E$8)</f>
        <v>1026.8913420000001</v>
      </c>
      <c r="BA50" s="14">
        <f t="shared" si="7"/>
        <v>0</v>
      </c>
      <c r="BB50" s="6">
        <f t="shared" si="8"/>
        <v>0</v>
      </c>
      <c r="BC50" s="6">
        <f t="shared" si="9"/>
        <v>0</v>
      </c>
      <c r="BD50" s="6">
        <f>IF(BB50&gt;0,
IF(SUM(BC$12:BC50)&gt;0,0,
IF(BA50&lt;&gt;"",
-PPMT(Tablas!$D$8,BA50,($C$4*12)-(VLOOKUP($AR$9,$A$12:$B$71,2,0)-1),BB$9-SUM(BC$12:BC50)),0)),0)</f>
        <v>0</v>
      </c>
      <c r="BE50" s="6">
        <f>IF(SUM(BC$12:BC50)&gt;0,0,IF(BA50&lt;&gt;"",BB50-BD50-BC50,0))</f>
        <v>0</v>
      </c>
      <c r="BF50" s="6">
        <f>IF(SUM(BC$12:BC50)&gt;0,0,IF(BA50&lt;&gt;"",(BB50-BC50)*Tablas!$D$8,0))</f>
        <v>0</v>
      </c>
      <c r="BG50" s="6">
        <f>IF(BD50&gt;0,IF(SUM(BC$12:BC50)&gt;0,0,IF(BA50&lt;&gt;"",Tablas!$G$8,0)),0)</f>
        <v>0</v>
      </c>
      <c r="BH50" s="6">
        <f>IF(BA50&lt;&gt;"",ROUND(BG50+BF50+BD50,2),0)*(1+Tablas!$E$8)</f>
        <v>0</v>
      </c>
      <c r="BJ50" s="14">
        <f t="shared" si="10"/>
        <v>0</v>
      </c>
      <c r="BK50" s="6">
        <f t="shared" si="11"/>
        <v>0</v>
      </c>
      <c r="BL50" s="6">
        <f t="shared" si="12"/>
        <v>0</v>
      </c>
      <c r="BM50" s="6">
        <f>IF(BK50&gt;0,IF(SUM(BL$12:BL50)&gt;0,0,IF(BJ50&lt;&gt;"",-PPMT(Tablas!$D$8,BJ50,($C$4*12)-(VLOOKUP($BA$9,$A$12:$B$71,2,0)-1),BK$9-SUM(BL$12:BL50)),0)),0)</f>
        <v>0</v>
      </c>
      <c r="BN50" s="6">
        <f>IF(SUM(BL$12:BL50)&gt;0,0,IF(BJ50&lt;&gt;"",BK50-BM50-BL50,0))</f>
        <v>0</v>
      </c>
      <c r="BO50" s="6">
        <f>IF(SUM(BL$12:BL50)&gt;0,0,IF(BJ50&lt;&gt;"",(BK50-BL50)*Tablas!$D$8,0))</f>
        <v>0</v>
      </c>
      <c r="BP50" s="6">
        <f>IF(BM50&gt;0,IF(SUM(BL$12:BL50)&gt;0,0,IF(BJ50&lt;&gt;"",Tablas!$G$8,0)),0)</f>
        <v>0</v>
      </c>
      <c r="BQ50" s="6">
        <f>IF(BJ50&lt;&gt;"",ROUND(BP50+BO50+BM50,2),0)*(1+Tablas!$E$8)</f>
        <v>0</v>
      </c>
      <c r="BS50" s="14">
        <f t="shared" si="13"/>
        <v>39</v>
      </c>
      <c r="BT50" s="6">
        <f t="shared" si="14"/>
        <v>0</v>
      </c>
      <c r="BU50" s="6">
        <f t="shared" si="15"/>
        <v>0</v>
      </c>
      <c r="BV50" s="6">
        <f>IF(BT50&gt;0,IF(SUM(BU$12:BU50)&gt;0,0,IF(BS50&lt;&gt;"",-PPMT(Tablas!$D$8,BS50,($C$4*12)-(VLOOKUP($BJ$9,$A$12:$B$71,2,0)-1),BT$9-SUM(BU$12:BU50)),0)),0)</f>
        <v>0</v>
      </c>
      <c r="BW50" s="6">
        <f>IF(SUM(BU$12:BU50)&gt;0,0,IF(BS50&lt;&gt;"",BT50-BV50-BU50,0))</f>
        <v>0</v>
      </c>
      <c r="BX50" s="6">
        <f>IF(SUM(BU$12:BU50)&gt;0,0,IF(BS50&lt;&gt;"",(BT50-BU50)*Tablas!$D$8,0))</f>
        <v>0</v>
      </c>
      <c r="BY50" s="6">
        <f>IF(BV50&gt;0,IF(SUM(BU$12:BU50)&gt;0,0,IF(BS50&lt;&gt;"",Tablas!$G$8,0)),0)</f>
        <v>0</v>
      </c>
      <c r="BZ50" s="6">
        <f>IF(BS50&lt;&gt;"",ROUND(BY50+BX50+BV50,2),0)*(1+Tablas!$E$8)</f>
        <v>0</v>
      </c>
      <c r="CB50" s="14">
        <f t="shared" si="16"/>
        <v>39</v>
      </c>
      <c r="CC50" s="6">
        <f t="shared" si="17"/>
        <v>0</v>
      </c>
      <c r="CD50" s="6">
        <f t="shared" si="18"/>
        <v>0</v>
      </c>
      <c r="CE50" s="6">
        <f>IF(CC50&gt;0,IF(SUM(CD$12:CD50)&gt;0,0,IF(CB50&lt;&gt;"",-PPMT(Tablas!$D$8,CB50,($C$4*12)-(VLOOKUP($BS$9,$A$12:$B$71,2,0)-1),CC$9-SUM(CD$12:CD50)),0)),0)</f>
        <v>0</v>
      </c>
      <c r="CF50" s="6">
        <f>IF(SUM(CD$12:CD50)&gt;0,0,IF(CB50&lt;&gt;"",CC50-CE50-CD50,0))</f>
        <v>0</v>
      </c>
      <c r="CG50" s="6">
        <f>IF(SUM(CD$12:CD50)&gt;0,0,IF(CB50&lt;&gt;"",(CC50-CD50)*Tablas!$D$8,0))</f>
        <v>0</v>
      </c>
      <c r="CH50" s="6">
        <f>IF(CE50&gt;0,IF(SUM(CD$12:CD50)&gt;0,0,IF(CB50&lt;&gt;"",Tablas!$G$8,0)),0)</f>
        <v>0</v>
      </c>
      <c r="CI50" s="6">
        <f>IF(CB50&lt;&gt;"",ROUND(CH50+CG50+CE50,2),0)*(1+Tablas!$E$8)</f>
        <v>0</v>
      </c>
      <c r="CK50" s="14">
        <f t="shared" si="19"/>
        <v>39</v>
      </c>
      <c r="CL50" s="6">
        <f t="shared" si="20"/>
        <v>0</v>
      </c>
      <c r="CM50" s="6">
        <f t="shared" si="21"/>
        <v>0</v>
      </c>
      <c r="CN50" s="6">
        <f>IF(CL50&gt;0,IF(SUM(CM$12:CM50)&gt;0,0,IF(CK50&lt;&gt;"",-PPMT(Tablas!$D$8,CK50,($C$4*12)-(VLOOKUP($CB$9,$A$12:$B$71,2,0)-1),CL$9-SUM(CM$12:CM50)),0)),0)</f>
        <v>0</v>
      </c>
      <c r="CO50" s="6">
        <f>IF(SUM(CM$12:CM50)&gt;0,0,IF(CK50&lt;&gt;"",CL50-CN50-CM50,0))</f>
        <v>0</v>
      </c>
      <c r="CP50" s="6">
        <f>IF(SUM(CM$12:CM50)&gt;0,0,IF(CK50&lt;&gt;"",(CL50-CM50)*Tablas!$D$8,0))</f>
        <v>0</v>
      </c>
      <c r="CQ50" s="6">
        <f>IF(CN50&gt;0,IF(SUM(CM$12:CM50)&gt;0,0,IF(CK50&lt;&gt;"",Tablas!$G$8,0)),0)</f>
        <v>0</v>
      </c>
      <c r="CR50" s="6">
        <f>IF(CK50&lt;&gt;"",ROUND(CQ50+CP50+CN50,2),0)*(1+Tablas!$E$8)</f>
        <v>0</v>
      </c>
      <c r="CT50" s="14">
        <f t="shared" si="22"/>
        <v>39</v>
      </c>
      <c r="CU50" s="6">
        <f t="shared" si="23"/>
        <v>0</v>
      </c>
      <c r="CV50" s="6">
        <f t="shared" si="24"/>
        <v>0</v>
      </c>
      <c r="CW50" s="6">
        <f>IF(CU50&gt;0,IF(SUM(CV$12:CV50)&gt;0,0,IF(CT50&lt;&gt;"",-PPMT(Tablas!$D$8,CT50,($C$4*12)-(VLOOKUP($CK$9,$A$12:$B$71,2,0)-1),CU$9-SUM(CV$12:CV50)),0)),0)</f>
        <v>0</v>
      </c>
      <c r="CX50" s="6">
        <f>IF(SUM(CV$12:CV50)&gt;0,0,IF(CT50&lt;&gt;"",CU50-CW50-CV50,0))</f>
        <v>0</v>
      </c>
      <c r="CY50" s="6">
        <f>IF(SUM(CV$12:CV50)&gt;0,0,IF(CT50&lt;&gt;"",(CU50-CV50)*Tablas!$D$8,0))</f>
        <v>0</v>
      </c>
      <c r="CZ50" s="6">
        <f>IF(CW50&gt;0,IF(SUM(CV$12:CV50)&gt;0,0,IF(CT50&lt;&gt;"",Tablas!$G$8,0)),0)</f>
        <v>0</v>
      </c>
      <c r="DA50" s="6">
        <f>IF(CT50&lt;&gt;"",ROUND(CZ50+CY50+CW50,2),0)*(1+Tablas!$E$8)</f>
        <v>0</v>
      </c>
      <c r="DC50" s="14">
        <f t="shared" si="25"/>
        <v>39</v>
      </c>
      <c r="DD50" s="6">
        <f t="shared" si="26"/>
        <v>0</v>
      </c>
      <c r="DE50" s="6">
        <f t="shared" si="27"/>
        <v>0</v>
      </c>
      <c r="DF50" s="6">
        <f>IF(DD50&gt;0,IF(SUM(DE$12:DE50)&gt;0,0,IF(DC50&lt;&gt;"",-PPMT(Tablas!$D$8,DC50,($C$4*12)-(VLOOKUP($CT$9,$A$12:$B$71,2,0)-1),DD$9-SUM(DE$12:DE50)),0)),0)</f>
        <v>0</v>
      </c>
      <c r="DG50" s="6">
        <f>IF(SUM(DE$12:DE50)&gt;0,0,IF(DC50&lt;&gt;"",DD50-DF50-DE50,0))</f>
        <v>0</v>
      </c>
      <c r="DH50" s="6">
        <f>IF(SUM(DE$12:DE50)&gt;0,0,IF(DC50&lt;&gt;"",(DD50-DE50)*Tablas!$D$8,0))</f>
        <v>0</v>
      </c>
      <c r="DI50" s="6">
        <f>IF(DF50&gt;0,IF(SUM(DE$12:DE50)&gt;0,0,IF(DC50&lt;&gt;"",Tablas!$G$8,0)),0)</f>
        <v>0</v>
      </c>
      <c r="DJ50" s="6">
        <f>IF(DC50&lt;&gt;"",ROUND(DI50+DH50+DF50,2),0)*(1+Tablas!$E$8)</f>
        <v>0</v>
      </c>
      <c r="DL50" s="14">
        <f t="shared" si="28"/>
        <v>39</v>
      </c>
      <c r="DM50" s="6">
        <f t="shared" si="29"/>
        <v>0</v>
      </c>
      <c r="DN50" s="6">
        <f t="shared" si="30"/>
        <v>0</v>
      </c>
      <c r="DO50" s="6">
        <f>IF(DM50&gt;0,IF(SUM(DN$12:DN50)&gt;0,0,IF(DL50&lt;&gt;"",-PPMT(Tablas!$D$8,DL50,($C$4*12)-(VLOOKUP($DC$9,$A$12:$B$71,2,0)-1),DM$9-SUM(DN$12:DN50)),0)),0)</f>
        <v>0</v>
      </c>
      <c r="DP50" s="6">
        <f>IF(SUM(DN$12:DN50)&gt;0,0,IF(DL50&lt;&gt;"",DM50-DO50-DN50,0))</f>
        <v>0</v>
      </c>
      <c r="DQ50" s="6">
        <f>IF(SUM(DN$12:DN50)&gt;0,0,IF(DL50&lt;&gt;"",(DM50-DN50)*Tablas!$D$8,0))</f>
        <v>0</v>
      </c>
      <c r="DR50" s="6">
        <f>IF(DO50&gt;0,IF(SUM(DN$12:DN50)&gt;0,0,IF(DL50&lt;&gt;"",Tablas!$G$8,0)),0)</f>
        <v>0</v>
      </c>
      <c r="DS50" s="6">
        <f>IF(DL50&lt;&gt;"",ROUND(DR50+DQ50+DO50,2),0)*(1+Tablas!$E$8)</f>
        <v>0</v>
      </c>
      <c r="DU50" s="14">
        <f t="shared" si="31"/>
        <v>39</v>
      </c>
      <c r="DV50" s="6">
        <f t="shared" si="32"/>
        <v>0</v>
      </c>
      <c r="DW50" s="6">
        <f t="shared" si="33"/>
        <v>0</v>
      </c>
      <c r="DX50" s="6">
        <f>IF(DV50&gt;0,IF(SUM(DW$12:DW50)&gt;0,0,IF(DU50&lt;&gt;"",-PPMT(Tablas!$D$8,DU50,($C$4*12)-(VLOOKUP($DL$9,$A$12:$B$71,2,0)-1),DV$9-SUM(DW$12:DW50)),0)),0)</f>
        <v>0</v>
      </c>
      <c r="DY50" s="6">
        <f>IF(SUM(DW$12:DW50)&gt;0,0,IF(DU50&lt;&gt;"",DV50-DX50-DW50,0))</f>
        <v>0</v>
      </c>
      <c r="DZ50" s="6">
        <f>IF(SUM(DW$12:DW50)&gt;0,0,IF(DU50&lt;&gt;"",(DV50-DW50)*Tablas!$D$8,0))</f>
        <v>0</v>
      </c>
      <c r="EA50" s="6">
        <f>IF(DX50&gt;0,IF(SUM(DW$12:DW50)&gt;0,0,IF(DU50&lt;&gt;"",Tablas!$G$8,0)),0)</f>
        <v>0</v>
      </c>
      <c r="EB50" s="6">
        <f>IF(DU50&lt;&gt;"",ROUND(EA50+DZ50+DX50,2),0)*(1+Tablas!$E$8)</f>
        <v>0</v>
      </c>
    </row>
    <row r="51" spans="1:132" x14ac:dyDescent="0.2">
      <c r="A51" s="3">
        <f>IF($D51&gt;0,COUNTA($D$12:D51),0)</f>
        <v>0</v>
      </c>
      <c r="B51" s="13">
        <f t="shared" si="34"/>
        <v>40</v>
      </c>
      <c r="C51" s="1">
        <f t="shared" si="35"/>
        <v>46798</v>
      </c>
      <c r="D51" s="34"/>
      <c r="E51" s="6">
        <f t="shared" si="36"/>
        <v>18268.503524253967</v>
      </c>
      <c r="F51" s="6">
        <f t="shared" si="0"/>
        <v>744.15412486544585</v>
      </c>
      <c r="G51" s="6">
        <f t="shared" si="1"/>
        <v>279.68111577880143</v>
      </c>
      <c r="H51" s="6">
        <f t="shared" si="2"/>
        <v>3</v>
      </c>
      <c r="I51" s="6">
        <f>ROUND(SUM(F51:H51),2)*(Tablas!$E$8)</f>
        <v>5.1341999999999999E-2</v>
      </c>
      <c r="J51" s="6">
        <f t="shared" si="3"/>
        <v>1026.8865826442473</v>
      </c>
      <c r="AR51" s="14">
        <f t="shared" si="4"/>
        <v>40</v>
      </c>
      <c r="AS51" s="6">
        <f t="shared" si="5"/>
        <v>18268.503524253967</v>
      </c>
      <c r="AT51" s="6">
        <f t="shared" si="6"/>
        <v>0</v>
      </c>
      <c r="AU51" s="6">
        <f>IF(SUM($AT$12:$AT51)&gt;0,0,IF($AR51&lt;&gt;"",-PPMT($H$2,$AR51,$C$4*12,$AS$12-SUM($AT$12:$AT51)),0))</f>
        <v>744.15412486544585</v>
      </c>
      <c r="AV51" s="6">
        <f>IF(SUM($AT$12:$AT51)&gt;0,0,IF($AR51&lt;&gt;"",AS51-AU51-AT51,0))</f>
        <v>17524.34939938852</v>
      </c>
      <c r="AW51" s="6">
        <f>IF(SUM($AT$12:$AT51)&gt;0,0,IF($AR51&lt;&gt;"",(AS51-AT51)*$H$2,0))</f>
        <v>279.68111577880143</v>
      </c>
      <c r="AX51" s="6">
        <f>IF(AU51&gt;0,IF(SUM($AT$12:$AT51)&gt;0,0,IF($AR51&lt;&gt;"",Tablas!$G$8,0)),0)</f>
        <v>3</v>
      </c>
      <c r="AY51" s="6">
        <f>IF($AR51&lt;&gt;"",ROUND(AX51+AW51+AU51,2),0)*(1+Tablas!$E$8)</f>
        <v>1026.8913420000001</v>
      </c>
      <c r="BA51" s="14">
        <f t="shared" si="7"/>
        <v>0</v>
      </c>
      <c r="BB51" s="6">
        <f t="shared" si="8"/>
        <v>0</v>
      </c>
      <c r="BC51" s="6">
        <f t="shared" si="9"/>
        <v>0</v>
      </c>
      <c r="BD51" s="6">
        <f>IF(BB51&gt;0,
IF(SUM(BC$12:BC51)&gt;0,0,
IF(BA51&lt;&gt;"",
-PPMT(Tablas!$D$8,BA51,($C$4*12)-(VLOOKUP($AR$9,$A$12:$B$71,2,0)-1),BB$9-SUM(BC$12:BC51)),0)),0)</f>
        <v>0</v>
      </c>
      <c r="BE51" s="6">
        <f>IF(SUM(BC$12:BC51)&gt;0,0,IF(BA51&lt;&gt;"",BB51-BD51-BC51,0))</f>
        <v>0</v>
      </c>
      <c r="BF51" s="6">
        <f>IF(SUM(BC$12:BC51)&gt;0,0,IF(BA51&lt;&gt;"",(BB51-BC51)*Tablas!$D$8,0))</f>
        <v>0</v>
      </c>
      <c r="BG51" s="6">
        <f>IF(BD51&gt;0,IF(SUM(BC$12:BC51)&gt;0,0,IF(BA51&lt;&gt;"",Tablas!$G$8,0)),0)</f>
        <v>0</v>
      </c>
      <c r="BH51" s="6">
        <f>IF(BA51&lt;&gt;"",ROUND(BG51+BF51+BD51,2),0)*(1+Tablas!$E$8)</f>
        <v>0</v>
      </c>
      <c r="BJ51" s="14">
        <f t="shared" si="10"/>
        <v>0</v>
      </c>
      <c r="BK51" s="6">
        <f t="shared" si="11"/>
        <v>0</v>
      </c>
      <c r="BL51" s="6">
        <f t="shared" si="12"/>
        <v>0</v>
      </c>
      <c r="BM51" s="6">
        <f>IF(BK51&gt;0,IF(SUM(BL$12:BL51)&gt;0,0,IF(BJ51&lt;&gt;"",-PPMT(Tablas!$D$8,BJ51,($C$4*12)-(VLOOKUP($BA$9,$A$12:$B$71,2,0)-1),BK$9-SUM(BL$12:BL51)),0)),0)</f>
        <v>0</v>
      </c>
      <c r="BN51" s="6">
        <f>IF(SUM(BL$12:BL51)&gt;0,0,IF(BJ51&lt;&gt;"",BK51-BM51-BL51,0))</f>
        <v>0</v>
      </c>
      <c r="BO51" s="6">
        <f>IF(SUM(BL$12:BL51)&gt;0,0,IF(BJ51&lt;&gt;"",(BK51-BL51)*Tablas!$D$8,0))</f>
        <v>0</v>
      </c>
      <c r="BP51" s="6">
        <f>IF(BM51&gt;0,IF(SUM(BL$12:BL51)&gt;0,0,IF(BJ51&lt;&gt;"",Tablas!$G$8,0)),0)</f>
        <v>0</v>
      </c>
      <c r="BQ51" s="6">
        <f>IF(BJ51&lt;&gt;"",ROUND(BP51+BO51+BM51,2),0)*(1+Tablas!$E$8)</f>
        <v>0</v>
      </c>
      <c r="BS51" s="14">
        <f t="shared" si="13"/>
        <v>40</v>
      </c>
      <c r="BT51" s="6">
        <f t="shared" si="14"/>
        <v>0</v>
      </c>
      <c r="BU51" s="6">
        <f t="shared" si="15"/>
        <v>0</v>
      </c>
      <c r="BV51" s="6">
        <f>IF(BT51&gt;0,IF(SUM(BU$12:BU51)&gt;0,0,IF(BS51&lt;&gt;"",-PPMT(Tablas!$D$8,BS51,($C$4*12)-(VLOOKUP($BJ$9,$A$12:$B$71,2,0)-1),BT$9-SUM(BU$12:BU51)),0)),0)</f>
        <v>0</v>
      </c>
      <c r="BW51" s="6">
        <f>IF(SUM(BU$12:BU51)&gt;0,0,IF(BS51&lt;&gt;"",BT51-BV51-BU51,0))</f>
        <v>0</v>
      </c>
      <c r="BX51" s="6">
        <f>IF(SUM(BU$12:BU51)&gt;0,0,IF(BS51&lt;&gt;"",(BT51-BU51)*Tablas!$D$8,0))</f>
        <v>0</v>
      </c>
      <c r="BY51" s="6">
        <f>IF(BV51&gt;0,IF(SUM(BU$12:BU51)&gt;0,0,IF(BS51&lt;&gt;"",Tablas!$G$8,0)),0)</f>
        <v>0</v>
      </c>
      <c r="BZ51" s="6">
        <f>IF(BS51&lt;&gt;"",ROUND(BY51+BX51+BV51,2),0)*(1+Tablas!$E$8)</f>
        <v>0</v>
      </c>
      <c r="CB51" s="14">
        <f t="shared" si="16"/>
        <v>40</v>
      </c>
      <c r="CC51" s="6">
        <f t="shared" si="17"/>
        <v>0</v>
      </c>
      <c r="CD51" s="6">
        <f t="shared" si="18"/>
        <v>0</v>
      </c>
      <c r="CE51" s="6">
        <f>IF(CC51&gt;0,IF(SUM(CD$12:CD51)&gt;0,0,IF(CB51&lt;&gt;"",-PPMT(Tablas!$D$8,CB51,($C$4*12)-(VLOOKUP($BS$9,$A$12:$B$71,2,0)-1),CC$9-SUM(CD$12:CD51)),0)),0)</f>
        <v>0</v>
      </c>
      <c r="CF51" s="6">
        <f>IF(SUM(CD$12:CD51)&gt;0,0,IF(CB51&lt;&gt;"",CC51-CE51-CD51,0))</f>
        <v>0</v>
      </c>
      <c r="CG51" s="6">
        <f>IF(SUM(CD$12:CD51)&gt;0,0,IF(CB51&lt;&gt;"",(CC51-CD51)*Tablas!$D$8,0))</f>
        <v>0</v>
      </c>
      <c r="CH51" s="6">
        <f>IF(CE51&gt;0,IF(SUM(CD$12:CD51)&gt;0,0,IF(CB51&lt;&gt;"",Tablas!$G$8,0)),0)</f>
        <v>0</v>
      </c>
      <c r="CI51" s="6">
        <f>IF(CB51&lt;&gt;"",ROUND(CH51+CG51+CE51,2),0)*(1+Tablas!$E$8)</f>
        <v>0</v>
      </c>
      <c r="CK51" s="14">
        <f t="shared" si="19"/>
        <v>40</v>
      </c>
      <c r="CL51" s="6">
        <f t="shared" si="20"/>
        <v>0</v>
      </c>
      <c r="CM51" s="6">
        <f t="shared" si="21"/>
        <v>0</v>
      </c>
      <c r="CN51" s="6">
        <f>IF(CL51&gt;0,IF(SUM(CM$12:CM51)&gt;0,0,IF(CK51&lt;&gt;"",-PPMT(Tablas!$D$8,CK51,($C$4*12)-(VLOOKUP($CB$9,$A$12:$B$71,2,0)-1),CL$9-SUM(CM$12:CM51)),0)),0)</f>
        <v>0</v>
      </c>
      <c r="CO51" s="6">
        <f>IF(SUM(CM$12:CM51)&gt;0,0,IF(CK51&lt;&gt;"",CL51-CN51-CM51,0))</f>
        <v>0</v>
      </c>
      <c r="CP51" s="6">
        <f>IF(SUM(CM$12:CM51)&gt;0,0,IF(CK51&lt;&gt;"",(CL51-CM51)*Tablas!$D$8,0))</f>
        <v>0</v>
      </c>
      <c r="CQ51" s="6">
        <f>IF(CN51&gt;0,IF(SUM(CM$12:CM51)&gt;0,0,IF(CK51&lt;&gt;"",Tablas!$G$8,0)),0)</f>
        <v>0</v>
      </c>
      <c r="CR51" s="6">
        <f>IF(CK51&lt;&gt;"",ROUND(CQ51+CP51+CN51,2),0)*(1+Tablas!$E$8)</f>
        <v>0</v>
      </c>
      <c r="CT51" s="14">
        <f t="shared" si="22"/>
        <v>40</v>
      </c>
      <c r="CU51" s="6">
        <f t="shared" si="23"/>
        <v>0</v>
      </c>
      <c r="CV51" s="6">
        <f t="shared" si="24"/>
        <v>0</v>
      </c>
      <c r="CW51" s="6">
        <f>IF(CU51&gt;0,IF(SUM(CV$12:CV51)&gt;0,0,IF(CT51&lt;&gt;"",-PPMT(Tablas!$D$8,CT51,($C$4*12)-(VLOOKUP($CK$9,$A$12:$B$71,2,0)-1),CU$9-SUM(CV$12:CV51)),0)),0)</f>
        <v>0</v>
      </c>
      <c r="CX51" s="6">
        <f>IF(SUM(CV$12:CV51)&gt;0,0,IF(CT51&lt;&gt;"",CU51-CW51-CV51,0))</f>
        <v>0</v>
      </c>
      <c r="CY51" s="6">
        <f>IF(SUM(CV$12:CV51)&gt;0,0,IF(CT51&lt;&gt;"",(CU51-CV51)*Tablas!$D$8,0))</f>
        <v>0</v>
      </c>
      <c r="CZ51" s="6">
        <f>IF(CW51&gt;0,IF(SUM(CV$12:CV51)&gt;0,0,IF(CT51&lt;&gt;"",Tablas!$G$8,0)),0)</f>
        <v>0</v>
      </c>
      <c r="DA51" s="6">
        <f>IF(CT51&lt;&gt;"",ROUND(CZ51+CY51+CW51,2),0)*(1+Tablas!$E$8)</f>
        <v>0</v>
      </c>
      <c r="DC51" s="14">
        <f t="shared" si="25"/>
        <v>40</v>
      </c>
      <c r="DD51" s="6">
        <f t="shared" si="26"/>
        <v>0</v>
      </c>
      <c r="DE51" s="6">
        <f t="shared" si="27"/>
        <v>0</v>
      </c>
      <c r="DF51" s="6">
        <f>IF(DD51&gt;0,IF(SUM(DE$12:DE51)&gt;0,0,IF(DC51&lt;&gt;"",-PPMT(Tablas!$D$8,DC51,($C$4*12)-(VLOOKUP($CT$9,$A$12:$B$71,2,0)-1),DD$9-SUM(DE$12:DE51)),0)),0)</f>
        <v>0</v>
      </c>
      <c r="DG51" s="6">
        <f>IF(SUM(DE$12:DE51)&gt;0,0,IF(DC51&lt;&gt;"",DD51-DF51-DE51,0))</f>
        <v>0</v>
      </c>
      <c r="DH51" s="6">
        <f>IF(SUM(DE$12:DE51)&gt;0,0,IF(DC51&lt;&gt;"",(DD51-DE51)*Tablas!$D$8,0))</f>
        <v>0</v>
      </c>
      <c r="DI51" s="6">
        <f>IF(DF51&gt;0,IF(SUM(DE$12:DE51)&gt;0,0,IF(DC51&lt;&gt;"",Tablas!$G$8,0)),0)</f>
        <v>0</v>
      </c>
      <c r="DJ51" s="6">
        <f>IF(DC51&lt;&gt;"",ROUND(DI51+DH51+DF51,2),0)*(1+Tablas!$E$8)</f>
        <v>0</v>
      </c>
      <c r="DL51" s="14">
        <f t="shared" si="28"/>
        <v>40</v>
      </c>
      <c r="DM51" s="6">
        <f t="shared" si="29"/>
        <v>0</v>
      </c>
      <c r="DN51" s="6">
        <f t="shared" si="30"/>
        <v>0</v>
      </c>
      <c r="DO51" s="6">
        <f>IF(DM51&gt;0,IF(SUM(DN$12:DN51)&gt;0,0,IF(DL51&lt;&gt;"",-PPMT(Tablas!$D$8,DL51,($C$4*12)-(VLOOKUP($DC$9,$A$12:$B$71,2,0)-1),DM$9-SUM(DN$12:DN51)),0)),0)</f>
        <v>0</v>
      </c>
      <c r="DP51" s="6">
        <f>IF(SUM(DN$12:DN51)&gt;0,0,IF(DL51&lt;&gt;"",DM51-DO51-DN51,0))</f>
        <v>0</v>
      </c>
      <c r="DQ51" s="6">
        <f>IF(SUM(DN$12:DN51)&gt;0,0,IF(DL51&lt;&gt;"",(DM51-DN51)*Tablas!$D$8,0))</f>
        <v>0</v>
      </c>
      <c r="DR51" s="6">
        <f>IF(DO51&gt;0,IF(SUM(DN$12:DN51)&gt;0,0,IF(DL51&lt;&gt;"",Tablas!$G$8,0)),0)</f>
        <v>0</v>
      </c>
      <c r="DS51" s="6">
        <f>IF(DL51&lt;&gt;"",ROUND(DR51+DQ51+DO51,2),0)*(1+Tablas!$E$8)</f>
        <v>0</v>
      </c>
      <c r="DU51" s="14">
        <f t="shared" si="31"/>
        <v>40</v>
      </c>
      <c r="DV51" s="6">
        <f t="shared" si="32"/>
        <v>0</v>
      </c>
      <c r="DW51" s="6">
        <f t="shared" si="33"/>
        <v>0</v>
      </c>
      <c r="DX51" s="6">
        <f>IF(DV51&gt;0,IF(SUM(DW$12:DW51)&gt;0,0,IF(DU51&lt;&gt;"",-PPMT(Tablas!$D$8,DU51,($C$4*12)-(VLOOKUP($DL$9,$A$12:$B$71,2,0)-1),DV$9-SUM(DW$12:DW51)),0)),0)</f>
        <v>0</v>
      </c>
      <c r="DY51" s="6">
        <f>IF(SUM(DW$12:DW51)&gt;0,0,IF(DU51&lt;&gt;"",DV51-DX51-DW51,0))</f>
        <v>0</v>
      </c>
      <c r="DZ51" s="6">
        <f>IF(SUM(DW$12:DW51)&gt;0,0,IF(DU51&lt;&gt;"",(DV51-DW51)*Tablas!$D$8,0))</f>
        <v>0</v>
      </c>
      <c r="EA51" s="6">
        <f>IF(DX51&gt;0,IF(SUM(DW$12:DW51)&gt;0,0,IF(DU51&lt;&gt;"",Tablas!$G$8,0)),0)</f>
        <v>0</v>
      </c>
      <c r="EB51" s="6">
        <f>IF(DU51&lt;&gt;"",ROUND(EA51+DZ51+DX51,2),0)*(1+Tablas!$E$8)</f>
        <v>0</v>
      </c>
    </row>
    <row r="52" spans="1:132" x14ac:dyDescent="0.2">
      <c r="A52" s="3">
        <f>IF($D52&gt;0,COUNTA($D$12:D52),0)</f>
        <v>0</v>
      </c>
      <c r="B52" s="13">
        <f t="shared" si="34"/>
        <v>41</v>
      </c>
      <c r="C52" s="1">
        <f t="shared" si="35"/>
        <v>46827</v>
      </c>
      <c r="D52" s="34"/>
      <c r="E52" s="6">
        <f t="shared" si="36"/>
        <v>17524.34939938852</v>
      </c>
      <c r="F52" s="6">
        <f t="shared" si="0"/>
        <v>755.54673048732661</v>
      </c>
      <c r="G52" s="6">
        <f t="shared" si="1"/>
        <v>268.28851015692061</v>
      </c>
      <c r="H52" s="6">
        <f t="shared" si="2"/>
        <v>3</v>
      </c>
      <c r="I52" s="6">
        <f>ROUND(SUM(F52:H52),2)*(Tablas!$E$8)</f>
        <v>5.1341999999999999E-2</v>
      </c>
      <c r="J52" s="6">
        <f t="shared" si="3"/>
        <v>1026.8865826442473</v>
      </c>
      <c r="AR52" s="14">
        <f t="shared" si="4"/>
        <v>41</v>
      </c>
      <c r="AS52" s="6">
        <f t="shared" si="5"/>
        <v>17524.34939938852</v>
      </c>
      <c r="AT52" s="6">
        <f t="shared" si="6"/>
        <v>0</v>
      </c>
      <c r="AU52" s="6">
        <f>IF(SUM($AT$12:$AT52)&gt;0,0,IF($AR52&lt;&gt;"",-PPMT($H$2,$AR52,$C$4*12,$AS$12-SUM($AT$12:$AT52)),0))</f>
        <v>755.54673048732661</v>
      </c>
      <c r="AV52" s="6">
        <f>IF(SUM($AT$12:$AT52)&gt;0,0,IF($AR52&lt;&gt;"",AS52-AU52-AT52,0))</f>
        <v>16768.802668901193</v>
      </c>
      <c r="AW52" s="6">
        <f>IF(SUM($AT$12:$AT52)&gt;0,0,IF($AR52&lt;&gt;"",(AS52-AT52)*$H$2,0))</f>
        <v>268.28851015692061</v>
      </c>
      <c r="AX52" s="6">
        <f>IF(AU52&gt;0,IF(SUM($AT$12:$AT52)&gt;0,0,IF($AR52&lt;&gt;"",Tablas!$G$8,0)),0)</f>
        <v>3</v>
      </c>
      <c r="AY52" s="6">
        <f>IF($AR52&lt;&gt;"",ROUND(AX52+AW52+AU52,2),0)*(1+Tablas!$E$8)</f>
        <v>1026.8913420000001</v>
      </c>
      <c r="BA52" s="14">
        <f t="shared" si="7"/>
        <v>0</v>
      </c>
      <c r="BB52" s="6">
        <f t="shared" si="8"/>
        <v>0</v>
      </c>
      <c r="BC52" s="6">
        <f t="shared" si="9"/>
        <v>0</v>
      </c>
      <c r="BD52" s="6">
        <f>IF(BB52&gt;0,
IF(SUM(BC$12:BC52)&gt;0,0,
IF(BA52&lt;&gt;"",
-PPMT(Tablas!$D$8,BA52,($C$4*12)-(VLOOKUP($AR$9,$A$12:$B$71,2,0)-1),BB$9-SUM(BC$12:BC52)),0)),0)</f>
        <v>0</v>
      </c>
      <c r="BE52" s="6">
        <f>IF(SUM(BC$12:BC52)&gt;0,0,IF(BA52&lt;&gt;"",BB52-BD52-BC52,0))</f>
        <v>0</v>
      </c>
      <c r="BF52" s="6">
        <f>IF(SUM(BC$12:BC52)&gt;0,0,IF(BA52&lt;&gt;"",(BB52-BC52)*Tablas!$D$8,0))</f>
        <v>0</v>
      </c>
      <c r="BG52" s="6">
        <f>IF(BD52&gt;0,IF(SUM(BC$12:BC52)&gt;0,0,IF(BA52&lt;&gt;"",Tablas!$G$8,0)),0)</f>
        <v>0</v>
      </c>
      <c r="BH52" s="6">
        <f>IF(BA52&lt;&gt;"",ROUND(BG52+BF52+BD52,2),0)*(1+Tablas!$E$8)</f>
        <v>0</v>
      </c>
      <c r="BJ52" s="14">
        <f t="shared" si="10"/>
        <v>0</v>
      </c>
      <c r="BK52" s="6">
        <f t="shared" si="11"/>
        <v>0</v>
      </c>
      <c r="BL52" s="6">
        <f t="shared" si="12"/>
        <v>0</v>
      </c>
      <c r="BM52" s="6">
        <f>IF(BK52&gt;0,IF(SUM(BL$12:BL52)&gt;0,0,IF(BJ52&lt;&gt;"",-PPMT(Tablas!$D$8,BJ52,($C$4*12)-(VLOOKUP($BA$9,$A$12:$B$71,2,0)-1),BK$9-SUM(BL$12:BL52)),0)),0)</f>
        <v>0</v>
      </c>
      <c r="BN52" s="6">
        <f>IF(SUM(BL$12:BL52)&gt;0,0,IF(BJ52&lt;&gt;"",BK52-BM52-BL52,0))</f>
        <v>0</v>
      </c>
      <c r="BO52" s="6">
        <f>IF(SUM(BL$12:BL52)&gt;0,0,IF(BJ52&lt;&gt;"",(BK52-BL52)*Tablas!$D$8,0))</f>
        <v>0</v>
      </c>
      <c r="BP52" s="6">
        <f>IF(BM52&gt;0,IF(SUM(BL$12:BL52)&gt;0,0,IF(BJ52&lt;&gt;"",Tablas!$G$8,0)),0)</f>
        <v>0</v>
      </c>
      <c r="BQ52" s="6">
        <f>IF(BJ52&lt;&gt;"",ROUND(BP52+BO52+BM52,2),0)*(1+Tablas!$E$8)</f>
        <v>0</v>
      </c>
      <c r="BS52" s="14">
        <f t="shared" si="13"/>
        <v>41</v>
      </c>
      <c r="BT52" s="6">
        <f t="shared" si="14"/>
        <v>0</v>
      </c>
      <c r="BU52" s="6">
        <f t="shared" si="15"/>
        <v>0</v>
      </c>
      <c r="BV52" s="6">
        <f>IF(BT52&gt;0,IF(SUM(BU$12:BU52)&gt;0,0,IF(BS52&lt;&gt;"",-PPMT(Tablas!$D$8,BS52,($C$4*12)-(VLOOKUP($BJ$9,$A$12:$B$71,2,0)-1),BT$9-SUM(BU$12:BU52)),0)),0)</f>
        <v>0</v>
      </c>
      <c r="BW52" s="6">
        <f>IF(SUM(BU$12:BU52)&gt;0,0,IF(BS52&lt;&gt;"",BT52-BV52-BU52,0))</f>
        <v>0</v>
      </c>
      <c r="BX52" s="6">
        <f>IF(SUM(BU$12:BU52)&gt;0,0,IF(BS52&lt;&gt;"",(BT52-BU52)*Tablas!$D$8,0))</f>
        <v>0</v>
      </c>
      <c r="BY52" s="6">
        <f>IF(BV52&gt;0,IF(SUM(BU$12:BU52)&gt;0,0,IF(BS52&lt;&gt;"",Tablas!$G$8,0)),0)</f>
        <v>0</v>
      </c>
      <c r="BZ52" s="6">
        <f>IF(BS52&lt;&gt;"",ROUND(BY52+BX52+BV52,2),0)*(1+Tablas!$E$8)</f>
        <v>0</v>
      </c>
      <c r="CB52" s="14">
        <f t="shared" si="16"/>
        <v>41</v>
      </c>
      <c r="CC52" s="6">
        <f t="shared" si="17"/>
        <v>0</v>
      </c>
      <c r="CD52" s="6">
        <f t="shared" si="18"/>
        <v>0</v>
      </c>
      <c r="CE52" s="6">
        <f>IF(CC52&gt;0,IF(SUM(CD$12:CD52)&gt;0,0,IF(CB52&lt;&gt;"",-PPMT(Tablas!$D$8,CB52,($C$4*12)-(VLOOKUP($BS$9,$A$12:$B$71,2,0)-1),CC$9-SUM(CD$12:CD52)),0)),0)</f>
        <v>0</v>
      </c>
      <c r="CF52" s="6">
        <f>IF(SUM(CD$12:CD52)&gt;0,0,IF(CB52&lt;&gt;"",CC52-CE52-CD52,0))</f>
        <v>0</v>
      </c>
      <c r="CG52" s="6">
        <f>IF(SUM(CD$12:CD52)&gt;0,0,IF(CB52&lt;&gt;"",(CC52-CD52)*Tablas!$D$8,0))</f>
        <v>0</v>
      </c>
      <c r="CH52" s="6">
        <f>IF(CE52&gt;0,IF(SUM(CD$12:CD52)&gt;0,0,IF(CB52&lt;&gt;"",Tablas!$G$8,0)),0)</f>
        <v>0</v>
      </c>
      <c r="CI52" s="6">
        <f>IF(CB52&lt;&gt;"",ROUND(CH52+CG52+CE52,2),0)*(1+Tablas!$E$8)</f>
        <v>0</v>
      </c>
      <c r="CK52" s="14">
        <f t="shared" si="19"/>
        <v>41</v>
      </c>
      <c r="CL52" s="6">
        <f t="shared" si="20"/>
        <v>0</v>
      </c>
      <c r="CM52" s="6">
        <f t="shared" si="21"/>
        <v>0</v>
      </c>
      <c r="CN52" s="6">
        <f>IF(CL52&gt;0,IF(SUM(CM$12:CM52)&gt;0,0,IF(CK52&lt;&gt;"",-PPMT(Tablas!$D$8,CK52,($C$4*12)-(VLOOKUP($CB$9,$A$12:$B$71,2,0)-1),CL$9-SUM(CM$12:CM52)),0)),0)</f>
        <v>0</v>
      </c>
      <c r="CO52" s="6">
        <f>IF(SUM(CM$12:CM52)&gt;0,0,IF(CK52&lt;&gt;"",CL52-CN52-CM52,0))</f>
        <v>0</v>
      </c>
      <c r="CP52" s="6">
        <f>IF(SUM(CM$12:CM52)&gt;0,0,IF(CK52&lt;&gt;"",(CL52-CM52)*Tablas!$D$8,0))</f>
        <v>0</v>
      </c>
      <c r="CQ52" s="6">
        <f>IF(CN52&gt;0,IF(SUM(CM$12:CM52)&gt;0,0,IF(CK52&lt;&gt;"",Tablas!$G$8,0)),0)</f>
        <v>0</v>
      </c>
      <c r="CR52" s="6">
        <f>IF(CK52&lt;&gt;"",ROUND(CQ52+CP52+CN52,2),0)*(1+Tablas!$E$8)</f>
        <v>0</v>
      </c>
      <c r="CT52" s="14">
        <f t="shared" si="22"/>
        <v>41</v>
      </c>
      <c r="CU52" s="6">
        <f t="shared" si="23"/>
        <v>0</v>
      </c>
      <c r="CV52" s="6">
        <f t="shared" si="24"/>
        <v>0</v>
      </c>
      <c r="CW52" s="6">
        <f>IF(CU52&gt;0,IF(SUM(CV$12:CV52)&gt;0,0,IF(CT52&lt;&gt;"",-PPMT(Tablas!$D$8,CT52,($C$4*12)-(VLOOKUP($CK$9,$A$12:$B$71,2,0)-1),CU$9-SUM(CV$12:CV52)),0)),0)</f>
        <v>0</v>
      </c>
      <c r="CX52" s="6">
        <f>IF(SUM(CV$12:CV52)&gt;0,0,IF(CT52&lt;&gt;"",CU52-CW52-CV52,0))</f>
        <v>0</v>
      </c>
      <c r="CY52" s="6">
        <f>IF(SUM(CV$12:CV52)&gt;0,0,IF(CT52&lt;&gt;"",(CU52-CV52)*Tablas!$D$8,0))</f>
        <v>0</v>
      </c>
      <c r="CZ52" s="6">
        <f>IF(CW52&gt;0,IF(SUM(CV$12:CV52)&gt;0,0,IF(CT52&lt;&gt;"",Tablas!$G$8,0)),0)</f>
        <v>0</v>
      </c>
      <c r="DA52" s="6">
        <f>IF(CT52&lt;&gt;"",ROUND(CZ52+CY52+CW52,2),0)*(1+Tablas!$E$8)</f>
        <v>0</v>
      </c>
      <c r="DC52" s="14">
        <f t="shared" si="25"/>
        <v>41</v>
      </c>
      <c r="DD52" s="6">
        <f t="shared" si="26"/>
        <v>0</v>
      </c>
      <c r="DE52" s="6">
        <f t="shared" si="27"/>
        <v>0</v>
      </c>
      <c r="DF52" s="6">
        <f>IF(DD52&gt;0,IF(SUM(DE$12:DE52)&gt;0,0,IF(DC52&lt;&gt;"",-PPMT(Tablas!$D$8,DC52,($C$4*12)-(VLOOKUP($CT$9,$A$12:$B$71,2,0)-1),DD$9-SUM(DE$12:DE52)),0)),0)</f>
        <v>0</v>
      </c>
      <c r="DG52" s="6">
        <f>IF(SUM(DE$12:DE52)&gt;0,0,IF(DC52&lt;&gt;"",DD52-DF52-DE52,0))</f>
        <v>0</v>
      </c>
      <c r="DH52" s="6">
        <f>IF(SUM(DE$12:DE52)&gt;0,0,IF(DC52&lt;&gt;"",(DD52-DE52)*Tablas!$D$8,0))</f>
        <v>0</v>
      </c>
      <c r="DI52" s="6">
        <f>IF(DF52&gt;0,IF(SUM(DE$12:DE52)&gt;0,0,IF(DC52&lt;&gt;"",Tablas!$G$8,0)),0)</f>
        <v>0</v>
      </c>
      <c r="DJ52" s="6">
        <f>IF(DC52&lt;&gt;"",ROUND(DI52+DH52+DF52,2),0)*(1+Tablas!$E$8)</f>
        <v>0</v>
      </c>
      <c r="DL52" s="14">
        <f t="shared" si="28"/>
        <v>41</v>
      </c>
      <c r="DM52" s="6">
        <f t="shared" si="29"/>
        <v>0</v>
      </c>
      <c r="DN52" s="6">
        <f t="shared" si="30"/>
        <v>0</v>
      </c>
      <c r="DO52" s="6">
        <f>IF(DM52&gt;0,IF(SUM(DN$12:DN52)&gt;0,0,IF(DL52&lt;&gt;"",-PPMT(Tablas!$D$8,DL52,($C$4*12)-(VLOOKUP($DC$9,$A$12:$B$71,2,0)-1),DM$9-SUM(DN$12:DN52)),0)),0)</f>
        <v>0</v>
      </c>
      <c r="DP52" s="6">
        <f>IF(SUM(DN$12:DN52)&gt;0,0,IF(DL52&lt;&gt;"",DM52-DO52-DN52,0))</f>
        <v>0</v>
      </c>
      <c r="DQ52" s="6">
        <f>IF(SUM(DN$12:DN52)&gt;0,0,IF(DL52&lt;&gt;"",(DM52-DN52)*Tablas!$D$8,0))</f>
        <v>0</v>
      </c>
      <c r="DR52" s="6">
        <f>IF(DO52&gt;0,IF(SUM(DN$12:DN52)&gt;0,0,IF(DL52&lt;&gt;"",Tablas!$G$8,0)),0)</f>
        <v>0</v>
      </c>
      <c r="DS52" s="6">
        <f>IF(DL52&lt;&gt;"",ROUND(DR52+DQ52+DO52,2),0)*(1+Tablas!$E$8)</f>
        <v>0</v>
      </c>
      <c r="DU52" s="14">
        <f t="shared" si="31"/>
        <v>41</v>
      </c>
      <c r="DV52" s="6">
        <f t="shared" si="32"/>
        <v>0</v>
      </c>
      <c r="DW52" s="6">
        <f t="shared" si="33"/>
        <v>0</v>
      </c>
      <c r="DX52" s="6">
        <f>IF(DV52&gt;0,IF(SUM(DW$12:DW52)&gt;0,0,IF(DU52&lt;&gt;"",-PPMT(Tablas!$D$8,DU52,($C$4*12)-(VLOOKUP($DL$9,$A$12:$B$71,2,0)-1),DV$9-SUM(DW$12:DW52)),0)),0)</f>
        <v>0</v>
      </c>
      <c r="DY52" s="6">
        <f>IF(SUM(DW$12:DW52)&gt;0,0,IF(DU52&lt;&gt;"",DV52-DX52-DW52,0))</f>
        <v>0</v>
      </c>
      <c r="DZ52" s="6">
        <f>IF(SUM(DW$12:DW52)&gt;0,0,IF(DU52&lt;&gt;"",(DV52-DW52)*Tablas!$D$8,0))</f>
        <v>0</v>
      </c>
      <c r="EA52" s="6">
        <f>IF(DX52&gt;0,IF(SUM(DW$12:DW52)&gt;0,0,IF(DU52&lt;&gt;"",Tablas!$G$8,0)),0)</f>
        <v>0</v>
      </c>
      <c r="EB52" s="6">
        <f>IF(DU52&lt;&gt;"",ROUND(EA52+DZ52+DX52,2),0)*(1+Tablas!$E$8)</f>
        <v>0</v>
      </c>
    </row>
    <row r="53" spans="1:132" x14ac:dyDescent="0.2">
      <c r="A53" s="3">
        <f>IF($D53&gt;0,COUNTA($D$12:D53),0)</f>
        <v>0</v>
      </c>
      <c r="B53" s="13">
        <f t="shared" si="34"/>
        <v>42</v>
      </c>
      <c r="C53" s="1">
        <f t="shared" si="35"/>
        <v>46858</v>
      </c>
      <c r="D53" s="34"/>
      <c r="E53" s="6">
        <f t="shared" si="36"/>
        <v>16768.802668901193</v>
      </c>
      <c r="F53" s="6">
        <f t="shared" si="0"/>
        <v>767.11375086889075</v>
      </c>
      <c r="G53" s="6">
        <f t="shared" si="1"/>
        <v>256.72148977535653</v>
      </c>
      <c r="H53" s="6">
        <f t="shared" si="2"/>
        <v>3</v>
      </c>
      <c r="I53" s="6">
        <f>ROUND(SUM(F53:H53),2)*(Tablas!$E$8)</f>
        <v>5.1341999999999999E-2</v>
      </c>
      <c r="J53" s="6">
        <f t="shared" si="3"/>
        <v>1026.8865826442473</v>
      </c>
      <c r="AR53" s="14">
        <f t="shared" si="4"/>
        <v>42</v>
      </c>
      <c r="AS53" s="6">
        <f t="shared" si="5"/>
        <v>16768.802668901193</v>
      </c>
      <c r="AT53" s="6">
        <f t="shared" si="6"/>
        <v>0</v>
      </c>
      <c r="AU53" s="6">
        <f>IF(SUM($AT$12:$AT53)&gt;0,0,IF($AR53&lt;&gt;"",-PPMT($H$2,$AR53,$C$4*12,$AS$12-SUM($AT$12:$AT53)),0))</f>
        <v>767.11375086889075</v>
      </c>
      <c r="AV53" s="6">
        <f>IF(SUM($AT$12:$AT53)&gt;0,0,IF($AR53&lt;&gt;"",AS53-AU53-AT53,0))</f>
        <v>16001.688918032301</v>
      </c>
      <c r="AW53" s="6">
        <f>IF(SUM($AT$12:$AT53)&gt;0,0,IF($AR53&lt;&gt;"",(AS53-AT53)*$H$2,0))</f>
        <v>256.72148977535653</v>
      </c>
      <c r="AX53" s="6">
        <f>IF(AU53&gt;0,IF(SUM($AT$12:$AT53)&gt;0,0,IF($AR53&lt;&gt;"",Tablas!$G$8,0)),0)</f>
        <v>3</v>
      </c>
      <c r="AY53" s="6">
        <f>IF($AR53&lt;&gt;"",ROUND(AX53+AW53+AU53,2),0)*(1+Tablas!$E$8)</f>
        <v>1026.8913420000001</v>
      </c>
      <c r="BA53" s="14">
        <f t="shared" si="7"/>
        <v>0</v>
      </c>
      <c r="BB53" s="6">
        <f t="shared" si="8"/>
        <v>0</v>
      </c>
      <c r="BC53" s="6">
        <f t="shared" si="9"/>
        <v>0</v>
      </c>
      <c r="BD53" s="6">
        <f>IF(BB53&gt;0,
IF(SUM(BC$12:BC53)&gt;0,0,
IF(BA53&lt;&gt;"",
-PPMT(Tablas!$D$8,BA53,($C$4*12)-(VLOOKUP($AR$9,$A$12:$B$71,2,0)-1),BB$9-SUM(BC$12:BC53)),0)),0)</f>
        <v>0</v>
      </c>
      <c r="BE53" s="6">
        <f>IF(SUM(BC$12:BC53)&gt;0,0,IF(BA53&lt;&gt;"",BB53-BD53-BC53,0))</f>
        <v>0</v>
      </c>
      <c r="BF53" s="6">
        <f>IF(SUM(BC$12:BC53)&gt;0,0,IF(BA53&lt;&gt;"",(BB53-BC53)*Tablas!$D$8,0))</f>
        <v>0</v>
      </c>
      <c r="BG53" s="6">
        <f>IF(BD53&gt;0,IF(SUM(BC$12:BC53)&gt;0,0,IF(BA53&lt;&gt;"",Tablas!$G$8,0)),0)</f>
        <v>0</v>
      </c>
      <c r="BH53" s="6">
        <f>IF(BA53&lt;&gt;"",ROUND(BG53+BF53+BD53,2),0)*(1+Tablas!$E$8)</f>
        <v>0</v>
      </c>
      <c r="BJ53" s="14">
        <f t="shared" si="10"/>
        <v>0</v>
      </c>
      <c r="BK53" s="6">
        <f t="shared" si="11"/>
        <v>0</v>
      </c>
      <c r="BL53" s="6">
        <f t="shared" si="12"/>
        <v>0</v>
      </c>
      <c r="BM53" s="6">
        <f>IF(BK53&gt;0,IF(SUM(BL$12:BL53)&gt;0,0,IF(BJ53&lt;&gt;"",-PPMT(Tablas!$D$8,BJ53,($C$4*12)-(VLOOKUP($BA$9,$A$12:$B$71,2,0)-1),BK$9-SUM(BL$12:BL53)),0)),0)</f>
        <v>0</v>
      </c>
      <c r="BN53" s="6">
        <f>IF(SUM(BL$12:BL53)&gt;0,0,IF(BJ53&lt;&gt;"",BK53-BM53-BL53,0))</f>
        <v>0</v>
      </c>
      <c r="BO53" s="6">
        <f>IF(SUM(BL$12:BL53)&gt;0,0,IF(BJ53&lt;&gt;"",(BK53-BL53)*Tablas!$D$8,0))</f>
        <v>0</v>
      </c>
      <c r="BP53" s="6">
        <f>IF(BM53&gt;0,IF(SUM(BL$12:BL53)&gt;0,0,IF(BJ53&lt;&gt;"",Tablas!$G$8,0)),0)</f>
        <v>0</v>
      </c>
      <c r="BQ53" s="6">
        <f>IF(BJ53&lt;&gt;"",ROUND(BP53+BO53+BM53,2),0)*(1+Tablas!$E$8)</f>
        <v>0</v>
      </c>
      <c r="BS53" s="14">
        <f t="shared" si="13"/>
        <v>42</v>
      </c>
      <c r="BT53" s="6">
        <f t="shared" si="14"/>
        <v>0</v>
      </c>
      <c r="BU53" s="6">
        <f t="shared" si="15"/>
        <v>0</v>
      </c>
      <c r="BV53" s="6">
        <f>IF(BT53&gt;0,IF(SUM(BU$12:BU53)&gt;0,0,IF(BS53&lt;&gt;"",-PPMT(Tablas!$D$8,BS53,($C$4*12)-(VLOOKUP($BJ$9,$A$12:$B$71,2,0)-1),BT$9-SUM(BU$12:BU53)),0)),0)</f>
        <v>0</v>
      </c>
      <c r="BW53" s="6">
        <f>IF(SUM(BU$12:BU53)&gt;0,0,IF(BS53&lt;&gt;"",BT53-BV53-BU53,0))</f>
        <v>0</v>
      </c>
      <c r="BX53" s="6">
        <f>IF(SUM(BU$12:BU53)&gt;0,0,IF(BS53&lt;&gt;"",(BT53-BU53)*Tablas!$D$8,0))</f>
        <v>0</v>
      </c>
      <c r="BY53" s="6">
        <f>IF(BV53&gt;0,IF(SUM(BU$12:BU53)&gt;0,0,IF(BS53&lt;&gt;"",Tablas!$G$8,0)),0)</f>
        <v>0</v>
      </c>
      <c r="BZ53" s="6">
        <f>IF(BS53&lt;&gt;"",ROUND(BY53+BX53+BV53,2),0)*(1+Tablas!$E$8)</f>
        <v>0</v>
      </c>
      <c r="CB53" s="14">
        <f t="shared" si="16"/>
        <v>42</v>
      </c>
      <c r="CC53" s="6">
        <f t="shared" si="17"/>
        <v>0</v>
      </c>
      <c r="CD53" s="6">
        <f t="shared" si="18"/>
        <v>0</v>
      </c>
      <c r="CE53" s="6">
        <f>IF(CC53&gt;0,IF(SUM(CD$12:CD53)&gt;0,0,IF(CB53&lt;&gt;"",-PPMT(Tablas!$D$8,CB53,($C$4*12)-(VLOOKUP($BS$9,$A$12:$B$71,2,0)-1),CC$9-SUM(CD$12:CD53)),0)),0)</f>
        <v>0</v>
      </c>
      <c r="CF53" s="6">
        <f>IF(SUM(CD$12:CD53)&gt;0,0,IF(CB53&lt;&gt;"",CC53-CE53-CD53,0))</f>
        <v>0</v>
      </c>
      <c r="CG53" s="6">
        <f>IF(SUM(CD$12:CD53)&gt;0,0,IF(CB53&lt;&gt;"",(CC53-CD53)*Tablas!$D$8,0))</f>
        <v>0</v>
      </c>
      <c r="CH53" s="6">
        <f>IF(CE53&gt;0,IF(SUM(CD$12:CD53)&gt;0,0,IF(CB53&lt;&gt;"",Tablas!$G$8,0)),0)</f>
        <v>0</v>
      </c>
      <c r="CI53" s="6">
        <f>IF(CB53&lt;&gt;"",ROUND(CH53+CG53+CE53,2),0)*(1+Tablas!$E$8)</f>
        <v>0</v>
      </c>
      <c r="CK53" s="14">
        <f t="shared" si="19"/>
        <v>42</v>
      </c>
      <c r="CL53" s="6">
        <f t="shared" si="20"/>
        <v>0</v>
      </c>
      <c r="CM53" s="6">
        <f t="shared" si="21"/>
        <v>0</v>
      </c>
      <c r="CN53" s="6">
        <f>IF(CL53&gt;0,IF(SUM(CM$12:CM53)&gt;0,0,IF(CK53&lt;&gt;"",-PPMT(Tablas!$D$8,CK53,($C$4*12)-(VLOOKUP($CB$9,$A$12:$B$71,2,0)-1),CL$9-SUM(CM$12:CM53)),0)),0)</f>
        <v>0</v>
      </c>
      <c r="CO53" s="6">
        <f>IF(SUM(CM$12:CM53)&gt;0,0,IF(CK53&lt;&gt;"",CL53-CN53-CM53,0))</f>
        <v>0</v>
      </c>
      <c r="CP53" s="6">
        <f>IF(SUM(CM$12:CM53)&gt;0,0,IF(CK53&lt;&gt;"",(CL53-CM53)*Tablas!$D$8,0))</f>
        <v>0</v>
      </c>
      <c r="CQ53" s="6">
        <f>IF(CN53&gt;0,IF(SUM(CM$12:CM53)&gt;0,0,IF(CK53&lt;&gt;"",Tablas!$G$8,0)),0)</f>
        <v>0</v>
      </c>
      <c r="CR53" s="6">
        <f>IF(CK53&lt;&gt;"",ROUND(CQ53+CP53+CN53,2),0)*(1+Tablas!$E$8)</f>
        <v>0</v>
      </c>
      <c r="CT53" s="14">
        <f t="shared" si="22"/>
        <v>42</v>
      </c>
      <c r="CU53" s="6">
        <f t="shared" si="23"/>
        <v>0</v>
      </c>
      <c r="CV53" s="6">
        <f t="shared" si="24"/>
        <v>0</v>
      </c>
      <c r="CW53" s="6">
        <f>IF(CU53&gt;0,IF(SUM(CV$12:CV53)&gt;0,0,IF(CT53&lt;&gt;"",-PPMT(Tablas!$D$8,CT53,($C$4*12)-(VLOOKUP($CK$9,$A$12:$B$71,2,0)-1),CU$9-SUM(CV$12:CV53)),0)),0)</f>
        <v>0</v>
      </c>
      <c r="CX53" s="6">
        <f>IF(SUM(CV$12:CV53)&gt;0,0,IF(CT53&lt;&gt;"",CU53-CW53-CV53,0))</f>
        <v>0</v>
      </c>
      <c r="CY53" s="6">
        <f>IF(SUM(CV$12:CV53)&gt;0,0,IF(CT53&lt;&gt;"",(CU53-CV53)*Tablas!$D$8,0))</f>
        <v>0</v>
      </c>
      <c r="CZ53" s="6">
        <f>IF(CW53&gt;0,IF(SUM(CV$12:CV53)&gt;0,0,IF(CT53&lt;&gt;"",Tablas!$G$8,0)),0)</f>
        <v>0</v>
      </c>
      <c r="DA53" s="6">
        <f>IF(CT53&lt;&gt;"",ROUND(CZ53+CY53+CW53,2),0)*(1+Tablas!$E$8)</f>
        <v>0</v>
      </c>
      <c r="DC53" s="14">
        <f t="shared" si="25"/>
        <v>42</v>
      </c>
      <c r="DD53" s="6">
        <f t="shared" si="26"/>
        <v>0</v>
      </c>
      <c r="DE53" s="6">
        <f t="shared" si="27"/>
        <v>0</v>
      </c>
      <c r="DF53" s="6">
        <f>IF(DD53&gt;0,IF(SUM(DE$12:DE53)&gt;0,0,IF(DC53&lt;&gt;"",-PPMT(Tablas!$D$8,DC53,($C$4*12)-(VLOOKUP($CT$9,$A$12:$B$71,2,0)-1),DD$9-SUM(DE$12:DE53)),0)),0)</f>
        <v>0</v>
      </c>
      <c r="DG53" s="6">
        <f>IF(SUM(DE$12:DE53)&gt;0,0,IF(DC53&lt;&gt;"",DD53-DF53-DE53,0))</f>
        <v>0</v>
      </c>
      <c r="DH53" s="6">
        <f>IF(SUM(DE$12:DE53)&gt;0,0,IF(DC53&lt;&gt;"",(DD53-DE53)*Tablas!$D$8,0))</f>
        <v>0</v>
      </c>
      <c r="DI53" s="6">
        <f>IF(DF53&gt;0,IF(SUM(DE$12:DE53)&gt;0,0,IF(DC53&lt;&gt;"",Tablas!$G$8,0)),0)</f>
        <v>0</v>
      </c>
      <c r="DJ53" s="6">
        <f>IF(DC53&lt;&gt;"",ROUND(DI53+DH53+DF53,2),0)*(1+Tablas!$E$8)</f>
        <v>0</v>
      </c>
      <c r="DL53" s="14">
        <f t="shared" si="28"/>
        <v>42</v>
      </c>
      <c r="DM53" s="6">
        <f t="shared" si="29"/>
        <v>0</v>
      </c>
      <c r="DN53" s="6">
        <f t="shared" si="30"/>
        <v>0</v>
      </c>
      <c r="DO53" s="6">
        <f>IF(DM53&gt;0,IF(SUM(DN$12:DN53)&gt;0,0,IF(DL53&lt;&gt;"",-PPMT(Tablas!$D$8,DL53,($C$4*12)-(VLOOKUP($DC$9,$A$12:$B$71,2,0)-1),DM$9-SUM(DN$12:DN53)),0)),0)</f>
        <v>0</v>
      </c>
      <c r="DP53" s="6">
        <f>IF(SUM(DN$12:DN53)&gt;0,0,IF(DL53&lt;&gt;"",DM53-DO53-DN53,0))</f>
        <v>0</v>
      </c>
      <c r="DQ53" s="6">
        <f>IF(SUM(DN$12:DN53)&gt;0,0,IF(DL53&lt;&gt;"",(DM53-DN53)*Tablas!$D$8,0))</f>
        <v>0</v>
      </c>
      <c r="DR53" s="6">
        <f>IF(DO53&gt;0,IF(SUM(DN$12:DN53)&gt;0,0,IF(DL53&lt;&gt;"",Tablas!$G$8,0)),0)</f>
        <v>0</v>
      </c>
      <c r="DS53" s="6">
        <f>IF(DL53&lt;&gt;"",ROUND(DR53+DQ53+DO53,2),0)*(1+Tablas!$E$8)</f>
        <v>0</v>
      </c>
      <c r="DU53" s="14">
        <f t="shared" si="31"/>
        <v>42</v>
      </c>
      <c r="DV53" s="6">
        <f t="shared" si="32"/>
        <v>0</v>
      </c>
      <c r="DW53" s="6">
        <f t="shared" si="33"/>
        <v>0</v>
      </c>
      <c r="DX53" s="6">
        <f>IF(DV53&gt;0,IF(SUM(DW$12:DW53)&gt;0,0,IF(DU53&lt;&gt;"",-PPMT(Tablas!$D$8,DU53,($C$4*12)-(VLOOKUP($DL$9,$A$12:$B$71,2,0)-1),DV$9-SUM(DW$12:DW53)),0)),0)</f>
        <v>0</v>
      </c>
      <c r="DY53" s="6">
        <f>IF(SUM(DW$12:DW53)&gt;0,0,IF(DU53&lt;&gt;"",DV53-DX53-DW53,0))</f>
        <v>0</v>
      </c>
      <c r="DZ53" s="6">
        <f>IF(SUM(DW$12:DW53)&gt;0,0,IF(DU53&lt;&gt;"",(DV53-DW53)*Tablas!$D$8,0))</f>
        <v>0</v>
      </c>
      <c r="EA53" s="6">
        <f>IF(DX53&gt;0,IF(SUM(DW$12:DW53)&gt;0,0,IF(DU53&lt;&gt;"",Tablas!$G$8,0)),0)</f>
        <v>0</v>
      </c>
      <c r="EB53" s="6">
        <f>IF(DU53&lt;&gt;"",ROUND(EA53+DZ53+DX53,2),0)*(1+Tablas!$E$8)</f>
        <v>0</v>
      </c>
    </row>
    <row r="54" spans="1:132" x14ac:dyDescent="0.2">
      <c r="A54" s="3">
        <f>IF($D54&gt;0,COUNTA($D$12:D54),0)</f>
        <v>0</v>
      </c>
      <c r="B54" s="13">
        <f t="shared" si="34"/>
        <v>43</v>
      </c>
      <c r="C54" s="1">
        <f t="shared" si="35"/>
        <v>46888</v>
      </c>
      <c r="D54" s="34"/>
      <c r="E54" s="6">
        <f t="shared" si="36"/>
        <v>16001.688918032301</v>
      </c>
      <c r="F54" s="6">
        <f t="shared" si="0"/>
        <v>778.85785620775619</v>
      </c>
      <c r="G54" s="6">
        <f t="shared" si="1"/>
        <v>244.97738443649106</v>
      </c>
      <c r="H54" s="6">
        <f t="shared" si="2"/>
        <v>3</v>
      </c>
      <c r="I54" s="6">
        <f>ROUND(SUM(F54:H54),2)*(Tablas!$E$8)</f>
        <v>5.1341999999999999E-2</v>
      </c>
      <c r="J54" s="6">
        <f t="shared" si="3"/>
        <v>1026.8865826442473</v>
      </c>
      <c r="AR54" s="14">
        <f t="shared" si="4"/>
        <v>43</v>
      </c>
      <c r="AS54" s="6">
        <f t="shared" si="5"/>
        <v>16001.688918032301</v>
      </c>
      <c r="AT54" s="6">
        <f t="shared" si="6"/>
        <v>0</v>
      </c>
      <c r="AU54" s="6">
        <f>IF(SUM($AT$12:$AT54)&gt;0,0,IF($AR54&lt;&gt;"",-PPMT($H$2,$AR54,$C$4*12,$AS$12-SUM($AT$12:$AT54)),0))</f>
        <v>778.85785620775619</v>
      </c>
      <c r="AV54" s="6">
        <f>IF(SUM($AT$12:$AT54)&gt;0,0,IF($AR54&lt;&gt;"",AS54-AU54-AT54,0))</f>
        <v>15222.831061824545</v>
      </c>
      <c r="AW54" s="6">
        <f>IF(SUM($AT$12:$AT54)&gt;0,0,IF($AR54&lt;&gt;"",(AS54-AT54)*$H$2,0))</f>
        <v>244.97738443649106</v>
      </c>
      <c r="AX54" s="6">
        <f>IF(AU54&gt;0,IF(SUM($AT$12:$AT54)&gt;0,0,IF($AR54&lt;&gt;"",Tablas!$G$8,0)),0)</f>
        <v>3</v>
      </c>
      <c r="AY54" s="6">
        <f>IF($AR54&lt;&gt;"",ROUND(AX54+AW54+AU54,2),0)*(1+Tablas!$E$8)</f>
        <v>1026.8913420000001</v>
      </c>
      <c r="BA54" s="14">
        <f t="shared" si="7"/>
        <v>0</v>
      </c>
      <c r="BB54" s="6">
        <f t="shared" si="8"/>
        <v>0</v>
      </c>
      <c r="BC54" s="6">
        <f t="shared" si="9"/>
        <v>0</v>
      </c>
      <c r="BD54" s="6">
        <f>IF(BB54&gt;0,
IF(SUM(BC$12:BC54)&gt;0,0,
IF(BA54&lt;&gt;"",
-PPMT(Tablas!$D$8,BA54,($C$4*12)-(VLOOKUP($AR$9,$A$12:$B$71,2,0)-1),BB$9-SUM(BC$12:BC54)),0)),0)</f>
        <v>0</v>
      </c>
      <c r="BE54" s="6">
        <f>IF(SUM(BC$12:BC54)&gt;0,0,IF(BA54&lt;&gt;"",BB54-BD54-BC54,0))</f>
        <v>0</v>
      </c>
      <c r="BF54" s="6">
        <f>IF(SUM(BC$12:BC54)&gt;0,0,IF(BA54&lt;&gt;"",(BB54-BC54)*Tablas!$D$8,0))</f>
        <v>0</v>
      </c>
      <c r="BG54" s="6">
        <f>IF(BD54&gt;0,IF(SUM(BC$12:BC54)&gt;0,0,IF(BA54&lt;&gt;"",Tablas!$G$8,0)),0)</f>
        <v>0</v>
      </c>
      <c r="BH54" s="6">
        <f>IF(BA54&lt;&gt;"",ROUND(BG54+BF54+BD54,2),0)*(1+Tablas!$E$8)</f>
        <v>0</v>
      </c>
      <c r="BJ54" s="14">
        <f t="shared" si="10"/>
        <v>0</v>
      </c>
      <c r="BK54" s="6">
        <f t="shared" si="11"/>
        <v>0</v>
      </c>
      <c r="BL54" s="6">
        <f t="shared" si="12"/>
        <v>0</v>
      </c>
      <c r="BM54" s="6">
        <f>IF(BK54&gt;0,IF(SUM(BL$12:BL54)&gt;0,0,IF(BJ54&lt;&gt;"",-PPMT(Tablas!$D$8,BJ54,($C$4*12)-(VLOOKUP($BA$9,$A$12:$B$71,2,0)-1),BK$9-SUM(BL$12:BL54)),0)),0)</f>
        <v>0</v>
      </c>
      <c r="BN54" s="6">
        <f>IF(SUM(BL$12:BL54)&gt;0,0,IF(BJ54&lt;&gt;"",BK54-BM54-BL54,0))</f>
        <v>0</v>
      </c>
      <c r="BO54" s="6">
        <f>IF(SUM(BL$12:BL54)&gt;0,0,IF(BJ54&lt;&gt;"",(BK54-BL54)*Tablas!$D$8,0))</f>
        <v>0</v>
      </c>
      <c r="BP54" s="6">
        <f>IF(BM54&gt;0,IF(SUM(BL$12:BL54)&gt;0,0,IF(BJ54&lt;&gt;"",Tablas!$G$8,0)),0)</f>
        <v>0</v>
      </c>
      <c r="BQ54" s="6">
        <f>IF(BJ54&lt;&gt;"",ROUND(BP54+BO54+BM54,2),0)*(1+Tablas!$E$8)</f>
        <v>0</v>
      </c>
      <c r="BS54" s="14">
        <f t="shared" si="13"/>
        <v>43</v>
      </c>
      <c r="BT54" s="6">
        <f t="shared" si="14"/>
        <v>0</v>
      </c>
      <c r="BU54" s="6">
        <f t="shared" si="15"/>
        <v>0</v>
      </c>
      <c r="BV54" s="6">
        <f>IF(BT54&gt;0,IF(SUM(BU$12:BU54)&gt;0,0,IF(BS54&lt;&gt;"",-PPMT(Tablas!$D$8,BS54,($C$4*12)-(VLOOKUP($BJ$9,$A$12:$B$71,2,0)-1),BT$9-SUM(BU$12:BU54)),0)),0)</f>
        <v>0</v>
      </c>
      <c r="BW54" s="6">
        <f>IF(SUM(BU$12:BU54)&gt;0,0,IF(BS54&lt;&gt;"",BT54-BV54-BU54,0))</f>
        <v>0</v>
      </c>
      <c r="BX54" s="6">
        <f>IF(SUM(BU$12:BU54)&gt;0,0,IF(BS54&lt;&gt;"",(BT54-BU54)*Tablas!$D$8,0))</f>
        <v>0</v>
      </c>
      <c r="BY54" s="6">
        <f>IF(BV54&gt;0,IF(SUM(BU$12:BU54)&gt;0,0,IF(BS54&lt;&gt;"",Tablas!$G$8,0)),0)</f>
        <v>0</v>
      </c>
      <c r="BZ54" s="6">
        <f>IF(BS54&lt;&gt;"",ROUND(BY54+BX54+BV54,2),0)*(1+Tablas!$E$8)</f>
        <v>0</v>
      </c>
      <c r="CB54" s="14">
        <f t="shared" si="16"/>
        <v>43</v>
      </c>
      <c r="CC54" s="6">
        <f t="shared" si="17"/>
        <v>0</v>
      </c>
      <c r="CD54" s="6">
        <f t="shared" si="18"/>
        <v>0</v>
      </c>
      <c r="CE54" s="6">
        <f>IF(CC54&gt;0,IF(SUM(CD$12:CD54)&gt;0,0,IF(CB54&lt;&gt;"",-PPMT(Tablas!$D$8,CB54,($C$4*12)-(VLOOKUP($BS$9,$A$12:$B$71,2,0)-1),CC$9-SUM(CD$12:CD54)),0)),0)</f>
        <v>0</v>
      </c>
      <c r="CF54" s="6">
        <f>IF(SUM(CD$12:CD54)&gt;0,0,IF(CB54&lt;&gt;"",CC54-CE54-CD54,0))</f>
        <v>0</v>
      </c>
      <c r="CG54" s="6">
        <f>IF(SUM(CD$12:CD54)&gt;0,0,IF(CB54&lt;&gt;"",(CC54-CD54)*Tablas!$D$8,0))</f>
        <v>0</v>
      </c>
      <c r="CH54" s="6">
        <f>IF(CE54&gt;0,IF(SUM(CD$12:CD54)&gt;0,0,IF(CB54&lt;&gt;"",Tablas!$G$8,0)),0)</f>
        <v>0</v>
      </c>
      <c r="CI54" s="6">
        <f>IF(CB54&lt;&gt;"",ROUND(CH54+CG54+CE54,2),0)*(1+Tablas!$E$8)</f>
        <v>0</v>
      </c>
      <c r="CK54" s="14">
        <f t="shared" si="19"/>
        <v>43</v>
      </c>
      <c r="CL54" s="6">
        <f t="shared" si="20"/>
        <v>0</v>
      </c>
      <c r="CM54" s="6">
        <f t="shared" si="21"/>
        <v>0</v>
      </c>
      <c r="CN54" s="6">
        <f>IF(CL54&gt;0,IF(SUM(CM$12:CM54)&gt;0,0,IF(CK54&lt;&gt;"",-PPMT(Tablas!$D$8,CK54,($C$4*12)-(VLOOKUP($CB$9,$A$12:$B$71,2,0)-1),CL$9-SUM(CM$12:CM54)),0)),0)</f>
        <v>0</v>
      </c>
      <c r="CO54" s="6">
        <f>IF(SUM(CM$12:CM54)&gt;0,0,IF(CK54&lt;&gt;"",CL54-CN54-CM54,0))</f>
        <v>0</v>
      </c>
      <c r="CP54" s="6">
        <f>IF(SUM(CM$12:CM54)&gt;0,0,IF(CK54&lt;&gt;"",(CL54-CM54)*Tablas!$D$8,0))</f>
        <v>0</v>
      </c>
      <c r="CQ54" s="6">
        <f>IF(CN54&gt;0,IF(SUM(CM$12:CM54)&gt;0,0,IF(CK54&lt;&gt;"",Tablas!$G$8,0)),0)</f>
        <v>0</v>
      </c>
      <c r="CR54" s="6">
        <f>IF(CK54&lt;&gt;"",ROUND(CQ54+CP54+CN54,2),0)*(1+Tablas!$E$8)</f>
        <v>0</v>
      </c>
      <c r="CT54" s="14">
        <f t="shared" si="22"/>
        <v>43</v>
      </c>
      <c r="CU54" s="6">
        <f t="shared" si="23"/>
        <v>0</v>
      </c>
      <c r="CV54" s="6">
        <f t="shared" si="24"/>
        <v>0</v>
      </c>
      <c r="CW54" s="6">
        <f>IF(CU54&gt;0,IF(SUM(CV$12:CV54)&gt;0,0,IF(CT54&lt;&gt;"",-PPMT(Tablas!$D$8,CT54,($C$4*12)-(VLOOKUP($CK$9,$A$12:$B$71,2,0)-1),CU$9-SUM(CV$12:CV54)),0)),0)</f>
        <v>0</v>
      </c>
      <c r="CX54" s="6">
        <f>IF(SUM(CV$12:CV54)&gt;0,0,IF(CT54&lt;&gt;"",CU54-CW54-CV54,0))</f>
        <v>0</v>
      </c>
      <c r="CY54" s="6">
        <f>IF(SUM(CV$12:CV54)&gt;0,0,IF(CT54&lt;&gt;"",(CU54-CV54)*Tablas!$D$8,0))</f>
        <v>0</v>
      </c>
      <c r="CZ54" s="6">
        <f>IF(CW54&gt;0,IF(SUM(CV$12:CV54)&gt;0,0,IF(CT54&lt;&gt;"",Tablas!$G$8,0)),0)</f>
        <v>0</v>
      </c>
      <c r="DA54" s="6">
        <f>IF(CT54&lt;&gt;"",ROUND(CZ54+CY54+CW54,2),0)*(1+Tablas!$E$8)</f>
        <v>0</v>
      </c>
      <c r="DC54" s="14">
        <f t="shared" si="25"/>
        <v>43</v>
      </c>
      <c r="DD54" s="6">
        <f t="shared" si="26"/>
        <v>0</v>
      </c>
      <c r="DE54" s="6">
        <f t="shared" si="27"/>
        <v>0</v>
      </c>
      <c r="DF54" s="6">
        <f>IF(DD54&gt;0,IF(SUM(DE$12:DE54)&gt;0,0,IF(DC54&lt;&gt;"",-PPMT(Tablas!$D$8,DC54,($C$4*12)-(VLOOKUP($CT$9,$A$12:$B$71,2,0)-1),DD$9-SUM(DE$12:DE54)),0)),0)</f>
        <v>0</v>
      </c>
      <c r="DG54" s="6">
        <f>IF(SUM(DE$12:DE54)&gt;0,0,IF(DC54&lt;&gt;"",DD54-DF54-DE54,0))</f>
        <v>0</v>
      </c>
      <c r="DH54" s="6">
        <f>IF(SUM(DE$12:DE54)&gt;0,0,IF(DC54&lt;&gt;"",(DD54-DE54)*Tablas!$D$8,0))</f>
        <v>0</v>
      </c>
      <c r="DI54" s="6">
        <f>IF(DF54&gt;0,IF(SUM(DE$12:DE54)&gt;0,0,IF(DC54&lt;&gt;"",Tablas!$G$8,0)),0)</f>
        <v>0</v>
      </c>
      <c r="DJ54" s="6">
        <f>IF(DC54&lt;&gt;"",ROUND(DI54+DH54+DF54,2),0)*(1+Tablas!$E$8)</f>
        <v>0</v>
      </c>
      <c r="DL54" s="14">
        <f t="shared" si="28"/>
        <v>43</v>
      </c>
      <c r="DM54" s="6">
        <f t="shared" si="29"/>
        <v>0</v>
      </c>
      <c r="DN54" s="6">
        <f t="shared" si="30"/>
        <v>0</v>
      </c>
      <c r="DO54" s="6">
        <f>IF(DM54&gt;0,IF(SUM(DN$12:DN54)&gt;0,0,IF(DL54&lt;&gt;"",-PPMT(Tablas!$D$8,DL54,($C$4*12)-(VLOOKUP($DC$9,$A$12:$B$71,2,0)-1),DM$9-SUM(DN$12:DN54)),0)),0)</f>
        <v>0</v>
      </c>
      <c r="DP54" s="6">
        <f>IF(SUM(DN$12:DN54)&gt;0,0,IF(DL54&lt;&gt;"",DM54-DO54-DN54,0))</f>
        <v>0</v>
      </c>
      <c r="DQ54" s="6">
        <f>IF(SUM(DN$12:DN54)&gt;0,0,IF(DL54&lt;&gt;"",(DM54-DN54)*Tablas!$D$8,0))</f>
        <v>0</v>
      </c>
      <c r="DR54" s="6">
        <f>IF(DO54&gt;0,IF(SUM(DN$12:DN54)&gt;0,0,IF(DL54&lt;&gt;"",Tablas!$G$8,0)),0)</f>
        <v>0</v>
      </c>
      <c r="DS54" s="6">
        <f>IF(DL54&lt;&gt;"",ROUND(DR54+DQ54+DO54,2),0)*(1+Tablas!$E$8)</f>
        <v>0</v>
      </c>
      <c r="DU54" s="14">
        <f t="shared" si="31"/>
        <v>43</v>
      </c>
      <c r="DV54" s="6">
        <f t="shared" si="32"/>
        <v>0</v>
      </c>
      <c r="DW54" s="6">
        <f t="shared" si="33"/>
        <v>0</v>
      </c>
      <c r="DX54" s="6">
        <f>IF(DV54&gt;0,IF(SUM(DW$12:DW54)&gt;0,0,IF(DU54&lt;&gt;"",-PPMT(Tablas!$D$8,DU54,($C$4*12)-(VLOOKUP($DL$9,$A$12:$B$71,2,0)-1),DV$9-SUM(DW$12:DW54)),0)),0)</f>
        <v>0</v>
      </c>
      <c r="DY54" s="6">
        <f>IF(SUM(DW$12:DW54)&gt;0,0,IF(DU54&lt;&gt;"",DV54-DX54-DW54,0))</f>
        <v>0</v>
      </c>
      <c r="DZ54" s="6">
        <f>IF(SUM(DW$12:DW54)&gt;0,0,IF(DU54&lt;&gt;"",(DV54-DW54)*Tablas!$D$8,0))</f>
        <v>0</v>
      </c>
      <c r="EA54" s="6">
        <f>IF(DX54&gt;0,IF(SUM(DW$12:DW54)&gt;0,0,IF(DU54&lt;&gt;"",Tablas!$G$8,0)),0)</f>
        <v>0</v>
      </c>
      <c r="EB54" s="6">
        <f>IF(DU54&lt;&gt;"",ROUND(EA54+DZ54+DX54,2),0)*(1+Tablas!$E$8)</f>
        <v>0</v>
      </c>
    </row>
    <row r="55" spans="1:132" x14ac:dyDescent="0.2">
      <c r="A55" s="3">
        <f>IF($D55&gt;0,COUNTA($D$12:D55),0)</f>
        <v>0</v>
      </c>
      <c r="B55" s="13">
        <f t="shared" si="34"/>
        <v>44</v>
      </c>
      <c r="C55" s="1">
        <f t="shared" si="35"/>
        <v>46919</v>
      </c>
      <c r="D55" s="34"/>
      <c r="E55" s="6">
        <f t="shared" si="36"/>
        <v>15222.831061824545</v>
      </c>
      <c r="F55" s="6">
        <f t="shared" si="0"/>
        <v>790.78175758085263</v>
      </c>
      <c r="G55" s="6">
        <f t="shared" si="1"/>
        <v>233.05348306339454</v>
      </c>
      <c r="H55" s="6">
        <f t="shared" si="2"/>
        <v>3</v>
      </c>
      <c r="I55" s="6">
        <f>ROUND(SUM(F55:H55),2)*(Tablas!$E$8)</f>
        <v>5.1341999999999999E-2</v>
      </c>
      <c r="J55" s="6">
        <f t="shared" si="3"/>
        <v>1026.8865826442473</v>
      </c>
      <c r="AR55" s="14">
        <f t="shared" si="4"/>
        <v>44</v>
      </c>
      <c r="AS55" s="6">
        <f t="shared" si="5"/>
        <v>15222.831061824545</v>
      </c>
      <c r="AT55" s="6">
        <f t="shared" si="6"/>
        <v>0</v>
      </c>
      <c r="AU55" s="6">
        <f>IF(SUM($AT$12:$AT55)&gt;0,0,IF($AR55&lt;&gt;"",-PPMT($H$2,$AR55,$C$4*12,$AS$12-SUM($AT$12:$AT55)),0))</f>
        <v>790.78175758085263</v>
      </c>
      <c r="AV55" s="6">
        <f>IF(SUM($AT$12:$AT55)&gt;0,0,IF($AR55&lt;&gt;"",AS55-AU55-AT55,0))</f>
        <v>14432.049304243692</v>
      </c>
      <c r="AW55" s="6">
        <f>IF(SUM($AT$12:$AT55)&gt;0,0,IF($AR55&lt;&gt;"",(AS55-AT55)*$H$2,0))</f>
        <v>233.05348306339454</v>
      </c>
      <c r="AX55" s="6">
        <f>IF(AU55&gt;0,IF(SUM($AT$12:$AT55)&gt;0,0,IF($AR55&lt;&gt;"",Tablas!$G$8,0)),0)</f>
        <v>3</v>
      </c>
      <c r="AY55" s="6">
        <f>IF($AR55&lt;&gt;"",ROUND(AX55+AW55+AU55,2),0)*(1+Tablas!$E$8)</f>
        <v>1026.8913420000001</v>
      </c>
      <c r="BA55" s="14">
        <f t="shared" si="7"/>
        <v>0</v>
      </c>
      <c r="BB55" s="6">
        <f t="shared" si="8"/>
        <v>0</v>
      </c>
      <c r="BC55" s="6">
        <f t="shared" si="9"/>
        <v>0</v>
      </c>
      <c r="BD55" s="6">
        <f>IF(BB55&gt;0,
IF(SUM(BC$12:BC55)&gt;0,0,
IF(BA55&lt;&gt;"",
-PPMT(Tablas!$D$8,BA55,($C$4*12)-(VLOOKUP($AR$9,$A$12:$B$71,2,0)-1),BB$9-SUM(BC$12:BC55)),0)),0)</f>
        <v>0</v>
      </c>
      <c r="BE55" s="6">
        <f>IF(SUM(BC$12:BC55)&gt;0,0,IF(BA55&lt;&gt;"",BB55-BD55-BC55,0))</f>
        <v>0</v>
      </c>
      <c r="BF55" s="6">
        <f>IF(SUM(BC$12:BC55)&gt;0,0,IF(BA55&lt;&gt;"",(BB55-BC55)*Tablas!$D$8,0))</f>
        <v>0</v>
      </c>
      <c r="BG55" s="6">
        <f>IF(BD55&gt;0,IF(SUM(BC$12:BC55)&gt;0,0,IF(BA55&lt;&gt;"",Tablas!$G$8,0)),0)</f>
        <v>0</v>
      </c>
      <c r="BH55" s="6">
        <f>IF(BA55&lt;&gt;"",ROUND(BG55+BF55+BD55,2),0)*(1+Tablas!$E$8)</f>
        <v>0</v>
      </c>
      <c r="BJ55" s="14">
        <f t="shared" si="10"/>
        <v>0</v>
      </c>
      <c r="BK55" s="6">
        <f t="shared" si="11"/>
        <v>0</v>
      </c>
      <c r="BL55" s="6">
        <f t="shared" si="12"/>
        <v>0</v>
      </c>
      <c r="BM55" s="6">
        <f>IF(BK55&gt;0,IF(SUM(BL$12:BL55)&gt;0,0,IF(BJ55&lt;&gt;"",-PPMT(Tablas!$D$8,BJ55,($C$4*12)-(VLOOKUP($BA$9,$A$12:$B$71,2,0)-1),BK$9-SUM(BL$12:BL55)),0)),0)</f>
        <v>0</v>
      </c>
      <c r="BN55" s="6">
        <f>IF(SUM(BL$12:BL55)&gt;0,0,IF(BJ55&lt;&gt;"",BK55-BM55-BL55,0))</f>
        <v>0</v>
      </c>
      <c r="BO55" s="6">
        <f>IF(SUM(BL$12:BL55)&gt;0,0,IF(BJ55&lt;&gt;"",(BK55-BL55)*Tablas!$D$8,0))</f>
        <v>0</v>
      </c>
      <c r="BP55" s="6">
        <f>IF(BM55&gt;0,IF(SUM(BL$12:BL55)&gt;0,0,IF(BJ55&lt;&gt;"",Tablas!$G$8,0)),0)</f>
        <v>0</v>
      </c>
      <c r="BQ55" s="6">
        <f>IF(BJ55&lt;&gt;"",ROUND(BP55+BO55+BM55,2),0)*(1+Tablas!$E$8)</f>
        <v>0</v>
      </c>
      <c r="BS55" s="14">
        <f t="shared" si="13"/>
        <v>44</v>
      </c>
      <c r="BT55" s="6">
        <f t="shared" si="14"/>
        <v>0</v>
      </c>
      <c r="BU55" s="6">
        <f t="shared" si="15"/>
        <v>0</v>
      </c>
      <c r="BV55" s="6">
        <f>IF(BT55&gt;0,IF(SUM(BU$12:BU55)&gt;0,0,IF(BS55&lt;&gt;"",-PPMT(Tablas!$D$8,BS55,($C$4*12)-(VLOOKUP($BJ$9,$A$12:$B$71,2,0)-1),BT$9-SUM(BU$12:BU55)),0)),0)</f>
        <v>0</v>
      </c>
      <c r="BW55" s="6">
        <f>IF(SUM(BU$12:BU55)&gt;0,0,IF(BS55&lt;&gt;"",BT55-BV55-BU55,0))</f>
        <v>0</v>
      </c>
      <c r="BX55" s="6">
        <f>IF(SUM(BU$12:BU55)&gt;0,0,IF(BS55&lt;&gt;"",(BT55-BU55)*Tablas!$D$8,0))</f>
        <v>0</v>
      </c>
      <c r="BY55" s="6">
        <f>IF(BV55&gt;0,IF(SUM(BU$12:BU55)&gt;0,0,IF(BS55&lt;&gt;"",Tablas!$G$8,0)),0)</f>
        <v>0</v>
      </c>
      <c r="BZ55" s="6">
        <f>IF(BS55&lt;&gt;"",ROUND(BY55+BX55+BV55,2),0)*(1+Tablas!$E$8)</f>
        <v>0</v>
      </c>
      <c r="CB55" s="14">
        <f t="shared" si="16"/>
        <v>44</v>
      </c>
      <c r="CC55" s="6">
        <f t="shared" si="17"/>
        <v>0</v>
      </c>
      <c r="CD55" s="6">
        <f t="shared" si="18"/>
        <v>0</v>
      </c>
      <c r="CE55" s="6">
        <f>IF(CC55&gt;0,IF(SUM(CD$12:CD55)&gt;0,0,IF(CB55&lt;&gt;"",-PPMT(Tablas!$D$8,CB55,($C$4*12)-(VLOOKUP($BS$9,$A$12:$B$71,2,0)-1),CC$9-SUM(CD$12:CD55)),0)),0)</f>
        <v>0</v>
      </c>
      <c r="CF55" s="6">
        <f>IF(SUM(CD$12:CD55)&gt;0,0,IF(CB55&lt;&gt;"",CC55-CE55-CD55,0))</f>
        <v>0</v>
      </c>
      <c r="CG55" s="6">
        <f>IF(SUM(CD$12:CD55)&gt;0,0,IF(CB55&lt;&gt;"",(CC55-CD55)*Tablas!$D$8,0))</f>
        <v>0</v>
      </c>
      <c r="CH55" s="6">
        <f>IF(CE55&gt;0,IF(SUM(CD$12:CD55)&gt;0,0,IF(CB55&lt;&gt;"",Tablas!$G$8,0)),0)</f>
        <v>0</v>
      </c>
      <c r="CI55" s="6">
        <f>IF(CB55&lt;&gt;"",ROUND(CH55+CG55+CE55,2),0)*(1+Tablas!$E$8)</f>
        <v>0</v>
      </c>
      <c r="CK55" s="14">
        <f t="shared" si="19"/>
        <v>44</v>
      </c>
      <c r="CL55" s="6">
        <f t="shared" si="20"/>
        <v>0</v>
      </c>
      <c r="CM55" s="6">
        <f t="shared" si="21"/>
        <v>0</v>
      </c>
      <c r="CN55" s="6">
        <f>IF(CL55&gt;0,IF(SUM(CM$12:CM55)&gt;0,0,IF(CK55&lt;&gt;"",-PPMT(Tablas!$D$8,CK55,($C$4*12)-(VLOOKUP($CB$9,$A$12:$B$71,2,0)-1),CL$9-SUM(CM$12:CM55)),0)),0)</f>
        <v>0</v>
      </c>
      <c r="CO55" s="6">
        <f>IF(SUM(CM$12:CM55)&gt;0,0,IF(CK55&lt;&gt;"",CL55-CN55-CM55,0))</f>
        <v>0</v>
      </c>
      <c r="CP55" s="6">
        <f>IF(SUM(CM$12:CM55)&gt;0,0,IF(CK55&lt;&gt;"",(CL55-CM55)*Tablas!$D$8,0))</f>
        <v>0</v>
      </c>
      <c r="CQ55" s="6">
        <f>IF(CN55&gt;0,IF(SUM(CM$12:CM55)&gt;0,0,IF(CK55&lt;&gt;"",Tablas!$G$8,0)),0)</f>
        <v>0</v>
      </c>
      <c r="CR55" s="6">
        <f>IF(CK55&lt;&gt;"",ROUND(CQ55+CP55+CN55,2),0)*(1+Tablas!$E$8)</f>
        <v>0</v>
      </c>
      <c r="CT55" s="14">
        <f t="shared" si="22"/>
        <v>44</v>
      </c>
      <c r="CU55" s="6">
        <f t="shared" si="23"/>
        <v>0</v>
      </c>
      <c r="CV55" s="6">
        <f t="shared" si="24"/>
        <v>0</v>
      </c>
      <c r="CW55" s="6">
        <f>IF(CU55&gt;0,IF(SUM(CV$12:CV55)&gt;0,0,IF(CT55&lt;&gt;"",-PPMT(Tablas!$D$8,CT55,($C$4*12)-(VLOOKUP($CK$9,$A$12:$B$71,2,0)-1),CU$9-SUM(CV$12:CV55)),0)),0)</f>
        <v>0</v>
      </c>
      <c r="CX55" s="6">
        <f>IF(SUM(CV$12:CV55)&gt;0,0,IF(CT55&lt;&gt;"",CU55-CW55-CV55,0))</f>
        <v>0</v>
      </c>
      <c r="CY55" s="6">
        <f>IF(SUM(CV$12:CV55)&gt;0,0,IF(CT55&lt;&gt;"",(CU55-CV55)*Tablas!$D$8,0))</f>
        <v>0</v>
      </c>
      <c r="CZ55" s="6">
        <f>IF(CW55&gt;0,IF(SUM(CV$12:CV55)&gt;0,0,IF(CT55&lt;&gt;"",Tablas!$G$8,0)),0)</f>
        <v>0</v>
      </c>
      <c r="DA55" s="6">
        <f>IF(CT55&lt;&gt;"",ROUND(CZ55+CY55+CW55,2),0)*(1+Tablas!$E$8)</f>
        <v>0</v>
      </c>
      <c r="DC55" s="14">
        <f t="shared" si="25"/>
        <v>44</v>
      </c>
      <c r="DD55" s="6">
        <f t="shared" si="26"/>
        <v>0</v>
      </c>
      <c r="DE55" s="6">
        <f t="shared" si="27"/>
        <v>0</v>
      </c>
      <c r="DF55" s="6">
        <f>IF(DD55&gt;0,IF(SUM(DE$12:DE55)&gt;0,0,IF(DC55&lt;&gt;"",-PPMT(Tablas!$D$8,DC55,($C$4*12)-(VLOOKUP($CT$9,$A$12:$B$71,2,0)-1),DD$9-SUM(DE$12:DE55)),0)),0)</f>
        <v>0</v>
      </c>
      <c r="DG55" s="6">
        <f>IF(SUM(DE$12:DE55)&gt;0,0,IF(DC55&lt;&gt;"",DD55-DF55-DE55,0))</f>
        <v>0</v>
      </c>
      <c r="DH55" s="6">
        <f>IF(SUM(DE$12:DE55)&gt;0,0,IF(DC55&lt;&gt;"",(DD55-DE55)*Tablas!$D$8,0))</f>
        <v>0</v>
      </c>
      <c r="DI55" s="6">
        <f>IF(DF55&gt;0,IF(SUM(DE$12:DE55)&gt;0,0,IF(DC55&lt;&gt;"",Tablas!$G$8,0)),0)</f>
        <v>0</v>
      </c>
      <c r="DJ55" s="6">
        <f>IF(DC55&lt;&gt;"",ROUND(DI55+DH55+DF55,2),0)*(1+Tablas!$E$8)</f>
        <v>0</v>
      </c>
      <c r="DL55" s="14">
        <f t="shared" si="28"/>
        <v>44</v>
      </c>
      <c r="DM55" s="6">
        <f t="shared" si="29"/>
        <v>0</v>
      </c>
      <c r="DN55" s="6">
        <f t="shared" si="30"/>
        <v>0</v>
      </c>
      <c r="DO55" s="6">
        <f>IF(DM55&gt;0,IF(SUM(DN$12:DN55)&gt;0,0,IF(DL55&lt;&gt;"",-PPMT(Tablas!$D$8,DL55,($C$4*12)-(VLOOKUP($DC$9,$A$12:$B$71,2,0)-1),DM$9-SUM(DN$12:DN55)),0)),0)</f>
        <v>0</v>
      </c>
      <c r="DP55" s="6">
        <f>IF(SUM(DN$12:DN55)&gt;0,0,IF(DL55&lt;&gt;"",DM55-DO55-DN55,0))</f>
        <v>0</v>
      </c>
      <c r="DQ55" s="6">
        <f>IF(SUM(DN$12:DN55)&gt;0,0,IF(DL55&lt;&gt;"",(DM55-DN55)*Tablas!$D$8,0))</f>
        <v>0</v>
      </c>
      <c r="DR55" s="6">
        <f>IF(DO55&gt;0,IF(SUM(DN$12:DN55)&gt;0,0,IF(DL55&lt;&gt;"",Tablas!$G$8,0)),0)</f>
        <v>0</v>
      </c>
      <c r="DS55" s="6">
        <f>IF(DL55&lt;&gt;"",ROUND(DR55+DQ55+DO55,2),0)*(1+Tablas!$E$8)</f>
        <v>0</v>
      </c>
      <c r="DU55" s="14">
        <f t="shared" si="31"/>
        <v>44</v>
      </c>
      <c r="DV55" s="6">
        <f t="shared" si="32"/>
        <v>0</v>
      </c>
      <c r="DW55" s="6">
        <f t="shared" si="33"/>
        <v>0</v>
      </c>
      <c r="DX55" s="6">
        <f>IF(DV55&gt;0,IF(SUM(DW$12:DW55)&gt;0,0,IF(DU55&lt;&gt;"",-PPMT(Tablas!$D$8,DU55,($C$4*12)-(VLOOKUP($DL$9,$A$12:$B$71,2,0)-1),DV$9-SUM(DW$12:DW55)),0)),0)</f>
        <v>0</v>
      </c>
      <c r="DY55" s="6">
        <f>IF(SUM(DW$12:DW55)&gt;0,0,IF(DU55&lt;&gt;"",DV55-DX55-DW55,0))</f>
        <v>0</v>
      </c>
      <c r="DZ55" s="6">
        <f>IF(SUM(DW$12:DW55)&gt;0,0,IF(DU55&lt;&gt;"",(DV55-DW55)*Tablas!$D$8,0))</f>
        <v>0</v>
      </c>
      <c r="EA55" s="6">
        <f>IF(DX55&gt;0,IF(SUM(DW$12:DW55)&gt;0,0,IF(DU55&lt;&gt;"",Tablas!$G$8,0)),0)</f>
        <v>0</v>
      </c>
      <c r="EB55" s="6">
        <f>IF(DU55&lt;&gt;"",ROUND(EA55+DZ55+DX55,2),0)*(1+Tablas!$E$8)</f>
        <v>0</v>
      </c>
    </row>
    <row r="56" spans="1:132" x14ac:dyDescent="0.2">
      <c r="A56" s="3">
        <f>IF($D56&gt;0,COUNTA($D$12:D56),0)</f>
        <v>0</v>
      </c>
      <c r="B56" s="13">
        <f t="shared" si="34"/>
        <v>45</v>
      </c>
      <c r="C56" s="1">
        <f t="shared" si="35"/>
        <v>46949</v>
      </c>
      <c r="D56" s="34"/>
      <c r="E56" s="6">
        <f t="shared" si="36"/>
        <v>14432.049304243692</v>
      </c>
      <c r="F56" s="6">
        <f t="shared" si="0"/>
        <v>802.88820757026224</v>
      </c>
      <c r="G56" s="6">
        <f t="shared" si="1"/>
        <v>220.9470330739849</v>
      </c>
      <c r="H56" s="6">
        <f t="shared" si="2"/>
        <v>3</v>
      </c>
      <c r="I56" s="6">
        <f>ROUND(SUM(F56:H56),2)*(Tablas!$E$8)</f>
        <v>5.1341999999999999E-2</v>
      </c>
      <c r="J56" s="6">
        <f t="shared" si="3"/>
        <v>1026.8865826442473</v>
      </c>
      <c r="AR56" s="14">
        <f t="shared" si="4"/>
        <v>45</v>
      </c>
      <c r="AS56" s="6">
        <f t="shared" si="5"/>
        <v>14432.049304243692</v>
      </c>
      <c r="AT56" s="6">
        <f t="shared" si="6"/>
        <v>0</v>
      </c>
      <c r="AU56" s="6">
        <f>IF(SUM($AT$12:$AT56)&gt;0,0,IF($AR56&lt;&gt;"",-PPMT($H$2,$AR56,$C$4*12,$AS$12-SUM($AT$12:$AT56)),0))</f>
        <v>802.88820757026224</v>
      </c>
      <c r="AV56" s="6">
        <f>IF(SUM($AT$12:$AT56)&gt;0,0,IF($AR56&lt;&gt;"",AS56-AU56-AT56,0))</f>
        <v>13629.16109667343</v>
      </c>
      <c r="AW56" s="6">
        <f>IF(SUM($AT$12:$AT56)&gt;0,0,IF($AR56&lt;&gt;"",(AS56-AT56)*$H$2,0))</f>
        <v>220.9470330739849</v>
      </c>
      <c r="AX56" s="6">
        <f>IF(AU56&gt;0,IF(SUM($AT$12:$AT56)&gt;0,0,IF($AR56&lt;&gt;"",Tablas!$G$8,0)),0)</f>
        <v>3</v>
      </c>
      <c r="AY56" s="6">
        <f>IF($AR56&lt;&gt;"",ROUND(AX56+AW56+AU56,2),0)*(1+Tablas!$E$8)</f>
        <v>1026.8913420000001</v>
      </c>
      <c r="BA56" s="14">
        <f t="shared" si="7"/>
        <v>0</v>
      </c>
      <c r="BB56" s="6">
        <f t="shared" si="8"/>
        <v>0</v>
      </c>
      <c r="BC56" s="6">
        <f t="shared" si="9"/>
        <v>0</v>
      </c>
      <c r="BD56" s="6">
        <f>IF(BB56&gt;0,
IF(SUM(BC$12:BC56)&gt;0,0,
IF(BA56&lt;&gt;"",
-PPMT(Tablas!$D$8,BA56,($C$4*12)-(VLOOKUP($AR$9,$A$12:$B$71,2,0)-1),BB$9-SUM(BC$12:BC56)),0)),0)</f>
        <v>0</v>
      </c>
      <c r="BE56" s="6">
        <f>IF(SUM(BC$12:BC56)&gt;0,0,IF(BA56&lt;&gt;"",BB56-BD56-BC56,0))</f>
        <v>0</v>
      </c>
      <c r="BF56" s="6">
        <f>IF(SUM(BC$12:BC56)&gt;0,0,IF(BA56&lt;&gt;"",(BB56-BC56)*Tablas!$D$8,0))</f>
        <v>0</v>
      </c>
      <c r="BG56" s="6">
        <f>IF(BD56&gt;0,IF(SUM(BC$12:BC56)&gt;0,0,IF(BA56&lt;&gt;"",Tablas!$G$8,0)),0)</f>
        <v>0</v>
      </c>
      <c r="BH56" s="6">
        <f>IF(BA56&lt;&gt;"",ROUND(BG56+BF56+BD56,2),0)*(1+Tablas!$E$8)</f>
        <v>0</v>
      </c>
      <c r="BJ56" s="14">
        <f t="shared" si="10"/>
        <v>0</v>
      </c>
      <c r="BK56" s="6">
        <f t="shared" si="11"/>
        <v>0</v>
      </c>
      <c r="BL56" s="6">
        <f t="shared" si="12"/>
        <v>0</v>
      </c>
      <c r="BM56" s="6">
        <f>IF(BK56&gt;0,IF(SUM(BL$12:BL56)&gt;0,0,IF(BJ56&lt;&gt;"",-PPMT(Tablas!$D$8,BJ56,($C$4*12)-(VLOOKUP($BA$9,$A$12:$B$71,2,0)-1),BK$9-SUM(BL$12:BL56)),0)),0)</f>
        <v>0</v>
      </c>
      <c r="BN56" s="6">
        <f>IF(SUM(BL$12:BL56)&gt;0,0,IF(BJ56&lt;&gt;"",BK56-BM56-BL56,0))</f>
        <v>0</v>
      </c>
      <c r="BO56" s="6">
        <f>IF(SUM(BL$12:BL56)&gt;0,0,IF(BJ56&lt;&gt;"",(BK56-BL56)*Tablas!$D$8,0))</f>
        <v>0</v>
      </c>
      <c r="BP56" s="6">
        <f>IF(BM56&gt;0,IF(SUM(BL$12:BL56)&gt;0,0,IF(BJ56&lt;&gt;"",Tablas!$G$8,0)),0)</f>
        <v>0</v>
      </c>
      <c r="BQ56" s="6">
        <f>IF(BJ56&lt;&gt;"",ROUND(BP56+BO56+BM56,2),0)*(1+Tablas!$E$8)</f>
        <v>0</v>
      </c>
      <c r="BS56" s="14">
        <f t="shared" si="13"/>
        <v>45</v>
      </c>
      <c r="BT56" s="6">
        <f t="shared" si="14"/>
        <v>0</v>
      </c>
      <c r="BU56" s="6">
        <f t="shared" si="15"/>
        <v>0</v>
      </c>
      <c r="BV56" s="6">
        <f>IF(BT56&gt;0,IF(SUM(BU$12:BU56)&gt;0,0,IF(BS56&lt;&gt;"",-PPMT(Tablas!$D$8,BS56,($C$4*12)-(VLOOKUP($BJ$9,$A$12:$B$71,2,0)-1),BT$9-SUM(BU$12:BU56)),0)),0)</f>
        <v>0</v>
      </c>
      <c r="BW56" s="6">
        <f>IF(SUM(BU$12:BU56)&gt;0,0,IF(BS56&lt;&gt;"",BT56-BV56-BU56,0))</f>
        <v>0</v>
      </c>
      <c r="BX56" s="6">
        <f>IF(SUM(BU$12:BU56)&gt;0,0,IF(BS56&lt;&gt;"",(BT56-BU56)*Tablas!$D$8,0))</f>
        <v>0</v>
      </c>
      <c r="BY56" s="6">
        <f>IF(BV56&gt;0,IF(SUM(BU$12:BU56)&gt;0,0,IF(BS56&lt;&gt;"",Tablas!$G$8,0)),0)</f>
        <v>0</v>
      </c>
      <c r="BZ56" s="6">
        <f>IF(BS56&lt;&gt;"",ROUND(BY56+BX56+BV56,2),0)*(1+Tablas!$E$8)</f>
        <v>0</v>
      </c>
      <c r="CB56" s="14">
        <f t="shared" si="16"/>
        <v>45</v>
      </c>
      <c r="CC56" s="6">
        <f t="shared" si="17"/>
        <v>0</v>
      </c>
      <c r="CD56" s="6">
        <f t="shared" si="18"/>
        <v>0</v>
      </c>
      <c r="CE56" s="6">
        <f>IF(CC56&gt;0,IF(SUM(CD$12:CD56)&gt;0,0,IF(CB56&lt;&gt;"",-PPMT(Tablas!$D$8,CB56,($C$4*12)-(VLOOKUP($BS$9,$A$12:$B$71,2,0)-1),CC$9-SUM(CD$12:CD56)),0)),0)</f>
        <v>0</v>
      </c>
      <c r="CF56" s="6">
        <f>IF(SUM(CD$12:CD56)&gt;0,0,IF(CB56&lt;&gt;"",CC56-CE56-CD56,0))</f>
        <v>0</v>
      </c>
      <c r="CG56" s="6">
        <f>IF(SUM(CD$12:CD56)&gt;0,0,IF(CB56&lt;&gt;"",(CC56-CD56)*Tablas!$D$8,0))</f>
        <v>0</v>
      </c>
      <c r="CH56" s="6">
        <f>IF(CE56&gt;0,IF(SUM(CD$12:CD56)&gt;0,0,IF(CB56&lt;&gt;"",Tablas!$G$8,0)),0)</f>
        <v>0</v>
      </c>
      <c r="CI56" s="6">
        <f>IF(CB56&lt;&gt;"",ROUND(CH56+CG56+CE56,2),0)*(1+Tablas!$E$8)</f>
        <v>0</v>
      </c>
      <c r="CK56" s="14">
        <f t="shared" si="19"/>
        <v>45</v>
      </c>
      <c r="CL56" s="6">
        <f t="shared" si="20"/>
        <v>0</v>
      </c>
      <c r="CM56" s="6">
        <f t="shared" si="21"/>
        <v>0</v>
      </c>
      <c r="CN56" s="6">
        <f>IF(CL56&gt;0,IF(SUM(CM$12:CM56)&gt;0,0,IF(CK56&lt;&gt;"",-PPMT(Tablas!$D$8,CK56,($C$4*12)-(VLOOKUP($CB$9,$A$12:$B$71,2,0)-1),CL$9-SUM(CM$12:CM56)),0)),0)</f>
        <v>0</v>
      </c>
      <c r="CO56" s="6">
        <f>IF(SUM(CM$12:CM56)&gt;0,0,IF(CK56&lt;&gt;"",CL56-CN56-CM56,0))</f>
        <v>0</v>
      </c>
      <c r="CP56" s="6">
        <f>IF(SUM(CM$12:CM56)&gt;0,0,IF(CK56&lt;&gt;"",(CL56-CM56)*Tablas!$D$8,0))</f>
        <v>0</v>
      </c>
      <c r="CQ56" s="6">
        <f>IF(CN56&gt;0,IF(SUM(CM$12:CM56)&gt;0,0,IF(CK56&lt;&gt;"",Tablas!$G$8,0)),0)</f>
        <v>0</v>
      </c>
      <c r="CR56" s="6">
        <f>IF(CK56&lt;&gt;"",ROUND(CQ56+CP56+CN56,2),0)*(1+Tablas!$E$8)</f>
        <v>0</v>
      </c>
      <c r="CT56" s="14">
        <f t="shared" si="22"/>
        <v>45</v>
      </c>
      <c r="CU56" s="6">
        <f t="shared" si="23"/>
        <v>0</v>
      </c>
      <c r="CV56" s="6">
        <f t="shared" si="24"/>
        <v>0</v>
      </c>
      <c r="CW56" s="6">
        <f>IF(CU56&gt;0,IF(SUM(CV$12:CV56)&gt;0,0,IF(CT56&lt;&gt;"",-PPMT(Tablas!$D$8,CT56,($C$4*12)-(VLOOKUP($CK$9,$A$12:$B$71,2,0)-1),CU$9-SUM(CV$12:CV56)),0)),0)</f>
        <v>0</v>
      </c>
      <c r="CX56" s="6">
        <f>IF(SUM(CV$12:CV56)&gt;0,0,IF(CT56&lt;&gt;"",CU56-CW56-CV56,0))</f>
        <v>0</v>
      </c>
      <c r="CY56" s="6">
        <f>IF(SUM(CV$12:CV56)&gt;0,0,IF(CT56&lt;&gt;"",(CU56-CV56)*Tablas!$D$8,0))</f>
        <v>0</v>
      </c>
      <c r="CZ56" s="6">
        <f>IF(CW56&gt;0,IF(SUM(CV$12:CV56)&gt;0,0,IF(CT56&lt;&gt;"",Tablas!$G$8,0)),0)</f>
        <v>0</v>
      </c>
      <c r="DA56" s="6">
        <f>IF(CT56&lt;&gt;"",ROUND(CZ56+CY56+CW56,2),0)*(1+Tablas!$E$8)</f>
        <v>0</v>
      </c>
      <c r="DC56" s="14">
        <f t="shared" si="25"/>
        <v>45</v>
      </c>
      <c r="DD56" s="6">
        <f t="shared" si="26"/>
        <v>0</v>
      </c>
      <c r="DE56" s="6">
        <f t="shared" si="27"/>
        <v>0</v>
      </c>
      <c r="DF56" s="6">
        <f>IF(DD56&gt;0,IF(SUM(DE$12:DE56)&gt;0,0,IF(DC56&lt;&gt;"",-PPMT(Tablas!$D$8,DC56,($C$4*12)-(VLOOKUP($CT$9,$A$12:$B$71,2,0)-1),DD$9-SUM(DE$12:DE56)),0)),0)</f>
        <v>0</v>
      </c>
      <c r="DG56" s="6">
        <f>IF(SUM(DE$12:DE56)&gt;0,0,IF(DC56&lt;&gt;"",DD56-DF56-DE56,0))</f>
        <v>0</v>
      </c>
      <c r="DH56" s="6">
        <f>IF(SUM(DE$12:DE56)&gt;0,0,IF(DC56&lt;&gt;"",(DD56-DE56)*Tablas!$D$8,0))</f>
        <v>0</v>
      </c>
      <c r="DI56" s="6">
        <f>IF(DF56&gt;0,IF(SUM(DE$12:DE56)&gt;0,0,IF(DC56&lt;&gt;"",Tablas!$G$8,0)),0)</f>
        <v>0</v>
      </c>
      <c r="DJ56" s="6">
        <f>IF(DC56&lt;&gt;"",ROUND(DI56+DH56+DF56,2),0)*(1+Tablas!$E$8)</f>
        <v>0</v>
      </c>
      <c r="DL56" s="14">
        <f t="shared" si="28"/>
        <v>45</v>
      </c>
      <c r="DM56" s="6">
        <f t="shared" si="29"/>
        <v>0</v>
      </c>
      <c r="DN56" s="6">
        <f t="shared" si="30"/>
        <v>0</v>
      </c>
      <c r="DO56" s="6">
        <f>IF(DM56&gt;0,IF(SUM(DN$12:DN56)&gt;0,0,IF(DL56&lt;&gt;"",-PPMT(Tablas!$D$8,DL56,($C$4*12)-(VLOOKUP($DC$9,$A$12:$B$71,2,0)-1),DM$9-SUM(DN$12:DN56)),0)),0)</f>
        <v>0</v>
      </c>
      <c r="DP56" s="6">
        <f>IF(SUM(DN$12:DN56)&gt;0,0,IF(DL56&lt;&gt;"",DM56-DO56-DN56,0))</f>
        <v>0</v>
      </c>
      <c r="DQ56" s="6">
        <f>IF(SUM(DN$12:DN56)&gt;0,0,IF(DL56&lt;&gt;"",(DM56-DN56)*Tablas!$D$8,0))</f>
        <v>0</v>
      </c>
      <c r="DR56" s="6">
        <f>IF(DO56&gt;0,IF(SUM(DN$12:DN56)&gt;0,0,IF(DL56&lt;&gt;"",Tablas!$G$8,0)),0)</f>
        <v>0</v>
      </c>
      <c r="DS56" s="6">
        <f>IF(DL56&lt;&gt;"",ROUND(DR56+DQ56+DO56,2),0)*(1+Tablas!$E$8)</f>
        <v>0</v>
      </c>
      <c r="DU56" s="14">
        <f t="shared" si="31"/>
        <v>45</v>
      </c>
      <c r="DV56" s="6">
        <f t="shared" si="32"/>
        <v>0</v>
      </c>
      <c r="DW56" s="6">
        <f t="shared" si="33"/>
        <v>0</v>
      </c>
      <c r="DX56" s="6">
        <f>IF(DV56&gt;0,IF(SUM(DW$12:DW56)&gt;0,0,IF(DU56&lt;&gt;"",-PPMT(Tablas!$D$8,DU56,($C$4*12)-(VLOOKUP($DL$9,$A$12:$B$71,2,0)-1),DV$9-SUM(DW$12:DW56)),0)),0)</f>
        <v>0</v>
      </c>
      <c r="DY56" s="6">
        <f>IF(SUM(DW$12:DW56)&gt;0,0,IF(DU56&lt;&gt;"",DV56-DX56-DW56,0))</f>
        <v>0</v>
      </c>
      <c r="DZ56" s="6">
        <f>IF(SUM(DW$12:DW56)&gt;0,0,IF(DU56&lt;&gt;"",(DV56-DW56)*Tablas!$D$8,0))</f>
        <v>0</v>
      </c>
      <c r="EA56" s="6">
        <f>IF(DX56&gt;0,IF(SUM(DW$12:DW56)&gt;0,0,IF(DU56&lt;&gt;"",Tablas!$G$8,0)),0)</f>
        <v>0</v>
      </c>
      <c r="EB56" s="6">
        <f>IF(DU56&lt;&gt;"",ROUND(EA56+DZ56+DX56,2),0)*(1+Tablas!$E$8)</f>
        <v>0</v>
      </c>
    </row>
    <row r="57" spans="1:132" x14ac:dyDescent="0.2">
      <c r="A57" s="3">
        <f>IF($D57&gt;0,COUNTA($D$12:D57),0)</f>
        <v>0</v>
      </c>
      <c r="B57" s="13">
        <f t="shared" si="34"/>
        <v>46</v>
      </c>
      <c r="C57" s="1">
        <f t="shared" si="35"/>
        <v>46980</v>
      </c>
      <c r="D57" s="34"/>
      <c r="E57" s="6">
        <f t="shared" si="36"/>
        <v>13629.16109667343</v>
      </c>
      <c r="F57" s="6">
        <f t="shared" si="0"/>
        <v>815.18000089864131</v>
      </c>
      <c r="G57" s="6">
        <f t="shared" si="1"/>
        <v>208.65523974560591</v>
      </c>
      <c r="H57" s="6">
        <f t="shared" si="2"/>
        <v>3</v>
      </c>
      <c r="I57" s="6">
        <f>ROUND(SUM(F57:H57),2)*(Tablas!$E$8)</f>
        <v>5.1341999999999999E-2</v>
      </c>
      <c r="J57" s="6">
        <f t="shared" si="3"/>
        <v>1026.8865826442473</v>
      </c>
      <c r="AR57" s="14">
        <f t="shared" si="4"/>
        <v>46</v>
      </c>
      <c r="AS57" s="6">
        <f t="shared" si="5"/>
        <v>13629.16109667343</v>
      </c>
      <c r="AT57" s="6">
        <f t="shared" si="6"/>
        <v>0</v>
      </c>
      <c r="AU57" s="6">
        <f>IF(SUM($AT$12:$AT57)&gt;0,0,IF($AR57&lt;&gt;"",-PPMT($H$2,$AR57,$C$4*12,$AS$12-SUM($AT$12:$AT57)),0))</f>
        <v>815.18000089864131</v>
      </c>
      <c r="AV57" s="6">
        <f>IF(SUM($AT$12:$AT57)&gt;0,0,IF($AR57&lt;&gt;"",AS57-AU57-AT57,0))</f>
        <v>12813.981095774789</v>
      </c>
      <c r="AW57" s="6">
        <f>IF(SUM($AT$12:$AT57)&gt;0,0,IF($AR57&lt;&gt;"",(AS57-AT57)*$H$2,0))</f>
        <v>208.65523974560591</v>
      </c>
      <c r="AX57" s="6">
        <f>IF(AU57&gt;0,IF(SUM($AT$12:$AT57)&gt;0,0,IF($AR57&lt;&gt;"",Tablas!$G$8,0)),0)</f>
        <v>3</v>
      </c>
      <c r="AY57" s="6">
        <f>IF($AR57&lt;&gt;"",ROUND(AX57+AW57+AU57,2),0)*(1+Tablas!$E$8)</f>
        <v>1026.8913420000001</v>
      </c>
      <c r="BA57" s="14">
        <f t="shared" si="7"/>
        <v>0</v>
      </c>
      <c r="BB57" s="6">
        <f t="shared" si="8"/>
        <v>0</v>
      </c>
      <c r="BC57" s="6">
        <f t="shared" si="9"/>
        <v>0</v>
      </c>
      <c r="BD57" s="6">
        <f>IF(BB57&gt;0,
IF(SUM(BC$12:BC57)&gt;0,0,
IF(BA57&lt;&gt;"",
-PPMT(Tablas!$D$8,BA57,($C$4*12)-(VLOOKUP($AR$9,$A$12:$B$71,2,0)-1),BB$9-SUM(BC$12:BC57)),0)),0)</f>
        <v>0</v>
      </c>
      <c r="BE57" s="6">
        <f>IF(SUM(BC$12:BC57)&gt;0,0,IF(BA57&lt;&gt;"",BB57-BD57-BC57,0))</f>
        <v>0</v>
      </c>
      <c r="BF57" s="6">
        <f>IF(SUM(BC$12:BC57)&gt;0,0,IF(BA57&lt;&gt;"",(BB57-BC57)*Tablas!$D$8,0))</f>
        <v>0</v>
      </c>
      <c r="BG57" s="6">
        <f>IF(BD57&gt;0,IF(SUM(BC$12:BC57)&gt;0,0,IF(BA57&lt;&gt;"",Tablas!$G$8,0)),0)</f>
        <v>0</v>
      </c>
      <c r="BH57" s="6">
        <f>IF(BA57&lt;&gt;"",ROUND(BG57+BF57+BD57,2),0)*(1+Tablas!$E$8)</f>
        <v>0</v>
      </c>
      <c r="BJ57" s="14">
        <f t="shared" si="10"/>
        <v>0</v>
      </c>
      <c r="BK57" s="6">
        <f t="shared" si="11"/>
        <v>0</v>
      </c>
      <c r="BL57" s="6">
        <f t="shared" si="12"/>
        <v>0</v>
      </c>
      <c r="BM57" s="6">
        <f>IF(BK57&gt;0,IF(SUM(BL$12:BL57)&gt;0,0,IF(BJ57&lt;&gt;"",-PPMT(Tablas!$D$8,BJ57,($C$4*12)-(VLOOKUP($BA$9,$A$12:$B$71,2,0)-1),BK$9-SUM(BL$12:BL57)),0)),0)</f>
        <v>0</v>
      </c>
      <c r="BN57" s="6">
        <f>IF(SUM(BL$12:BL57)&gt;0,0,IF(BJ57&lt;&gt;"",BK57-BM57-BL57,0))</f>
        <v>0</v>
      </c>
      <c r="BO57" s="6">
        <f>IF(SUM(BL$12:BL57)&gt;0,0,IF(BJ57&lt;&gt;"",(BK57-BL57)*Tablas!$D$8,0))</f>
        <v>0</v>
      </c>
      <c r="BP57" s="6">
        <f>IF(BM57&gt;0,IF(SUM(BL$12:BL57)&gt;0,0,IF(BJ57&lt;&gt;"",Tablas!$G$8,0)),0)</f>
        <v>0</v>
      </c>
      <c r="BQ57" s="6">
        <f>IF(BJ57&lt;&gt;"",ROUND(BP57+BO57+BM57,2),0)*(1+Tablas!$E$8)</f>
        <v>0</v>
      </c>
      <c r="BS57" s="14">
        <f t="shared" si="13"/>
        <v>46</v>
      </c>
      <c r="BT57" s="6">
        <f t="shared" si="14"/>
        <v>0</v>
      </c>
      <c r="BU57" s="6">
        <f t="shared" si="15"/>
        <v>0</v>
      </c>
      <c r="BV57" s="6">
        <f>IF(BT57&gt;0,IF(SUM(BU$12:BU57)&gt;0,0,IF(BS57&lt;&gt;"",-PPMT(Tablas!$D$8,BS57,($C$4*12)-(VLOOKUP($BJ$9,$A$12:$B$71,2,0)-1),BT$9-SUM(BU$12:BU57)),0)),0)</f>
        <v>0</v>
      </c>
      <c r="BW57" s="6">
        <f>IF(SUM(BU$12:BU57)&gt;0,0,IF(BS57&lt;&gt;"",BT57-BV57-BU57,0))</f>
        <v>0</v>
      </c>
      <c r="BX57" s="6">
        <f>IF(SUM(BU$12:BU57)&gt;0,0,IF(BS57&lt;&gt;"",(BT57-BU57)*Tablas!$D$8,0))</f>
        <v>0</v>
      </c>
      <c r="BY57" s="6">
        <f>IF(BV57&gt;0,IF(SUM(BU$12:BU57)&gt;0,0,IF(BS57&lt;&gt;"",Tablas!$G$8,0)),0)</f>
        <v>0</v>
      </c>
      <c r="BZ57" s="6">
        <f>IF(BS57&lt;&gt;"",ROUND(BY57+BX57+BV57,2),0)*(1+Tablas!$E$8)</f>
        <v>0</v>
      </c>
      <c r="CB57" s="14">
        <f t="shared" si="16"/>
        <v>46</v>
      </c>
      <c r="CC57" s="6">
        <f t="shared" si="17"/>
        <v>0</v>
      </c>
      <c r="CD57" s="6">
        <f t="shared" si="18"/>
        <v>0</v>
      </c>
      <c r="CE57" s="6">
        <f>IF(CC57&gt;0,IF(SUM(CD$12:CD57)&gt;0,0,IF(CB57&lt;&gt;"",-PPMT(Tablas!$D$8,CB57,($C$4*12)-(VLOOKUP($BS$9,$A$12:$B$71,2,0)-1),CC$9-SUM(CD$12:CD57)),0)),0)</f>
        <v>0</v>
      </c>
      <c r="CF57" s="6">
        <f>IF(SUM(CD$12:CD57)&gt;0,0,IF(CB57&lt;&gt;"",CC57-CE57-CD57,0))</f>
        <v>0</v>
      </c>
      <c r="CG57" s="6">
        <f>IF(SUM(CD$12:CD57)&gt;0,0,IF(CB57&lt;&gt;"",(CC57-CD57)*Tablas!$D$8,0))</f>
        <v>0</v>
      </c>
      <c r="CH57" s="6">
        <f>IF(CE57&gt;0,IF(SUM(CD$12:CD57)&gt;0,0,IF(CB57&lt;&gt;"",Tablas!$G$8,0)),0)</f>
        <v>0</v>
      </c>
      <c r="CI57" s="6">
        <f>IF(CB57&lt;&gt;"",ROUND(CH57+CG57+CE57,2),0)*(1+Tablas!$E$8)</f>
        <v>0</v>
      </c>
      <c r="CK57" s="14">
        <f t="shared" si="19"/>
        <v>46</v>
      </c>
      <c r="CL57" s="6">
        <f t="shared" si="20"/>
        <v>0</v>
      </c>
      <c r="CM57" s="6">
        <f t="shared" si="21"/>
        <v>0</v>
      </c>
      <c r="CN57" s="6">
        <f>IF(CL57&gt;0,IF(SUM(CM$12:CM57)&gt;0,0,IF(CK57&lt;&gt;"",-PPMT(Tablas!$D$8,CK57,($C$4*12)-(VLOOKUP($CB$9,$A$12:$B$71,2,0)-1),CL$9-SUM(CM$12:CM57)),0)),0)</f>
        <v>0</v>
      </c>
      <c r="CO57" s="6">
        <f>IF(SUM(CM$12:CM57)&gt;0,0,IF(CK57&lt;&gt;"",CL57-CN57-CM57,0))</f>
        <v>0</v>
      </c>
      <c r="CP57" s="6">
        <f>IF(SUM(CM$12:CM57)&gt;0,0,IF(CK57&lt;&gt;"",(CL57-CM57)*Tablas!$D$8,0))</f>
        <v>0</v>
      </c>
      <c r="CQ57" s="6">
        <f>IF(CN57&gt;0,IF(SUM(CM$12:CM57)&gt;0,0,IF(CK57&lt;&gt;"",Tablas!$G$8,0)),0)</f>
        <v>0</v>
      </c>
      <c r="CR57" s="6">
        <f>IF(CK57&lt;&gt;"",ROUND(CQ57+CP57+CN57,2),0)*(1+Tablas!$E$8)</f>
        <v>0</v>
      </c>
      <c r="CT57" s="14">
        <f t="shared" si="22"/>
        <v>46</v>
      </c>
      <c r="CU57" s="6">
        <f t="shared" si="23"/>
        <v>0</v>
      </c>
      <c r="CV57" s="6">
        <f t="shared" si="24"/>
        <v>0</v>
      </c>
      <c r="CW57" s="6">
        <f>IF(CU57&gt;0,IF(SUM(CV$12:CV57)&gt;0,0,IF(CT57&lt;&gt;"",-PPMT(Tablas!$D$8,CT57,($C$4*12)-(VLOOKUP($CK$9,$A$12:$B$71,2,0)-1),CU$9-SUM(CV$12:CV57)),0)),0)</f>
        <v>0</v>
      </c>
      <c r="CX57" s="6">
        <f>IF(SUM(CV$12:CV57)&gt;0,0,IF(CT57&lt;&gt;"",CU57-CW57-CV57,0))</f>
        <v>0</v>
      </c>
      <c r="CY57" s="6">
        <f>IF(SUM(CV$12:CV57)&gt;0,0,IF(CT57&lt;&gt;"",(CU57-CV57)*Tablas!$D$8,0))</f>
        <v>0</v>
      </c>
      <c r="CZ57" s="6">
        <f>IF(CW57&gt;0,IF(SUM(CV$12:CV57)&gt;0,0,IF(CT57&lt;&gt;"",Tablas!$G$8,0)),0)</f>
        <v>0</v>
      </c>
      <c r="DA57" s="6">
        <f>IF(CT57&lt;&gt;"",ROUND(CZ57+CY57+CW57,2),0)*(1+Tablas!$E$8)</f>
        <v>0</v>
      </c>
      <c r="DC57" s="14">
        <f t="shared" si="25"/>
        <v>46</v>
      </c>
      <c r="DD57" s="6">
        <f t="shared" si="26"/>
        <v>0</v>
      </c>
      <c r="DE57" s="6">
        <f t="shared" si="27"/>
        <v>0</v>
      </c>
      <c r="DF57" s="6">
        <f>IF(DD57&gt;0,IF(SUM(DE$12:DE57)&gt;0,0,IF(DC57&lt;&gt;"",-PPMT(Tablas!$D$8,DC57,($C$4*12)-(VLOOKUP($CT$9,$A$12:$B$71,2,0)-1),DD$9-SUM(DE$12:DE57)),0)),0)</f>
        <v>0</v>
      </c>
      <c r="DG57" s="6">
        <f>IF(SUM(DE$12:DE57)&gt;0,0,IF(DC57&lt;&gt;"",DD57-DF57-DE57,0))</f>
        <v>0</v>
      </c>
      <c r="DH57" s="6">
        <f>IF(SUM(DE$12:DE57)&gt;0,0,IF(DC57&lt;&gt;"",(DD57-DE57)*Tablas!$D$8,0))</f>
        <v>0</v>
      </c>
      <c r="DI57" s="6">
        <f>IF(DF57&gt;0,IF(SUM(DE$12:DE57)&gt;0,0,IF(DC57&lt;&gt;"",Tablas!$G$8,0)),0)</f>
        <v>0</v>
      </c>
      <c r="DJ57" s="6">
        <f>IF(DC57&lt;&gt;"",ROUND(DI57+DH57+DF57,2),0)*(1+Tablas!$E$8)</f>
        <v>0</v>
      </c>
      <c r="DL57" s="14">
        <f t="shared" si="28"/>
        <v>46</v>
      </c>
      <c r="DM57" s="6">
        <f t="shared" si="29"/>
        <v>0</v>
      </c>
      <c r="DN57" s="6">
        <f t="shared" si="30"/>
        <v>0</v>
      </c>
      <c r="DO57" s="6">
        <f>IF(DM57&gt;0,IF(SUM(DN$12:DN57)&gt;0,0,IF(DL57&lt;&gt;"",-PPMT(Tablas!$D$8,DL57,($C$4*12)-(VLOOKUP($DC$9,$A$12:$B$71,2,0)-1),DM$9-SUM(DN$12:DN57)),0)),0)</f>
        <v>0</v>
      </c>
      <c r="DP57" s="6">
        <f>IF(SUM(DN$12:DN57)&gt;0,0,IF(DL57&lt;&gt;"",DM57-DO57-DN57,0))</f>
        <v>0</v>
      </c>
      <c r="DQ57" s="6">
        <f>IF(SUM(DN$12:DN57)&gt;0,0,IF(DL57&lt;&gt;"",(DM57-DN57)*Tablas!$D$8,0))</f>
        <v>0</v>
      </c>
      <c r="DR57" s="6">
        <f>IF(DO57&gt;0,IF(SUM(DN$12:DN57)&gt;0,0,IF(DL57&lt;&gt;"",Tablas!$G$8,0)),0)</f>
        <v>0</v>
      </c>
      <c r="DS57" s="6">
        <f>IF(DL57&lt;&gt;"",ROUND(DR57+DQ57+DO57,2),0)*(1+Tablas!$E$8)</f>
        <v>0</v>
      </c>
      <c r="DU57" s="14">
        <f t="shared" si="31"/>
        <v>46</v>
      </c>
      <c r="DV57" s="6">
        <f t="shared" si="32"/>
        <v>0</v>
      </c>
      <c r="DW57" s="6">
        <f t="shared" si="33"/>
        <v>0</v>
      </c>
      <c r="DX57" s="6">
        <f>IF(DV57&gt;0,IF(SUM(DW$12:DW57)&gt;0,0,IF(DU57&lt;&gt;"",-PPMT(Tablas!$D$8,DU57,($C$4*12)-(VLOOKUP($DL$9,$A$12:$B$71,2,0)-1),DV$9-SUM(DW$12:DW57)),0)),0)</f>
        <v>0</v>
      </c>
      <c r="DY57" s="6">
        <f>IF(SUM(DW$12:DW57)&gt;0,0,IF(DU57&lt;&gt;"",DV57-DX57-DW57,0))</f>
        <v>0</v>
      </c>
      <c r="DZ57" s="6">
        <f>IF(SUM(DW$12:DW57)&gt;0,0,IF(DU57&lt;&gt;"",(DV57-DW57)*Tablas!$D$8,0))</f>
        <v>0</v>
      </c>
      <c r="EA57" s="6">
        <f>IF(DX57&gt;0,IF(SUM(DW$12:DW57)&gt;0,0,IF(DU57&lt;&gt;"",Tablas!$G$8,0)),0)</f>
        <v>0</v>
      </c>
      <c r="EB57" s="6">
        <f>IF(DU57&lt;&gt;"",ROUND(EA57+DZ57+DX57,2),0)*(1+Tablas!$E$8)</f>
        <v>0</v>
      </c>
    </row>
    <row r="58" spans="1:132" x14ac:dyDescent="0.2">
      <c r="A58" s="3">
        <f>IF($D58&gt;0,COUNTA($D$12:D58),0)</f>
        <v>0</v>
      </c>
      <c r="B58" s="13">
        <f t="shared" si="34"/>
        <v>47</v>
      </c>
      <c r="C58" s="1">
        <f t="shared" si="35"/>
        <v>47011</v>
      </c>
      <c r="D58" s="34"/>
      <c r="E58" s="6">
        <f t="shared" si="36"/>
        <v>12813.981095774789</v>
      </c>
      <c r="F58" s="6">
        <f t="shared" si="0"/>
        <v>827.65997507436998</v>
      </c>
      <c r="G58" s="6">
        <f t="shared" si="1"/>
        <v>196.1752655698773</v>
      </c>
      <c r="H58" s="6">
        <f t="shared" si="2"/>
        <v>3</v>
      </c>
      <c r="I58" s="6">
        <f>ROUND(SUM(F58:H58),2)*(Tablas!$E$8)</f>
        <v>5.1341999999999999E-2</v>
      </c>
      <c r="J58" s="6">
        <f t="shared" si="3"/>
        <v>1026.8865826442473</v>
      </c>
      <c r="AR58" s="14">
        <f t="shared" si="4"/>
        <v>47</v>
      </c>
      <c r="AS58" s="6">
        <f t="shared" si="5"/>
        <v>12813.981095774789</v>
      </c>
      <c r="AT58" s="6">
        <f t="shared" si="6"/>
        <v>0</v>
      </c>
      <c r="AU58" s="6">
        <f>IF(SUM($AT$12:$AT58)&gt;0,0,IF($AR58&lt;&gt;"",-PPMT($H$2,$AR58,$C$4*12,$AS$12-SUM($AT$12:$AT58)),0))</f>
        <v>827.65997507436998</v>
      </c>
      <c r="AV58" s="6">
        <f>IF(SUM($AT$12:$AT58)&gt;0,0,IF($AR58&lt;&gt;"",AS58-AU58-AT58,0))</f>
        <v>11986.321120700419</v>
      </c>
      <c r="AW58" s="6">
        <f>IF(SUM($AT$12:$AT58)&gt;0,0,IF($AR58&lt;&gt;"",(AS58-AT58)*$H$2,0))</f>
        <v>196.1752655698773</v>
      </c>
      <c r="AX58" s="6">
        <f>IF(AU58&gt;0,IF(SUM($AT$12:$AT58)&gt;0,0,IF($AR58&lt;&gt;"",Tablas!$G$8,0)),0)</f>
        <v>3</v>
      </c>
      <c r="AY58" s="6">
        <f>IF($AR58&lt;&gt;"",ROUND(AX58+AW58+AU58,2),0)*(1+Tablas!$E$8)</f>
        <v>1026.8913420000001</v>
      </c>
      <c r="BA58" s="14">
        <f t="shared" si="7"/>
        <v>0</v>
      </c>
      <c r="BB58" s="6">
        <f t="shared" si="8"/>
        <v>0</v>
      </c>
      <c r="BC58" s="6">
        <f t="shared" si="9"/>
        <v>0</v>
      </c>
      <c r="BD58" s="6">
        <f>IF(BB58&gt;0,
IF(SUM(BC$12:BC58)&gt;0,0,
IF(BA58&lt;&gt;"",
-PPMT(Tablas!$D$8,BA58,($C$4*12)-(VLOOKUP($AR$9,$A$12:$B$71,2,0)-1),BB$9-SUM(BC$12:BC58)),0)),0)</f>
        <v>0</v>
      </c>
      <c r="BE58" s="6">
        <f>IF(SUM(BC$12:BC58)&gt;0,0,IF(BA58&lt;&gt;"",BB58-BD58-BC58,0))</f>
        <v>0</v>
      </c>
      <c r="BF58" s="6">
        <f>IF(SUM(BC$12:BC58)&gt;0,0,IF(BA58&lt;&gt;"",(BB58-BC58)*Tablas!$D$8,0))</f>
        <v>0</v>
      </c>
      <c r="BG58" s="6">
        <f>IF(BD58&gt;0,IF(SUM(BC$12:BC58)&gt;0,0,IF(BA58&lt;&gt;"",Tablas!$G$8,0)),0)</f>
        <v>0</v>
      </c>
      <c r="BH58" s="6">
        <f>IF(BA58&lt;&gt;"",ROUND(BG58+BF58+BD58,2),0)*(1+Tablas!$E$8)</f>
        <v>0</v>
      </c>
      <c r="BJ58" s="14">
        <f t="shared" si="10"/>
        <v>0</v>
      </c>
      <c r="BK58" s="6">
        <f t="shared" si="11"/>
        <v>0</v>
      </c>
      <c r="BL58" s="6">
        <f t="shared" si="12"/>
        <v>0</v>
      </c>
      <c r="BM58" s="6">
        <f>IF(BK58&gt;0,IF(SUM(BL$12:BL58)&gt;0,0,IF(BJ58&lt;&gt;"",-PPMT(Tablas!$D$8,BJ58,($C$4*12)-(VLOOKUP($BA$9,$A$12:$B$71,2,0)-1),BK$9-SUM(BL$12:BL58)),0)),0)</f>
        <v>0</v>
      </c>
      <c r="BN58" s="6">
        <f>IF(SUM(BL$12:BL58)&gt;0,0,IF(BJ58&lt;&gt;"",BK58-BM58-BL58,0))</f>
        <v>0</v>
      </c>
      <c r="BO58" s="6">
        <f>IF(SUM(BL$12:BL58)&gt;0,0,IF(BJ58&lt;&gt;"",(BK58-BL58)*Tablas!$D$8,0))</f>
        <v>0</v>
      </c>
      <c r="BP58" s="6">
        <f>IF(BM58&gt;0,IF(SUM(BL$12:BL58)&gt;0,0,IF(BJ58&lt;&gt;"",Tablas!$G$8,0)),0)</f>
        <v>0</v>
      </c>
      <c r="BQ58" s="6">
        <f>IF(BJ58&lt;&gt;"",ROUND(BP58+BO58+BM58,2),0)*(1+Tablas!$E$8)</f>
        <v>0</v>
      </c>
      <c r="BS58" s="14">
        <f t="shared" si="13"/>
        <v>47</v>
      </c>
      <c r="BT58" s="6">
        <f t="shared" si="14"/>
        <v>0</v>
      </c>
      <c r="BU58" s="6">
        <f t="shared" si="15"/>
        <v>0</v>
      </c>
      <c r="BV58" s="6">
        <f>IF(BT58&gt;0,IF(SUM(BU$12:BU58)&gt;0,0,IF(BS58&lt;&gt;"",-PPMT(Tablas!$D$8,BS58,($C$4*12)-(VLOOKUP($BJ$9,$A$12:$B$71,2,0)-1),BT$9-SUM(BU$12:BU58)),0)),0)</f>
        <v>0</v>
      </c>
      <c r="BW58" s="6">
        <f>IF(SUM(BU$12:BU58)&gt;0,0,IF(BS58&lt;&gt;"",BT58-BV58-BU58,0))</f>
        <v>0</v>
      </c>
      <c r="BX58" s="6">
        <f>IF(SUM(BU$12:BU58)&gt;0,0,IF(BS58&lt;&gt;"",(BT58-BU58)*Tablas!$D$8,0))</f>
        <v>0</v>
      </c>
      <c r="BY58" s="6">
        <f>IF(BV58&gt;0,IF(SUM(BU$12:BU58)&gt;0,0,IF(BS58&lt;&gt;"",Tablas!$G$8,0)),0)</f>
        <v>0</v>
      </c>
      <c r="BZ58" s="6">
        <f>IF(BS58&lt;&gt;"",ROUND(BY58+BX58+BV58,2),0)*(1+Tablas!$E$8)</f>
        <v>0</v>
      </c>
      <c r="CB58" s="14">
        <f t="shared" si="16"/>
        <v>47</v>
      </c>
      <c r="CC58" s="6">
        <f t="shared" si="17"/>
        <v>0</v>
      </c>
      <c r="CD58" s="6">
        <f t="shared" si="18"/>
        <v>0</v>
      </c>
      <c r="CE58" s="6">
        <f>IF(CC58&gt;0,IF(SUM(CD$12:CD58)&gt;0,0,IF(CB58&lt;&gt;"",-PPMT(Tablas!$D$8,CB58,($C$4*12)-(VLOOKUP($BS$9,$A$12:$B$71,2,0)-1),CC$9-SUM(CD$12:CD58)),0)),0)</f>
        <v>0</v>
      </c>
      <c r="CF58" s="6">
        <f>IF(SUM(CD$12:CD58)&gt;0,0,IF(CB58&lt;&gt;"",CC58-CE58-CD58,0))</f>
        <v>0</v>
      </c>
      <c r="CG58" s="6">
        <f>IF(SUM(CD$12:CD58)&gt;0,0,IF(CB58&lt;&gt;"",(CC58-CD58)*Tablas!$D$8,0))</f>
        <v>0</v>
      </c>
      <c r="CH58" s="6">
        <f>IF(CE58&gt;0,IF(SUM(CD$12:CD58)&gt;0,0,IF(CB58&lt;&gt;"",Tablas!$G$8,0)),0)</f>
        <v>0</v>
      </c>
      <c r="CI58" s="6">
        <f>IF(CB58&lt;&gt;"",ROUND(CH58+CG58+CE58,2),0)*(1+Tablas!$E$8)</f>
        <v>0</v>
      </c>
      <c r="CK58" s="14">
        <f t="shared" si="19"/>
        <v>47</v>
      </c>
      <c r="CL58" s="6">
        <f t="shared" si="20"/>
        <v>0</v>
      </c>
      <c r="CM58" s="6">
        <f t="shared" si="21"/>
        <v>0</v>
      </c>
      <c r="CN58" s="6">
        <f>IF(CL58&gt;0,IF(SUM(CM$12:CM58)&gt;0,0,IF(CK58&lt;&gt;"",-PPMT(Tablas!$D$8,CK58,($C$4*12)-(VLOOKUP($CB$9,$A$12:$B$71,2,0)-1),CL$9-SUM(CM$12:CM58)),0)),0)</f>
        <v>0</v>
      </c>
      <c r="CO58" s="6">
        <f>IF(SUM(CM$12:CM58)&gt;0,0,IF(CK58&lt;&gt;"",CL58-CN58-CM58,0))</f>
        <v>0</v>
      </c>
      <c r="CP58" s="6">
        <f>IF(SUM(CM$12:CM58)&gt;0,0,IF(CK58&lt;&gt;"",(CL58-CM58)*Tablas!$D$8,0))</f>
        <v>0</v>
      </c>
      <c r="CQ58" s="6">
        <f>IF(CN58&gt;0,IF(SUM(CM$12:CM58)&gt;0,0,IF(CK58&lt;&gt;"",Tablas!$G$8,0)),0)</f>
        <v>0</v>
      </c>
      <c r="CR58" s="6">
        <f>IF(CK58&lt;&gt;"",ROUND(CQ58+CP58+CN58,2),0)*(1+Tablas!$E$8)</f>
        <v>0</v>
      </c>
      <c r="CT58" s="14">
        <f t="shared" si="22"/>
        <v>47</v>
      </c>
      <c r="CU58" s="6">
        <f t="shared" si="23"/>
        <v>0</v>
      </c>
      <c r="CV58" s="6">
        <f t="shared" si="24"/>
        <v>0</v>
      </c>
      <c r="CW58" s="6">
        <f>IF(CU58&gt;0,IF(SUM(CV$12:CV58)&gt;0,0,IF(CT58&lt;&gt;"",-PPMT(Tablas!$D$8,CT58,($C$4*12)-(VLOOKUP($CK$9,$A$12:$B$71,2,0)-1),CU$9-SUM(CV$12:CV58)),0)),0)</f>
        <v>0</v>
      </c>
      <c r="CX58" s="6">
        <f>IF(SUM(CV$12:CV58)&gt;0,0,IF(CT58&lt;&gt;"",CU58-CW58-CV58,0))</f>
        <v>0</v>
      </c>
      <c r="CY58" s="6">
        <f>IF(SUM(CV$12:CV58)&gt;0,0,IF(CT58&lt;&gt;"",(CU58-CV58)*Tablas!$D$8,0))</f>
        <v>0</v>
      </c>
      <c r="CZ58" s="6">
        <f>IF(CW58&gt;0,IF(SUM(CV$12:CV58)&gt;0,0,IF(CT58&lt;&gt;"",Tablas!$G$8,0)),0)</f>
        <v>0</v>
      </c>
      <c r="DA58" s="6">
        <f>IF(CT58&lt;&gt;"",ROUND(CZ58+CY58+CW58,2),0)*(1+Tablas!$E$8)</f>
        <v>0</v>
      </c>
      <c r="DC58" s="14">
        <f t="shared" si="25"/>
        <v>47</v>
      </c>
      <c r="DD58" s="6">
        <f t="shared" si="26"/>
        <v>0</v>
      </c>
      <c r="DE58" s="6">
        <f t="shared" si="27"/>
        <v>0</v>
      </c>
      <c r="DF58" s="6">
        <f>IF(DD58&gt;0,IF(SUM(DE$12:DE58)&gt;0,0,IF(DC58&lt;&gt;"",-PPMT(Tablas!$D$8,DC58,($C$4*12)-(VLOOKUP($CT$9,$A$12:$B$71,2,0)-1),DD$9-SUM(DE$12:DE58)),0)),0)</f>
        <v>0</v>
      </c>
      <c r="DG58" s="6">
        <f>IF(SUM(DE$12:DE58)&gt;0,0,IF(DC58&lt;&gt;"",DD58-DF58-DE58,0))</f>
        <v>0</v>
      </c>
      <c r="DH58" s="6">
        <f>IF(SUM(DE$12:DE58)&gt;0,0,IF(DC58&lt;&gt;"",(DD58-DE58)*Tablas!$D$8,0))</f>
        <v>0</v>
      </c>
      <c r="DI58" s="6">
        <f>IF(DF58&gt;0,IF(SUM(DE$12:DE58)&gt;0,0,IF(DC58&lt;&gt;"",Tablas!$G$8,0)),0)</f>
        <v>0</v>
      </c>
      <c r="DJ58" s="6">
        <f>IF(DC58&lt;&gt;"",ROUND(DI58+DH58+DF58,2),0)*(1+Tablas!$E$8)</f>
        <v>0</v>
      </c>
      <c r="DL58" s="14">
        <f t="shared" si="28"/>
        <v>47</v>
      </c>
      <c r="DM58" s="6">
        <f t="shared" si="29"/>
        <v>0</v>
      </c>
      <c r="DN58" s="6">
        <f t="shared" si="30"/>
        <v>0</v>
      </c>
      <c r="DO58" s="6">
        <f>IF(DM58&gt;0,IF(SUM(DN$12:DN58)&gt;0,0,IF(DL58&lt;&gt;"",-PPMT(Tablas!$D$8,DL58,($C$4*12)-(VLOOKUP($DC$9,$A$12:$B$71,2,0)-1),DM$9-SUM(DN$12:DN58)),0)),0)</f>
        <v>0</v>
      </c>
      <c r="DP58" s="6">
        <f>IF(SUM(DN$12:DN58)&gt;0,0,IF(DL58&lt;&gt;"",DM58-DO58-DN58,0))</f>
        <v>0</v>
      </c>
      <c r="DQ58" s="6">
        <f>IF(SUM(DN$12:DN58)&gt;0,0,IF(DL58&lt;&gt;"",(DM58-DN58)*Tablas!$D$8,0))</f>
        <v>0</v>
      </c>
      <c r="DR58" s="6">
        <f>IF(DO58&gt;0,IF(SUM(DN$12:DN58)&gt;0,0,IF(DL58&lt;&gt;"",Tablas!$G$8,0)),0)</f>
        <v>0</v>
      </c>
      <c r="DS58" s="6">
        <f>IF(DL58&lt;&gt;"",ROUND(DR58+DQ58+DO58,2),0)*(1+Tablas!$E$8)</f>
        <v>0</v>
      </c>
      <c r="DU58" s="14">
        <f t="shared" si="31"/>
        <v>47</v>
      </c>
      <c r="DV58" s="6">
        <f t="shared" si="32"/>
        <v>0</v>
      </c>
      <c r="DW58" s="6">
        <f t="shared" si="33"/>
        <v>0</v>
      </c>
      <c r="DX58" s="6">
        <f>IF(DV58&gt;0,IF(SUM(DW$12:DW58)&gt;0,0,IF(DU58&lt;&gt;"",-PPMT(Tablas!$D$8,DU58,($C$4*12)-(VLOOKUP($DL$9,$A$12:$B$71,2,0)-1),DV$9-SUM(DW$12:DW58)),0)),0)</f>
        <v>0</v>
      </c>
      <c r="DY58" s="6">
        <f>IF(SUM(DW$12:DW58)&gt;0,0,IF(DU58&lt;&gt;"",DV58-DX58-DW58,0))</f>
        <v>0</v>
      </c>
      <c r="DZ58" s="6">
        <f>IF(SUM(DW$12:DW58)&gt;0,0,IF(DU58&lt;&gt;"",(DV58-DW58)*Tablas!$D$8,0))</f>
        <v>0</v>
      </c>
      <c r="EA58" s="6">
        <f>IF(DX58&gt;0,IF(SUM(DW$12:DW58)&gt;0,0,IF(DU58&lt;&gt;"",Tablas!$G$8,0)),0)</f>
        <v>0</v>
      </c>
      <c r="EB58" s="6">
        <f>IF(DU58&lt;&gt;"",ROUND(EA58+DZ58+DX58,2),0)*(1+Tablas!$E$8)</f>
        <v>0</v>
      </c>
    </row>
    <row r="59" spans="1:132" x14ac:dyDescent="0.2">
      <c r="A59" s="3">
        <f>IF($D59&gt;0,COUNTA($D$12:D59),0)</f>
        <v>0</v>
      </c>
      <c r="B59" s="13">
        <f t="shared" si="34"/>
        <v>48</v>
      </c>
      <c r="C59" s="1">
        <f t="shared" si="35"/>
        <v>47041</v>
      </c>
      <c r="D59" s="34"/>
      <c r="E59" s="6">
        <f t="shared" si="36"/>
        <v>11986.321120700419</v>
      </c>
      <c r="F59" s="6">
        <f t="shared" si="0"/>
        <v>840.33101104657931</v>
      </c>
      <c r="G59" s="6">
        <f t="shared" si="1"/>
        <v>183.504229597668</v>
      </c>
      <c r="H59" s="6">
        <f t="shared" si="2"/>
        <v>3</v>
      </c>
      <c r="I59" s="6">
        <f>ROUND(SUM(F59:H59),2)*(Tablas!$E$8)</f>
        <v>5.1341999999999999E-2</v>
      </c>
      <c r="J59" s="6">
        <f t="shared" si="3"/>
        <v>1026.8865826442473</v>
      </c>
      <c r="AR59" s="14">
        <f t="shared" si="4"/>
        <v>48</v>
      </c>
      <c r="AS59" s="6">
        <f t="shared" si="5"/>
        <v>11986.321120700419</v>
      </c>
      <c r="AT59" s="6">
        <f t="shared" si="6"/>
        <v>0</v>
      </c>
      <c r="AU59" s="6">
        <f>IF(SUM($AT$12:$AT59)&gt;0,0,IF($AR59&lt;&gt;"",-PPMT($H$2,$AR59,$C$4*12,$AS$12-SUM($AT$12:$AT59)),0))</f>
        <v>840.33101104657931</v>
      </c>
      <c r="AV59" s="6">
        <f>IF(SUM($AT$12:$AT59)&gt;0,0,IF($AR59&lt;&gt;"",AS59-AU59-AT59,0))</f>
        <v>11145.99010965384</v>
      </c>
      <c r="AW59" s="6">
        <f>IF(SUM($AT$12:$AT59)&gt;0,0,IF($AR59&lt;&gt;"",(AS59-AT59)*$H$2,0))</f>
        <v>183.504229597668</v>
      </c>
      <c r="AX59" s="6">
        <f>IF(AU59&gt;0,IF(SUM($AT$12:$AT59)&gt;0,0,IF($AR59&lt;&gt;"",Tablas!$G$8,0)),0)</f>
        <v>3</v>
      </c>
      <c r="AY59" s="6">
        <f>IF($AR59&lt;&gt;"",ROUND(AX59+AW59+AU59,2),0)*(1+Tablas!$E$8)</f>
        <v>1026.8913420000001</v>
      </c>
      <c r="BA59" s="14">
        <f t="shared" si="7"/>
        <v>0</v>
      </c>
      <c r="BB59" s="6">
        <f t="shared" si="8"/>
        <v>0</v>
      </c>
      <c r="BC59" s="6">
        <f t="shared" si="9"/>
        <v>0</v>
      </c>
      <c r="BD59" s="6">
        <f>IF(BB59&gt;0,
IF(SUM(BC$12:BC59)&gt;0,0,
IF(BA59&lt;&gt;"",
-PPMT(Tablas!$D$8,BA59,($C$4*12)-(VLOOKUP($AR$9,$A$12:$B$71,2,0)-1),BB$9-SUM(BC$12:BC59)),0)),0)</f>
        <v>0</v>
      </c>
      <c r="BE59" s="6">
        <f>IF(SUM(BC$12:BC59)&gt;0,0,IF(BA59&lt;&gt;"",BB59-BD59-BC59,0))</f>
        <v>0</v>
      </c>
      <c r="BF59" s="6">
        <f>IF(SUM(BC$12:BC59)&gt;0,0,IF(BA59&lt;&gt;"",(BB59-BC59)*Tablas!$D$8,0))</f>
        <v>0</v>
      </c>
      <c r="BG59" s="6">
        <f>IF(BD59&gt;0,IF(SUM(BC$12:BC59)&gt;0,0,IF(BA59&lt;&gt;"",Tablas!$G$8,0)),0)</f>
        <v>0</v>
      </c>
      <c r="BH59" s="6">
        <f>IF(BA59&lt;&gt;"",ROUND(BG59+BF59+BD59,2),0)*(1+Tablas!$E$8)</f>
        <v>0</v>
      </c>
      <c r="BJ59" s="14">
        <f t="shared" si="10"/>
        <v>0</v>
      </c>
      <c r="BK59" s="6">
        <f t="shared" si="11"/>
        <v>0</v>
      </c>
      <c r="BL59" s="6">
        <f t="shared" si="12"/>
        <v>0</v>
      </c>
      <c r="BM59" s="6">
        <f>IF(BK59&gt;0,IF(SUM(BL$12:BL59)&gt;0,0,IF(BJ59&lt;&gt;"",-PPMT(Tablas!$D$8,BJ59,($C$4*12)-(VLOOKUP($BA$9,$A$12:$B$71,2,0)-1),BK$9-SUM(BL$12:BL59)),0)),0)</f>
        <v>0</v>
      </c>
      <c r="BN59" s="6">
        <f>IF(SUM(BL$12:BL59)&gt;0,0,IF(BJ59&lt;&gt;"",BK59-BM59-BL59,0))</f>
        <v>0</v>
      </c>
      <c r="BO59" s="6">
        <f>IF(SUM(BL$12:BL59)&gt;0,0,IF(BJ59&lt;&gt;"",(BK59-BL59)*Tablas!$D$8,0))</f>
        <v>0</v>
      </c>
      <c r="BP59" s="6">
        <f>IF(BM59&gt;0,IF(SUM(BL$12:BL59)&gt;0,0,IF(BJ59&lt;&gt;"",Tablas!$G$8,0)),0)</f>
        <v>0</v>
      </c>
      <c r="BQ59" s="6">
        <f>IF(BJ59&lt;&gt;"",ROUND(BP59+BO59+BM59,2),0)*(1+Tablas!$E$8)</f>
        <v>0</v>
      </c>
      <c r="BS59" s="14">
        <f t="shared" si="13"/>
        <v>48</v>
      </c>
      <c r="BT59" s="6">
        <f t="shared" si="14"/>
        <v>0</v>
      </c>
      <c r="BU59" s="6">
        <f t="shared" si="15"/>
        <v>0</v>
      </c>
      <c r="BV59" s="6">
        <f>IF(BT59&gt;0,IF(SUM(BU$12:BU59)&gt;0,0,IF(BS59&lt;&gt;"",-PPMT(Tablas!$D$8,BS59,($C$4*12)-(VLOOKUP($BJ$9,$A$12:$B$71,2,0)-1),BT$9-SUM(BU$12:BU59)),0)),0)</f>
        <v>0</v>
      </c>
      <c r="BW59" s="6">
        <f>IF(SUM(BU$12:BU59)&gt;0,0,IF(BS59&lt;&gt;"",BT59-BV59-BU59,0))</f>
        <v>0</v>
      </c>
      <c r="BX59" s="6">
        <f>IF(SUM(BU$12:BU59)&gt;0,0,IF(BS59&lt;&gt;"",(BT59-BU59)*Tablas!$D$8,0))</f>
        <v>0</v>
      </c>
      <c r="BY59" s="6">
        <f>IF(BV59&gt;0,IF(SUM(BU$12:BU59)&gt;0,0,IF(BS59&lt;&gt;"",Tablas!$G$8,0)),0)</f>
        <v>0</v>
      </c>
      <c r="BZ59" s="6">
        <f>IF(BS59&lt;&gt;"",ROUND(BY59+BX59+BV59,2),0)*(1+Tablas!$E$8)</f>
        <v>0</v>
      </c>
      <c r="CB59" s="14">
        <f t="shared" si="16"/>
        <v>48</v>
      </c>
      <c r="CC59" s="6">
        <f t="shared" si="17"/>
        <v>0</v>
      </c>
      <c r="CD59" s="6">
        <f t="shared" si="18"/>
        <v>0</v>
      </c>
      <c r="CE59" s="6">
        <f>IF(CC59&gt;0,IF(SUM(CD$12:CD59)&gt;0,0,IF(CB59&lt;&gt;"",-PPMT(Tablas!$D$8,CB59,($C$4*12)-(VLOOKUP($BS$9,$A$12:$B$71,2,0)-1),CC$9-SUM(CD$12:CD59)),0)),0)</f>
        <v>0</v>
      </c>
      <c r="CF59" s="6">
        <f>IF(SUM(CD$12:CD59)&gt;0,0,IF(CB59&lt;&gt;"",CC59-CE59-CD59,0))</f>
        <v>0</v>
      </c>
      <c r="CG59" s="6">
        <f>IF(SUM(CD$12:CD59)&gt;0,0,IF(CB59&lt;&gt;"",(CC59-CD59)*Tablas!$D$8,0))</f>
        <v>0</v>
      </c>
      <c r="CH59" s="6">
        <f>IF(CE59&gt;0,IF(SUM(CD$12:CD59)&gt;0,0,IF(CB59&lt;&gt;"",Tablas!$G$8,0)),0)</f>
        <v>0</v>
      </c>
      <c r="CI59" s="6">
        <f>IF(CB59&lt;&gt;"",ROUND(CH59+CG59+CE59,2),0)*(1+Tablas!$E$8)</f>
        <v>0</v>
      </c>
      <c r="CK59" s="14">
        <f t="shared" si="19"/>
        <v>48</v>
      </c>
      <c r="CL59" s="6">
        <f t="shared" si="20"/>
        <v>0</v>
      </c>
      <c r="CM59" s="6">
        <f t="shared" si="21"/>
        <v>0</v>
      </c>
      <c r="CN59" s="6">
        <f>IF(CL59&gt;0,IF(SUM(CM$12:CM59)&gt;0,0,IF(CK59&lt;&gt;"",-PPMT(Tablas!$D$8,CK59,($C$4*12)-(VLOOKUP($CB$9,$A$12:$B$71,2,0)-1),CL$9-SUM(CM$12:CM59)),0)),0)</f>
        <v>0</v>
      </c>
      <c r="CO59" s="6">
        <f>IF(SUM(CM$12:CM59)&gt;0,0,IF(CK59&lt;&gt;"",CL59-CN59-CM59,0))</f>
        <v>0</v>
      </c>
      <c r="CP59" s="6">
        <f>IF(SUM(CM$12:CM59)&gt;0,0,IF(CK59&lt;&gt;"",(CL59-CM59)*Tablas!$D$8,0))</f>
        <v>0</v>
      </c>
      <c r="CQ59" s="6">
        <f>IF(CN59&gt;0,IF(SUM(CM$12:CM59)&gt;0,0,IF(CK59&lt;&gt;"",Tablas!$G$8,0)),0)</f>
        <v>0</v>
      </c>
      <c r="CR59" s="6">
        <f>IF(CK59&lt;&gt;"",ROUND(CQ59+CP59+CN59,2),0)*(1+Tablas!$E$8)</f>
        <v>0</v>
      </c>
      <c r="CT59" s="14">
        <f t="shared" si="22"/>
        <v>48</v>
      </c>
      <c r="CU59" s="6">
        <f t="shared" si="23"/>
        <v>0</v>
      </c>
      <c r="CV59" s="6">
        <f t="shared" si="24"/>
        <v>0</v>
      </c>
      <c r="CW59" s="6">
        <f>IF(CU59&gt;0,IF(SUM(CV$12:CV59)&gt;0,0,IF(CT59&lt;&gt;"",-PPMT(Tablas!$D$8,CT59,($C$4*12)-(VLOOKUP($CK$9,$A$12:$B$71,2,0)-1),CU$9-SUM(CV$12:CV59)),0)),0)</f>
        <v>0</v>
      </c>
      <c r="CX59" s="6">
        <f>IF(SUM(CV$12:CV59)&gt;0,0,IF(CT59&lt;&gt;"",CU59-CW59-CV59,0))</f>
        <v>0</v>
      </c>
      <c r="CY59" s="6">
        <f>IF(SUM(CV$12:CV59)&gt;0,0,IF(CT59&lt;&gt;"",(CU59-CV59)*Tablas!$D$8,0))</f>
        <v>0</v>
      </c>
      <c r="CZ59" s="6">
        <f>IF(CW59&gt;0,IF(SUM(CV$12:CV59)&gt;0,0,IF(CT59&lt;&gt;"",Tablas!$G$8,0)),0)</f>
        <v>0</v>
      </c>
      <c r="DA59" s="6">
        <f>IF(CT59&lt;&gt;"",ROUND(CZ59+CY59+CW59,2),0)*(1+Tablas!$E$8)</f>
        <v>0</v>
      </c>
      <c r="DC59" s="14">
        <f t="shared" si="25"/>
        <v>48</v>
      </c>
      <c r="DD59" s="6">
        <f t="shared" si="26"/>
        <v>0</v>
      </c>
      <c r="DE59" s="6">
        <f t="shared" si="27"/>
        <v>0</v>
      </c>
      <c r="DF59" s="6">
        <f>IF(DD59&gt;0,IF(SUM(DE$12:DE59)&gt;0,0,IF(DC59&lt;&gt;"",-PPMT(Tablas!$D$8,DC59,($C$4*12)-(VLOOKUP($CT$9,$A$12:$B$71,2,0)-1),DD$9-SUM(DE$12:DE59)),0)),0)</f>
        <v>0</v>
      </c>
      <c r="DG59" s="6">
        <f>IF(SUM(DE$12:DE59)&gt;0,0,IF(DC59&lt;&gt;"",DD59-DF59-DE59,0))</f>
        <v>0</v>
      </c>
      <c r="DH59" s="6">
        <f>IF(SUM(DE$12:DE59)&gt;0,0,IF(DC59&lt;&gt;"",(DD59-DE59)*Tablas!$D$8,0))</f>
        <v>0</v>
      </c>
      <c r="DI59" s="6">
        <f>IF(DF59&gt;0,IF(SUM(DE$12:DE59)&gt;0,0,IF(DC59&lt;&gt;"",Tablas!$G$8,0)),0)</f>
        <v>0</v>
      </c>
      <c r="DJ59" s="6">
        <f>IF(DC59&lt;&gt;"",ROUND(DI59+DH59+DF59,2),0)*(1+Tablas!$E$8)</f>
        <v>0</v>
      </c>
      <c r="DL59" s="14">
        <f t="shared" si="28"/>
        <v>48</v>
      </c>
      <c r="DM59" s="6">
        <f t="shared" si="29"/>
        <v>0</v>
      </c>
      <c r="DN59" s="6">
        <f t="shared" si="30"/>
        <v>0</v>
      </c>
      <c r="DO59" s="6">
        <f>IF(DM59&gt;0,IF(SUM(DN$12:DN59)&gt;0,0,IF(DL59&lt;&gt;"",-PPMT(Tablas!$D$8,DL59,($C$4*12)-(VLOOKUP($DC$9,$A$12:$B$71,2,0)-1),DM$9-SUM(DN$12:DN59)),0)),0)</f>
        <v>0</v>
      </c>
      <c r="DP59" s="6">
        <f>IF(SUM(DN$12:DN59)&gt;0,0,IF(DL59&lt;&gt;"",DM59-DO59-DN59,0))</f>
        <v>0</v>
      </c>
      <c r="DQ59" s="6">
        <f>IF(SUM(DN$12:DN59)&gt;0,0,IF(DL59&lt;&gt;"",(DM59-DN59)*Tablas!$D$8,0))</f>
        <v>0</v>
      </c>
      <c r="DR59" s="6">
        <f>IF(DO59&gt;0,IF(SUM(DN$12:DN59)&gt;0,0,IF(DL59&lt;&gt;"",Tablas!$G$8,0)),0)</f>
        <v>0</v>
      </c>
      <c r="DS59" s="6">
        <f>IF(DL59&lt;&gt;"",ROUND(DR59+DQ59+DO59,2),0)*(1+Tablas!$E$8)</f>
        <v>0</v>
      </c>
      <c r="DU59" s="14">
        <f t="shared" si="31"/>
        <v>48</v>
      </c>
      <c r="DV59" s="6">
        <f t="shared" si="32"/>
        <v>0</v>
      </c>
      <c r="DW59" s="6">
        <f t="shared" si="33"/>
        <v>0</v>
      </c>
      <c r="DX59" s="6">
        <f>IF(DV59&gt;0,IF(SUM(DW$12:DW59)&gt;0,0,IF(DU59&lt;&gt;"",-PPMT(Tablas!$D$8,DU59,($C$4*12)-(VLOOKUP($DL$9,$A$12:$B$71,2,0)-1),DV$9-SUM(DW$12:DW59)),0)),0)</f>
        <v>0</v>
      </c>
      <c r="DY59" s="6">
        <f>IF(SUM(DW$12:DW59)&gt;0,0,IF(DU59&lt;&gt;"",DV59-DX59-DW59,0))</f>
        <v>0</v>
      </c>
      <c r="DZ59" s="6">
        <f>IF(SUM(DW$12:DW59)&gt;0,0,IF(DU59&lt;&gt;"",(DV59-DW59)*Tablas!$D$8,0))</f>
        <v>0</v>
      </c>
      <c r="EA59" s="6">
        <f>IF(DX59&gt;0,IF(SUM(DW$12:DW59)&gt;0,0,IF(DU59&lt;&gt;"",Tablas!$G$8,0)),0)</f>
        <v>0</v>
      </c>
      <c r="EB59" s="6">
        <f>IF(DU59&lt;&gt;"",ROUND(EA59+DZ59+DX59,2),0)*(1+Tablas!$E$8)</f>
        <v>0</v>
      </c>
    </row>
    <row r="60" spans="1:132" x14ac:dyDescent="0.2">
      <c r="A60" s="3">
        <f>IF($D60&gt;0,COUNTA($D$12:D60),0)</f>
        <v>0</v>
      </c>
      <c r="B60" s="13">
        <f t="shared" si="34"/>
        <v>49</v>
      </c>
      <c r="C60" s="1">
        <f t="shared" si="35"/>
        <v>47072</v>
      </c>
      <c r="D60" s="34"/>
      <c r="E60" s="6">
        <f t="shared" si="36"/>
        <v>11145.99010965384</v>
      </c>
      <c r="F60" s="6">
        <f t="shared" si="0"/>
        <v>853.19603387020618</v>
      </c>
      <c r="G60" s="6">
        <f t="shared" si="1"/>
        <v>170.6392067740411</v>
      </c>
      <c r="H60" s="6">
        <f t="shared" si="2"/>
        <v>3</v>
      </c>
      <c r="I60" s="6">
        <f>ROUND(SUM(F60:H60),2)*(Tablas!$E$8)</f>
        <v>5.1341999999999999E-2</v>
      </c>
      <c r="J60" s="6">
        <f t="shared" si="3"/>
        <v>1026.8865826442473</v>
      </c>
      <c r="AR60" s="14">
        <f t="shared" si="4"/>
        <v>49</v>
      </c>
      <c r="AS60" s="6">
        <f t="shared" si="5"/>
        <v>11145.99010965384</v>
      </c>
      <c r="AT60" s="6">
        <f t="shared" si="6"/>
        <v>0</v>
      </c>
      <c r="AU60" s="6">
        <f>IF(SUM($AT$12:$AT60)&gt;0,0,IF($AR60&lt;&gt;"",-PPMT($H$2,$AR60,$C$4*12,$AS$12-SUM($AT$12:$AT60)),0))</f>
        <v>853.19603387020618</v>
      </c>
      <c r="AV60" s="6">
        <f>IF(SUM($AT$12:$AT60)&gt;0,0,IF($AR60&lt;&gt;"",AS60-AU60-AT60,0))</f>
        <v>10292.794075783633</v>
      </c>
      <c r="AW60" s="6">
        <f>IF(SUM($AT$12:$AT60)&gt;0,0,IF($AR60&lt;&gt;"",(AS60-AT60)*$H$2,0))</f>
        <v>170.6392067740411</v>
      </c>
      <c r="AX60" s="6">
        <f>IF(AU60&gt;0,IF(SUM($AT$12:$AT60)&gt;0,0,IF($AR60&lt;&gt;"",Tablas!$G$8,0)),0)</f>
        <v>3</v>
      </c>
      <c r="AY60" s="6">
        <f>IF($AR60&lt;&gt;"",ROUND(AX60+AW60+AU60,2),0)*(1+Tablas!$E$8)</f>
        <v>1026.8913420000001</v>
      </c>
      <c r="BA60" s="14">
        <f t="shared" si="7"/>
        <v>0</v>
      </c>
      <c r="BB60" s="6">
        <f t="shared" si="8"/>
        <v>0</v>
      </c>
      <c r="BC60" s="6">
        <f t="shared" si="9"/>
        <v>0</v>
      </c>
      <c r="BD60" s="6">
        <f>IF(BB60&gt;0,
IF(SUM(BC$12:BC60)&gt;0,0,
IF(BA60&lt;&gt;"",
-PPMT(Tablas!$D$8,BA60,($C$4*12)-(VLOOKUP($AR$9,$A$12:$B$71,2,0)-1),BB$9-SUM(BC$12:BC60)),0)),0)</f>
        <v>0</v>
      </c>
      <c r="BE60" s="6">
        <f>IF(SUM(BC$12:BC60)&gt;0,0,IF(BA60&lt;&gt;"",BB60-BD60-BC60,0))</f>
        <v>0</v>
      </c>
      <c r="BF60" s="6">
        <f>IF(SUM(BC$12:BC60)&gt;0,0,IF(BA60&lt;&gt;"",(BB60-BC60)*Tablas!$D$8,0))</f>
        <v>0</v>
      </c>
      <c r="BG60" s="6">
        <f>IF(BD60&gt;0,IF(SUM(BC$12:BC60)&gt;0,0,IF(BA60&lt;&gt;"",Tablas!$G$8,0)),0)</f>
        <v>0</v>
      </c>
      <c r="BH60" s="6">
        <f>IF(BA60&lt;&gt;"",ROUND(BG60+BF60+BD60,2),0)*(1+Tablas!$E$8)</f>
        <v>0</v>
      </c>
      <c r="BJ60" s="14">
        <f t="shared" si="10"/>
        <v>0</v>
      </c>
      <c r="BK60" s="6">
        <f t="shared" si="11"/>
        <v>0</v>
      </c>
      <c r="BL60" s="6">
        <f t="shared" si="12"/>
        <v>0</v>
      </c>
      <c r="BM60" s="6">
        <f>IF(BK60&gt;0,IF(SUM(BL$12:BL60)&gt;0,0,IF(BJ60&lt;&gt;"",-PPMT(Tablas!$D$8,BJ60,($C$4*12)-(VLOOKUP($BA$9,$A$12:$B$71,2,0)-1),BK$9-SUM(BL$12:BL60)),0)),0)</f>
        <v>0</v>
      </c>
      <c r="BN60" s="6">
        <f>IF(SUM(BL$12:BL60)&gt;0,0,IF(BJ60&lt;&gt;"",BK60-BM60-BL60,0))</f>
        <v>0</v>
      </c>
      <c r="BO60" s="6">
        <f>IF(SUM(BL$12:BL60)&gt;0,0,IF(BJ60&lt;&gt;"",(BK60-BL60)*Tablas!$D$8,0))</f>
        <v>0</v>
      </c>
      <c r="BP60" s="6">
        <f>IF(BM60&gt;0,IF(SUM(BL$12:BL60)&gt;0,0,IF(BJ60&lt;&gt;"",Tablas!$G$8,0)),0)</f>
        <v>0</v>
      </c>
      <c r="BQ60" s="6">
        <f>IF(BJ60&lt;&gt;"",ROUND(BP60+BO60+BM60,2),0)*(1+Tablas!$E$8)</f>
        <v>0</v>
      </c>
      <c r="BS60" s="14">
        <f t="shared" si="13"/>
        <v>49</v>
      </c>
      <c r="BT60" s="6">
        <f t="shared" si="14"/>
        <v>0</v>
      </c>
      <c r="BU60" s="6">
        <f t="shared" si="15"/>
        <v>0</v>
      </c>
      <c r="BV60" s="6">
        <f>IF(BT60&gt;0,IF(SUM(BU$12:BU60)&gt;0,0,IF(BS60&lt;&gt;"",-PPMT(Tablas!$D$8,BS60,($C$4*12)-(VLOOKUP($BJ$9,$A$12:$B$71,2,0)-1),BT$9-SUM(BU$12:BU60)),0)),0)</f>
        <v>0</v>
      </c>
      <c r="BW60" s="6">
        <f>IF(SUM(BU$12:BU60)&gt;0,0,IF(BS60&lt;&gt;"",BT60-BV60-BU60,0))</f>
        <v>0</v>
      </c>
      <c r="BX60" s="6">
        <f>IF(SUM(BU$12:BU60)&gt;0,0,IF(BS60&lt;&gt;"",(BT60-BU60)*Tablas!$D$8,0))</f>
        <v>0</v>
      </c>
      <c r="BY60" s="6">
        <f>IF(BV60&gt;0,IF(SUM(BU$12:BU60)&gt;0,0,IF(BS60&lt;&gt;"",Tablas!$G$8,0)),0)</f>
        <v>0</v>
      </c>
      <c r="BZ60" s="6">
        <f>IF(BS60&lt;&gt;"",ROUND(BY60+BX60+BV60,2),0)*(1+Tablas!$E$8)</f>
        <v>0</v>
      </c>
      <c r="CB60" s="14">
        <f t="shared" si="16"/>
        <v>49</v>
      </c>
      <c r="CC60" s="6">
        <f t="shared" si="17"/>
        <v>0</v>
      </c>
      <c r="CD60" s="6">
        <f t="shared" si="18"/>
        <v>0</v>
      </c>
      <c r="CE60" s="6">
        <f>IF(CC60&gt;0,IF(SUM(CD$12:CD60)&gt;0,0,IF(CB60&lt;&gt;"",-PPMT(Tablas!$D$8,CB60,($C$4*12)-(VLOOKUP($BS$9,$A$12:$B$71,2,0)-1),CC$9-SUM(CD$12:CD60)),0)),0)</f>
        <v>0</v>
      </c>
      <c r="CF60" s="6">
        <f>IF(SUM(CD$12:CD60)&gt;0,0,IF(CB60&lt;&gt;"",CC60-CE60-CD60,0))</f>
        <v>0</v>
      </c>
      <c r="CG60" s="6">
        <f>IF(SUM(CD$12:CD60)&gt;0,0,IF(CB60&lt;&gt;"",(CC60-CD60)*Tablas!$D$8,0))</f>
        <v>0</v>
      </c>
      <c r="CH60" s="6">
        <f>IF(CE60&gt;0,IF(SUM(CD$12:CD60)&gt;0,0,IF(CB60&lt;&gt;"",Tablas!$G$8,0)),0)</f>
        <v>0</v>
      </c>
      <c r="CI60" s="6">
        <f>IF(CB60&lt;&gt;"",ROUND(CH60+CG60+CE60,2),0)*(1+Tablas!$E$8)</f>
        <v>0</v>
      </c>
      <c r="CK60" s="14">
        <f t="shared" si="19"/>
        <v>49</v>
      </c>
      <c r="CL60" s="6">
        <f t="shared" si="20"/>
        <v>0</v>
      </c>
      <c r="CM60" s="6">
        <f t="shared" si="21"/>
        <v>0</v>
      </c>
      <c r="CN60" s="6">
        <f>IF(CL60&gt;0,IF(SUM(CM$12:CM60)&gt;0,0,IF(CK60&lt;&gt;"",-PPMT(Tablas!$D$8,CK60,($C$4*12)-(VLOOKUP($CB$9,$A$12:$B$71,2,0)-1),CL$9-SUM(CM$12:CM60)),0)),0)</f>
        <v>0</v>
      </c>
      <c r="CO60" s="6">
        <f>IF(SUM(CM$12:CM60)&gt;0,0,IF(CK60&lt;&gt;"",CL60-CN60-CM60,0))</f>
        <v>0</v>
      </c>
      <c r="CP60" s="6">
        <f>IF(SUM(CM$12:CM60)&gt;0,0,IF(CK60&lt;&gt;"",(CL60-CM60)*Tablas!$D$8,0))</f>
        <v>0</v>
      </c>
      <c r="CQ60" s="6">
        <f>IF(CN60&gt;0,IF(SUM(CM$12:CM60)&gt;0,0,IF(CK60&lt;&gt;"",Tablas!$G$8,0)),0)</f>
        <v>0</v>
      </c>
      <c r="CR60" s="6">
        <f>IF(CK60&lt;&gt;"",ROUND(CQ60+CP60+CN60,2),0)*(1+Tablas!$E$8)</f>
        <v>0</v>
      </c>
      <c r="CT60" s="14">
        <f t="shared" si="22"/>
        <v>49</v>
      </c>
      <c r="CU60" s="6">
        <f t="shared" si="23"/>
        <v>0</v>
      </c>
      <c r="CV60" s="6">
        <f t="shared" si="24"/>
        <v>0</v>
      </c>
      <c r="CW60" s="6">
        <f>IF(CU60&gt;0,IF(SUM(CV$12:CV60)&gt;0,0,IF(CT60&lt;&gt;"",-PPMT(Tablas!$D$8,CT60,($C$4*12)-(VLOOKUP($CK$9,$A$12:$B$71,2,0)-1),CU$9-SUM(CV$12:CV60)),0)),0)</f>
        <v>0</v>
      </c>
      <c r="CX60" s="6">
        <f>IF(SUM(CV$12:CV60)&gt;0,0,IF(CT60&lt;&gt;"",CU60-CW60-CV60,0))</f>
        <v>0</v>
      </c>
      <c r="CY60" s="6">
        <f>IF(SUM(CV$12:CV60)&gt;0,0,IF(CT60&lt;&gt;"",(CU60-CV60)*Tablas!$D$8,0))</f>
        <v>0</v>
      </c>
      <c r="CZ60" s="6">
        <f>IF(CW60&gt;0,IF(SUM(CV$12:CV60)&gt;0,0,IF(CT60&lt;&gt;"",Tablas!$G$8,0)),0)</f>
        <v>0</v>
      </c>
      <c r="DA60" s="6">
        <f>IF(CT60&lt;&gt;"",ROUND(CZ60+CY60+CW60,2),0)*(1+Tablas!$E$8)</f>
        <v>0</v>
      </c>
      <c r="DC60" s="14">
        <f t="shared" si="25"/>
        <v>49</v>
      </c>
      <c r="DD60" s="6">
        <f t="shared" si="26"/>
        <v>0</v>
      </c>
      <c r="DE60" s="6">
        <f t="shared" si="27"/>
        <v>0</v>
      </c>
      <c r="DF60" s="6">
        <f>IF(DD60&gt;0,IF(SUM(DE$12:DE60)&gt;0,0,IF(DC60&lt;&gt;"",-PPMT(Tablas!$D$8,DC60,($C$4*12)-(VLOOKUP($CT$9,$A$12:$B$71,2,0)-1),DD$9-SUM(DE$12:DE60)),0)),0)</f>
        <v>0</v>
      </c>
      <c r="DG60" s="6">
        <f>IF(SUM(DE$12:DE60)&gt;0,0,IF(DC60&lt;&gt;"",DD60-DF60-DE60,0))</f>
        <v>0</v>
      </c>
      <c r="DH60" s="6">
        <f>IF(SUM(DE$12:DE60)&gt;0,0,IF(DC60&lt;&gt;"",(DD60-DE60)*Tablas!$D$8,0))</f>
        <v>0</v>
      </c>
      <c r="DI60" s="6">
        <f>IF(DF60&gt;0,IF(SUM(DE$12:DE60)&gt;0,0,IF(DC60&lt;&gt;"",Tablas!$G$8,0)),0)</f>
        <v>0</v>
      </c>
      <c r="DJ60" s="6">
        <f>IF(DC60&lt;&gt;"",ROUND(DI60+DH60+DF60,2),0)*(1+Tablas!$E$8)</f>
        <v>0</v>
      </c>
      <c r="DL60" s="14">
        <f t="shared" si="28"/>
        <v>49</v>
      </c>
      <c r="DM60" s="6">
        <f t="shared" si="29"/>
        <v>0</v>
      </c>
      <c r="DN60" s="6">
        <f t="shared" si="30"/>
        <v>0</v>
      </c>
      <c r="DO60" s="6">
        <f>IF(DM60&gt;0,IF(SUM(DN$12:DN60)&gt;0,0,IF(DL60&lt;&gt;"",-PPMT(Tablas!$D$8,DL60,($C$4*12)-(VLOOKUP($DC$9,$A$12:$B$71,2,0)-1),DM$9-SUM(DN$12:DN60)),0)),0)</f>
        <v>0</v>
      </c>
      <c r="DP60" s="6">
        <f>IF(SUM(DN$12:DN60)&gt;0,0,IF(DL60&lt;&gt;"",DM60-DO60-DN60,0))</f>
        <v>0</v>
      </c>
      <c r="DQ60" s="6">
        <f>IF(SUM(DN$12:DN60)&gt;0,0,IF(DL60&lt;&gt;"",(DM60-DN60)*Tablas!$D$8,0))</f>
        <v>0</v>
      </c>
      <c r="DR60" s="6">
        <f>IF(DO60&gt;0,IF(SUM(DN$12:DN60)&gt;0,0,IF(DL60&lt;&gt;"",Tablas!$G$8,0)),0)</f>
        <v>0</v>
      </c>
      <c r="DS60" s="6">
        <f>IF(DL60&lt;&gt;"",ROUND(DR60+DQ60+DO60,2),0)*(1+Tablas!$E$8)</f>
        <v>0</v>
      </c>
      <c r="DU60" s="14">
        <f t="shared" si="31"/>
        <v>49</v>
      </c>
      <c r="DV60" s="6">
        <f t="shared" si="32"/>
        <v>0</v>
      </c>
      <c r="DW60" s="6">
        <f t="shared" si="33"/>
        <v>0</v>
      </c>
      <c r="DX60" s="6">
        <f>IF(DV60&gt;0,IF(SUM(DW$12:DW60)&gt;0,0,IF(DU60&lt;&gt;"",-PPMT(Tablas!$D$8,DU60,($C$4*12)-(VLOOKUP($DL$9,$A$12:$B$71,2,0)-1),DV$9-SUM(DW$12:DW60)),0)),0)</f>
        <v>0</v>
      </c>
      <c r="DY60" s="6">
        <f>IF(SUM(DW$12:DW60)&gt;0,0,IF(DU60&lt;&gt;"",DV60-DX60-DW60,0))</f>
        <v>0</v>
      </c>
      <c r="DZ60" s="6">
        <f>IF(SUM(DW$12:DW60)&gt;0,0,IF(DU60&lt;&gt;"",(DV60-DW60)*Tablas!$D$8,0))</f>
        <v>0</v>
      </c>
      <c r="EA60" s="6">
        <f>IF(DX60&gt;0,IF(SUM(DW$12:DW60)&gt;0,0,IF(DU60&lt;&gt;"",Tablas!$G$8,0)),0)</f>
        <v>0</v>
      </c>
      <c r="EB60" s="6">
        <f>IF(DU60&lt;&gt;"",ROUND(EA60+DZ60+DX60,2),0)*(1+Tablas!$E$8)</f>
        <v>0</v>
      </c>
    </row>
    <row r="61" spans="1:132" x14ac:dyDescent="0.2">
      <c r="A61" s="3">
        <f>IF($D61&gt;0,COUNTA($D$12:D61),0)</f>
        <v>0</v>
      </c>
      <c r="B61" s="13">
        <f t="shared" si="34"/>
        <v>50</v>
      </c>
      <c r="C61" s="1">
        <f t="shared" si="35"/>
        <v>47102</v>
      </c>
      <c r="D61" s="34"/>
      <c r="E61" s="6">
        <f t="shared" si="36"/>
        <v>10292.794075783633</v>
      </c>
      <c r="F61" s="6">
        <f t="shared" si="0"/>
        <v>866.25801338122972</v>
      </c>
      <c r="G61" s="6">
        <f t="shared" si="1"/>
        <v>157.57722726301751</v>
      </c>
      <c r="H61" s="6">
        <f t="shared" si="2"/>
        <v>3</v>
      </c>
      <c r="I61" s="6">
        <f>ROUND(SUM(F61:H61),2)*(Tablas!$E$8)</f>
        <v>5.1341999999999999E-2</v>
      </c>
      <c r="J61" s="6">
        <f t="shared" si="3"/>
        <v>1026.8865826442473</v>
      </c>
      <c r="AR61" s="14">
        <f t="shared" si="4"/>
        <v>50</v>
      </c>
      <c r="AS61" s="6">
        <f t="shared" si="5"/>
        <v>10292.794075783633</v>
      </c>
      <c r="AT61" s="6">
        <f t="shared" si="6"/>
        <v>0</v>
      </c>
      <c r="AU61" s="6">
        <f>IF(SUM($AT$12:$AT61)&gt;0,0,IF($AR61&lt;&gt;"",-PPMT($H$2,$AR61,$C$4*12,$AS$12-SUM($AT$12:$AT61)),0))</f>
        <v>866.25801338122972</v>
      </c>
      <c r="AV61" s="6">
        <f>IF(SUM($AT$12:$AT61)&gt;0,0,IF($AR61&lt;&gt;"",AS61-AU61-AT61,0))</f>
        <v>9426.5360624024033</v>
      </c>
      <c r="AW61" s="6">
        <f>IF(SUM($AT$12:$AT61)&gt;0,0,IF($AR61&lt;&gt;"",(AS61-AT61)*$H$2,0))</f>
        <v>157.57722726301751</v>
      </c>
      <c r="AX61" s="6">
        <f>IF(AU61&gt;0,IF(SUM($AT$12:$AT61)&gt;0,0,IF($AR61&lt;&gt;"",Tablas!$G$8,0)),0)</f>
        <v>3</v>
      </c>
      <c r="AY61" s="6">
        <f>IF($AR61&lt;&gt;"",ROUND(AX61+AW61+AU61,2),0)*(1+Tablas!$E$8)</f>
        <v>1026.8913420000001</v>
      </c>
      <c r="BA61" s="14">
        <f t="shared" si="7"/>
        <v>0</v>
      </c>
      <c r="BB61" s="6">
        <f t="shared" si="8"/>
        <v>0</v>
      </c>
      <c r="BC61" s="6">
        <f t="shared" si="9"/>
        <v>0</v>
      </c>
      <c r="BD61" s="6">
        <f>IF(BB61&gt;0,
IF(SUM(BC$12:BC61)&gt;0,0,
IF(BA61&lt;&gt;"",
-PPMT(Tablas!$D$8,BA61,($C$4*12)-(VLOOKUP($AR$9,$A$12:$B$71,2,0)-1),BB$9-SUM(BC$12:BC61)),0)),0)</f>
        <v>0</v>
      </c>
      <c r="BE61" s="6">
        <f>IF(SUM(BC$12:BC61)&gt;0,0,IF(BA61&lt;&gt;"",BB61-BD61-BC61,0))</f>
        <v>0</v>
      </c>
      <c r="BF61" s="6">
        <f>IF(SUM(BC$12:BC61)&gt;0,0,IF(BA61&lt;&gt;"",(BB61-BC61)*Tablas!$D$8,0))</f>
        <v>0</v>
      </c>
      <c r="BG61" s="6">
        <f>IF(BD61&gt;0,IF(SUM(BC$12:BC61)&gt;0,0,IF(BA61&lt;&gt;"",Tablas!$G$8,0)),0)</f>
        <v>0</v>
      </c>
      <c r="BH61" s="6">
        <f>IF(BA61&lt;&gt;"",ROUND(BG61+BF61+BD61,2),0)*(1+Tablas!$E$8)</f>
        <v>0</v>
      </c>
      <c r="BJ61" s="14">
        <f t="shared" si="10"/>
        <v>0</v>
      </c>
      <c r="BK61" s="6">
        <f t="shared" si="11"/>
        <v>0</v>
      </c>
      <c r="BL61" s="6">
        <f t="shared" si="12"/>
        <v>0</v>
      </c>
      <c r="BM61" s="6">
        <f>IF(BK61&gt;0,IF(SUM(BL$12:BL61)&gt;0,0,IF(BJ61&lt;&gt;"",-PPMT(Tablas!$D$8,BJ61,($C$4*12)-(VLOOKUP($BA$9,$A$12:$B$71,2,0)-1),BK$9-SUM(BL$12:BL61)),0)),0)</f>
        <v>0</v>
      </c>
      <c r="BN61" s="6">
        <f>IF(SUM(BL$12:BL61)&gt;0,0,IF(BJ61&lt;&gt;"",BK61-BM61-BL61,0))</f>
        <v>0</v>
      </c>
      <c r="BO61" s="6">
        <f>IF(SUM(BL$12:BL61)&gt;0,0,IF(BJ61&lt;&gt;"",(BK61-BL61)*Tablas!$D$8,0))</f>
        <v>0</v>
      </c>
      <c r="BP61" s="6">
        <f>IF(BM61&gt;0,IF(SUM(BL$12:BL61)&gt;0,0,IF(BJ61&lt;&gt;"",Tablas!$G$8,0)),0)</f>
        <v>0</v>
      </c>
      <c r="BQ61" s="6">
        <f>IF(BJ61&lt;&gt;"",ROUND(BP61+BO61+BM61,2),0)*(1+Tablas!$E$8)</f>
        <v>0</v>
      </c>
      <c r="BS61" s="14">
        <f t="shared" si="13"/>
        <v>50</v>
      </c>
      <c r="BT61" s="6">
        <f t="shared" si="14"/>
        <v>0</v>
      </c>
      <c r="BU61" s="6">
        <f t="shared" si="15"/>
        <v>0</v>
      </c>
      <c r="BV61" s="6">
        <f>IF(BT61&gt;0,IF(SUM(BU$12:BU61)&gt;0,0,IF(BS61&lt;&gt;"",-PPMT(Tablas!$D$8,BS61,($C$4*12)-(VLOOKUP($BJ$9,$A$12:$B$71,2,0)-1),BT$9-SUM(BU$12:BU61)),0)),0)</f>
        <v>0</v>
      </c>
      <c r="BW61" s="6">
        <f>IF(SUM(BU$12:BU61)&gt;0,0,IF(BS61&lt;&gt;"",BT61-BV61-BU61,0))</f>
        <v>0</v>
      </c>
      <c r="BX61" s="6">
        <f>IF(SUM(BU$12:BU61)&gt;0,0,IF(BS61&lt;&gt;"",(BT61-BU61)*Tablas!$D$8,0))</f>
        <v>0</v>
      </c>
      <c r="BY61" s="6">
        <f>IF(BV61&gt;0,IF(SUM(BU$12:BU61)&gt;0,0,IF(BS61&lt;&gt;"",Tablas!$G$8,0)),0)</f>
        <v>0</v>
      </c>
      <c r="BZ61" s="6">
        <f>IF(BS61&lt;&gt;"",ROUND(BY61+BX61+BV61,2),0)*(1+Tablas!$E$8)</f>
        <v>0</v>
      </c>
      <c r="CB61" s="14">
        <f t="shared" si="16"/>
        <v>50</v>
      </c>
      <c r="CC61" s="6">
        <f t="shared" si="17"/>
        <v>0</v>
      </c>
      <c r="CD61" s="6">
        <f t="shared" si="18"/>
        <v>0</v>
      </c>
      <c r="CE61" s="6">
        <f>IF(CC61&gt;0,IF(SUM(CD$12:CD61)&gt;0,0,IF(CB61&lt;&gt;"",-PPMT(Tablas!$D$8,CB61,($C$4*12)-(VLOOKUP($BS$9,$A$12:$B$71,2,0)-1),CC$9-SUM(CD$12:CD61)),0)),0)</f>
        <v>0</v>
      </c>
      <c r="CF61" s="6">
        <f>IF(SUM(CD$12:CD61)&gt;0,0,IF(CB61&lt;&gt;"",CC61-CE61-CD61,0))</f>
        <v>0</v>
      </c>
      <c r="CG61" s="6">
        <f>IF(SUM(CD$12:CD61)&gt;0,0,IF(CB61&lt;&gt;"",(CC61-CD61)*Tablas!$D$8,0))</f>
        <v>0</v>
      </c>
      <c r="CH61" s="6">
        <f>IF(CE61&gt;0,IF(SUM(CD$12:CD61)&gt;0,0,IF(CB61&lt;&gt;"",Tablas!$G$8,0)),0)</f>
        <v>0</v>
      </c>
      <c r="CI61" s="6">
        <f>IF(CB61&lt;&gt;"",ROUND(CH61+CG61+CE61,2),0)*(1+Tablas!$E$8)</f>
        <v>0</v>
      </c>
      <c r="CK61" s="14">
        <f t="shared" si="19"/>
        <v>50</v>
      </c>
      <c r="CL61" s="6">
        <f t="shared" si="20"/>
        <v>0</v>
      </c>
      <c r="CM61" s="6">
        <f t="shared" si="21"/>
        <v>0</v>
      </c>
      <c r="CN61" s="6">
        <f>IF(CL61&gt;0,IF(SUM(CM$12:CM61)&gt;0,0,IF(CK61&lt;&gt;"",-PPMT(Tablas!$D$8,CK61,($C$4*12)-(VLOOKUP($CB$9,$A$12:$B$71,2,0)-1),CL$9-SUM(CM$12:CM61)),0)),0)</f>
        <v>0</v>
      </c>
      <c r="CO61" s="6">
        <f>IF(SUM(CM$12:CM61)&gt;0,0,IF(CK61&lt;&gt;"",CL61-CN61-CM61,0))</f>
        <v>0</v>
      </c>
      <c r="CP61" s="6">
        <f>IF(SUM(CM$12:CM61)&gt;0,0,IF(CK61&lt;&gt;"",(CL61-CM61)*Tablas!$D$8,0))</f>
        <v>0</v>
      </c>
      <c r="CQ61" s="6">
        <f>IF(CN61&gt;0,IF(SUM(CM$12:CM61)&gt;0,0,IF(CK61&lt;&gt;"",Tablas!$G$8,0)),0)</f>
        <v>0</v>
      </c>
      <c r="CR61" s="6">
        <f>IF(CK61&lt;&gt;"",ROUND(CQ61+CP61+CN61,2),0)*(1+Tablas!$E$8)</f>
        <v>0</v>
      </c>
      <c r="CT61" s="14">
        <f t="shared" si="22"/>
        <v>50</v>
      </c>
      <c r="CU61" s="6">
        <f t="shared" si="23"/>
        <v>0</v>
      </c>
      <c r="CV61" s="6">
        <f t="shared" si="24"/>
        <v>0</v>
      </c>
      <c r="CW61" s="6">
        <f>IF(CU61&gt;0,IF(SUM(CV$12:CV61)&gt;0,0,IF(CT61&lt;&gt;"",-PPMT(Tablas!$D$8,CT61,($C$4*12)-(VLOOKUP($CK$9,$A$12:$B$71,2,0)-1),CU$9-SUM(CV$12:CV61)),0)),0)</f>
        <v>0</v>
      </c>
      <c r="CX61" s="6">
        <f>IF(SUM(CV$12:CV61)&gt;0,0,IF(CT61&lt;&gt;"",CU61-CW61-CV61,0))</f>
        <v>0</v>
      </c>
      <c r="CY61" s="6">
        <f>IF(SUM(CV$12:CV61)&gt;0,0,IF(CT61&lt;&gt;"",(CU61-CV61)*Tablas!$D$8,0))</f>
        <v>0</v>
      </c>
      <c r="CZ61" s="6">
        <f>IF(CW61&gt;0,IF(SUM(CV$12:CV61)&gt;0,0,IF(CT61&lt;&gt;"",Tablas!$G$8,0)),0)</f>
        <v>0</v>
      </c>
      <c r="DA61" s="6">
        <f>IF(CT61&lt;&gt;"",ROUND(CZ61+CY61+CW61,2),0)*(1+Tablas!$E$8)</f>
        <v>0</v>
      </c>
      <c r="DC61" s="14">
        <f t="shared" si="25"/>
        <v>50</v>
      </c>
      <c r="DD61" s="6">
        <f t="shared" si="26"/>
        <v>0</v>
      </c>
      <c r="DE61" s="6">
        <f t="shared" si="27"/>
        <v>0</v>
      </c>
      <c r="DF61" s="6">
        <f>IF(DD61&gt;0,IF(SUM(DE$12:DE61)&gt;0,0,IF(DC61&lt;&gt;"",-PPMT(Tablas!$D$8,DC61,($C$4*12)-(VLOOKUP($CT$9,$A$12:$B$71,2,0)-1),DD$9-SUM(DE$12:DE61)),0)),0)</f>
        <v>0</v>
      </c>
      <c r="DG61" s="6">
        <f>IF(SUM(DE$12:DE61)&gt;0,0,IF(DC61&lt;&gt;"",DD61-DF61-DE61,0))</f>
        <v>0</v>
      </c>
      <c r="DH61" s="6">
        <f>IF(SUM(DE$12:DE61)&gt;0,0,IF(DC61&lt;&gt;"",(DD61-DE61)*Tablas!$D$8,0))</f>
        <v>0</v>
      </c>
      <c r="DI61" s="6">
        <f>IF(DF61&gt;0,IF(SUM(DE$12:DE61)&gt;0,0,IF(DC61&lt;&gt;"",Tablas!$G$8,0)),0)</f>
        <v>0</v>
      </c>
      <c r="DJ61" s="6">
        <f>IF(DC61&lt;&gt;"",ROUND(DI61+DH61+DF61,2),0)*(1+Tablas!$E$8)</f>
        <v>0</v>
      </c>
      <c r="DL61" s="14">
        <f t="shared" si="28"/>
        <v>50</v>
      </c>
      <c r="DM61" s="6">
        <f t="shared" si="29"/>
        <v>0</v>
      </c>
      <c r="DN61" s="6">
        <f t="shared" si="30"/>
        <v>0</v>
      </c>
      <c r="DO61" s="6">
        <f>IF(DM61&gt;0,IF(SUM(DN$12:DN61)&gt;0,0,IF(DL61&lt;&gt;"",-PPMT(Tablas!$D$8,DL61,($C$4*12)-(VLOOKUP($DC$9,$A$12:$B$71,2,0)-1),DM$9-SUM(DN$12:DN61)),0)),0)</f>
        <v>0</v>
      </c>
      <c r="DP61" s="6">
        <f>IF(SUM(DN$12:DN61)&gt;0,0,IF(DL61&lt;&gt;"",DM61-DO61-DN61,0))</f>
        <v>0</v>
      </c>
      <c r="DQ61" s="6">
        <f>IF(SUM(DN$12:DN61)&gt;0,0,IF(DL61&lt;&gt;"",(DM61-DN61)*Tablas!$D$8,0))</f>
        <v>0</v>
      </c>
      <c r="DR61" s="6">
        <f>IF(DO61&gt;0,IF(SUM(DN$12:DN61)&gt;0,0,IF(DL61&lt;&gt;"",Tablas!$G$8,0)),0)</f>
        <v>0</v>
      </c>
      <c r="DS61" s="6">
        <f>IF(DL61&lt;&gt;"",ROUND(DR61+DQ61+DO61,2),0)*(1+Tablas!$E$8)</f>
        <v>0</v>
      </c>
      <c r="DU61" s="14">
        <f t="shared" si="31"/>
        <v>50</v>
      </c>
      <c r="DV61" s="6">
        <f t="shared" si="32"/>
        <v>0</v>
      </c>
      <c r="DW61" s="6">
        <f t="shared" si="33"/>
        <v>0</v>
      </c>
      <c r="DX61" s="6">
        <f>IF(DV61&gt;0,IF(SUM(DW$12:DW61)&gt;0,0,IF(DU61&lt;&gt;"",-PPMT(Tablas!$D$8,DU61,($C$4*12)-(VLOOKUP($DL$9,$A$12:$B$71,2,0)-1),DV$9-SUM(DW$12:DW61)),0)),0)</f>
        <v>0</v>
      </c>
      <c r="DY61" s="6">
        <f>IF(SUM(DW$12:DW61)&gt;0,0,IF(DU61&lt;&gt;"",DV61-DX61-DW61,0))</f>
        <v>0</v>
      </c>
      <c r="DZ61" s="6">
        <f>IF(SUM(DW$12:DW61)&gt;0,0,IF(DU61&lt;&gt;"",(DV61-DW61)*Tablas!$D$8,0))</f>
        <v>0</v>
      </c>
      <c r="EA61" s="6">
        <f>IF(DX61&gt;0,IF(SUM(DW$12:DW61)&gt;0,0,IF(DU61&lt;&gt;"",Tablas!$G$8,0)),0)</f>
        <v>0</v>
      </c>
      <c r="EB61" s="6">
        <f>IF(DU61&lt;&gt;"",ROUND(EA61+DZ61+DX61,2),0)*(1+Tablas!$E$8)</f>
        <v>0</v>
      </c>
    </row>
    <row r="62" spans="1:132" x14ac:dyDescent="0.2">
      <c r="A62" s="3">
        <f>IF($D62&gt;0,COUNTA($D$12:D62),0)</f>
        <v>0</v>
      </c>
      <c r="B62" s="13">
        <f t="shared" si="34"/>
        <v>51</v>
      </c>
      <c r="C62" s="1">
        <f t="shared" si="35"/>
        <v>47133</v>
      </c>
      <c r="D62" s="34"/>
      <c r="E62" s="6">
        <f t="shared" si="36"/>
        <v>9426.5360624024033</v>
      </c>
      <c r="F62" s="6">
        <f t="shared" si="0"/>
        <v>879.5199648822454</v>
      </c>
      <c r="G62" s="6">
        <f t="shared" si="1"/>
        <v>144.31527576200182</v>
      </c>
      <c r="H62" s="6">
        <f t="shared" si="2"/>
        <v>3</v>
      </c>
      <c r="I62" s="6">
        <f>ROUND(SUM(F62:H62),2)*(Tablas!$E$8)</f>
        <v>5.1341999999999999E-2</v>
      </c>
      <c r="J62" s="6">
        <f t="shared" si="3"/>
        <v>1026.8865826442473</v>
      </c>
      <c r="AR62" s="14">
        <f t="shared" si="4"/>
        <v>51</v>
      </c>
      <c r="AS62" s="6">
        <f t="shared" si="5"/>
        <v>9426.5360624024033</v>
      </c>
      <c r="AT62" s="6">
        <f t="shared" si="6"/>
        <v>0</v>
      </c>
      <c r="AU62" s="6">
        <f>IF(SUM($AT$12:$AT62)&gt;0,0,IF($AR62&lt;&gt;"",-PPMT($H$2,$AR62,$C$4*12,$AS$12-SUM($AT$12:$AT62)),0))</f>
        <v>879.5199648822454</v>
      </c>
      <c r="AV62" s="6">
        <f>IF(SUM($AT$12:$AT62)&gt;0,0,IF($AR62&lt;&gt;"",AS62-AU62-AT62,0))</f>
        <v>8547.0160975201579</v>
      </c>
      <c r="AW62" s="6">
        <f>IF(SUM($AT$12:$AT62)&gt;0,0,IF($AR62&lt;&gt;"",(AS62-AT62)*$H$2,0))</f>
        <v>144.31527576200182</v>
      </c>
      <c r="AX62" s="6">
        <f>IF(AU62&gt;0,IF(SUM($AT$12:$AT62)&gt;0,0,IF($AR62&lt;&gt;"",Tablas!$G$8,0)),0)</f>
        <v>3</v>
      </c>
      <c r="AY62" s="6">
        <f>IF($AR62&lt;&gt;"",ROUND(AX62+AW62+AU62,2),0)*(1+Tablas!$E$8)</f>
        <v>1026.8913420000001</v>
      </c>
      <c r="BA62" s="14">
        <f t="shared" si="7"/>
        <v>0</v>
      </c>
      <c r="BB62" s="6">
        <f t="shared" si="8"/>
        <v>0</v>
      </c>
      <c r="BC62" s="6">
        <f t="shared" si="9"/>
        <v>0</v>
      </c>
      <c r="BD62" s="6">
        <f>IF(BB62&gt;0,
IF(SUM(BC$12:BC62)&gt;0,0,
IF(BA62&lt;&gt;"",
-PPMT(Tablas!$D$8,BA62,($C$4*12)-(VLOOKUP($AR$9,$A$12:$B$71,2,0)-1),BB$9-SUM(BC$12:BC62)),0)),0)</f>
        <v>0</v>
      </c>
      <c r="BE62" s="6">
        <f>IF(SUM(BC$12:BC62)&gt;0,0,IF(BA62&lt;&gt;"",BB62-BD62-BC62,0))</f>
        <v>0</v>
      </c>
      <c r="BF62" s="6">
        <f>IF(SUM(BC$12:BC62)&gt;0,0,IF(BA62&lt;&gt;"",(BB62-BC62)*Tablas!$D$8,0))</f>
        <v>0</v>
      </c>
      <c r="BG62" s="6">
        <f>IF(BD62&gt;0,IF(SUM(BC$12:BC62)&gt;0,0,IF(BA62&lt;&gt;"",Tablas!$G$8,0)),0)</f>
        <v>0</v>
      </c>
      <c r="BH62" s="6">
        <f>IF(BA62&lt;&gt;"",ROUND(BG62+BF62+BD62,2),0)*(1+Tablas!$E$8)</f>
        <v>0</v>
      </c>
      <c r="BJ62" s="14">
        <f t="shared" si="10"/>
        <v>0</v>
      </c>
      <c r="BK62" s="6">
        <f t="shared" si="11"/>
        <v>0</v>
      </c>
      <c r="BL62" s="6">
        <f t="shared" si="12"/>
        <v>0</v>
      </c>
      <c r="BM62" s="6">
        <f>IF(BK62&gt;0,IF(SUM(BL$12:BL62)&gt;0,0,IF(BJ62&lt;&gt;"",-PPMT(Tablas!$D$8,BJ62,($C$4*12)-(VLOOKUP($BA$9,$A$12:$B$71,2,0)-1),BK$9-SUM(BL$12:BL62)),0)),0)</f>
        <v>0</v>
      </c>
      <c r="BN62" s="6">
        <f>IF(SUM(BL$12:BL62)&gt;0,0,IF(BJ62&lt;&gt;"",BK62-BM62-BL62,0))</f>
        <v>0</v>
      </c>
      <c r="BO62" s="6">
        <f>IF(SUM(BL$12:BL62)&gt;0,0,IF(BJ62&lt;&gt;"",(BK62-BL62)*Tablas!$D$8,0))</f>
        <v>0</v>
      </c>
      <c r="BP62" s="6">
        <f>IF(BM62&gt;0,IF(SUM(BL$12:BL62)&gt;0,0,IF(BJ62&lt;&gt;"",Tablas!$G$8,0)),0)</f>
        <v>0</v>
      </c>
      <c r="BQ62" s="6">
        <f>IF(BJ62&lt;&gt;"",ROUND(BP62+BO62+BM62,2),0)*(1+Tablas!$E$8)</f>
        <v>0</v>
      </c>
      <c r="BS62" s="14">
        <f t="shared" si="13"/>
        <v>51</v>
      </c>
      <c r="BT62" s="6">
        <f t="shared" si="14"/>
        <v>0</v>
      </c>
      <c r="BU62" s="6">
        <f t="shared" si="15"/>
        <v>0</v>
      </c>
      <c r="BV62" s="6">
        <f>IF(BT62&gt;0,IF(SUM(BU$12:BU62)&gt;0,0,IF(BS62&lt;&gt;"",-PPMT(Tablas!$D$8,BS62,($C$4*12)-(VLOOKUP($BJ$9,$A$12:$B$71,2,0)-1),BT$9-SUM(BU$12:BU62)),0)),0)</f>
        <v>0</v>
      </c>
      <c r="BW62" s="6">
        <f>IF(SUM(BU$12:BU62)&gt;0,0,IF(BS62&lt;&gt;"",BT62-BV62-BU62,0))</f>
        <v>0</v>
      </c>
      <c r="BX62" s="6">
        <f>IF(SUM(BU$12:BU62)&gt;0,0,IF(BS62&lt;&gt;"",(BT62-BU62)*Tablas!$D$8,0))</f>
        <v>0</v>
      </c>
      <c r="BY62" s="6">
        <f>IF(BV62&gt;0,IF(SUM(BU$12:BU62)&gt;0,0,IF(BS62&lt;&gt;"",Tablas!$G$8,0)),0)</f>
        <v>0</v>
      </c>
      <c r="BZ62" s="6">
        <f>IF(BS62&lt;&gt;"",ROUND(BY62+BX62+BV62,2),0)*(1+Tablas!$E$8)</f>
        <v>0</v>
      </c>
      <c r="CB62" s="14">
        <f t="shared" si="16"/>
        <v>51</v>
      </c>
      <c r="CC62" s="6">
        <f t="shared" si="17"/>
        <v>0</v>
      </c>
      <c r="CD62" s="6">
        <f t="shared" si="18"/>
        <v>0</v>
      </c>
      <c r="CE62" s="6">
        <f>IF(CC62&gt;0,IF(SUM(CD$12:CD62)&gt;0,0,IF(CB62&lt;&gt;"",-PPMT(Tablas!$D$8,CB62,($C$4*12)-(VLOOKUP($BS$9,$A$12:$B$71,2,0)-1),CC$9-SUM(CD$12:CD62)),0)),0)</f>
        <v>0</v>
      </c>
      <c r="CF62" s="6">
        <f>IF(SUM(CD$12:CD62)&gt;0,0,IF(CB62&lt;&gt;"",CC62-CE62-CD62,0))</f>
        <v>0</v>
      </c>
      <c r="CG62" s="6">
        <f>IF(SUM(CD$12:CD62)&gt;0,0,IF(CB62&lt;&gt;"",(CC62-CD62)*Tablas!$D$8,0))</f>
        <v>0</v>
      </c>
      <c r="CH62" s="6">
        <f>IF(CE62&gt;0,IF(SUM(CD$12:CD62)&gt;0,0,IF(CB62&lt;&gt;"",Tablas!$G$8,0)),0)</f>
        <v>0</v>
      </c>
      <c r="CI62" s="6">
        <f>IF(CB62&lt;&gt;"",ROUND(CH62+CG62+CE62,2),0)*(1+Tablas!$E$8)</f>
        <v>0</v>
      </c>
      <c r="CK62" s="14">
        <f t="shared" si="19"/>
        <v>51</v>
      </c>
      <c r="CL62" s="6">
        <f t="shared" si="20"/>
        <v>0</v>
      </c>
      <c r="CM62" s="6">
        <f t="shared" si="21"/>
        <v>0</v>
      </c>
      <c r="CN62" s="6">
        <f>IF(CL62&gt;0,IF(SUM(CM$12:CM62)&gt;0,0,IF(CK62&lt;&gt;"",-PPMT(Tablas!$D$8,CK62,($C$4*12)-(VLOOKUP($CB$9,$A$12:$B$71,2,0)-1),CL$9-SUM(CM$12:CM62)),0)),0)</f>
        <v>0</v>
      </c>
      <c r="CO62" s="6">
        <f>IF(SUM(CM$12:CM62)&gt;0,0,IF(CK62&lt;&gt;"",CL62-CN62-CM62,0))</f>
        <v>0</v>
      </c>
      <c r="CP62" s="6">
        <f>IF(SUM(CM$12:CM62)&gt;0,0,IF(CK62&lt;&gt;"",(CL62-CM62)*Tablas!$D$8,0))</f>
        <v>0</v>
      </c>
      <c r="CQ62" s="6">
        <f>IF(CN62&gt;0,IF(SUM(CM$12:CM62)&gt;0,0,IF(CK62&lt;&gt;"",Tablas!$G$8,0)),0)</f>
        <v>0</v>
      </c>
      <c r="CR62" s="6">
        <f>IF(CK62&lt;&gt;"",ROUND(CQ62+CP62+CN62,2),0)*(1+Tablas!$E$8)</f>
        <v>0</v>
      </c>
      <c r="CT62" s="14">
        <f t="shared" si="22"/>
        <v>51</v>
      </c>
      <c r="CU62" s="6">
        <f t="shared" si="23"/>
        <v>0</v>
      </c>
      <c r="CV62" s="6">
        <f t="shared" si="24"/>
        <v>0</v>
      </c>
      <c r="CW62" s="6">
        <f>IF(CU62&gt;0,IF(SUM(CV$12:CV62)&gt;0,0,IF(CT62&lt;&gt;"",-PPMT(Tablas!$D$8,CT62,($C$4*12)-(VLOOKUP($CK$9,$A$12:$B$71,2,0)-1),CU$9-SUM(CV$12:CV62)),0)),0)</f>
        <v>0</v>
      </c>
      <c r="CX62" s="6">
        <f>IF(SUM(CV$12:CV62)&gt;0,0,IF(CT62&lt;&gt;"",CU62-CW62-CV62,0))</f>
        <v>0</v>
      </c>
      <c r="CY62" s="6">
        <f>IF(SUM(CV$12:CV62)&gt;0,0,IF(CT62&lt;&gt;"",(CU62-CV62)*Tablas!$D$8,0))</f>
        <v>0</v>
      </c>
      <c r="CZ62" s="6">
        <f>IF(CW62&gt;0,IF(SUM(CV$12:CV62)&gt;0,0,IF(CT62&lt;&gt;"",Tablas!$G$8,0)),0)</f>
        <v>0</v>
      </c>
      <c r="DA62" s="6">
        <f>IF(CT62&lt;&gt;"",ROUND(CZ62+CY62+CW62,2),0)*(1+Tablas!$E$8)</f>
        <v>0</v>
      </c>
      <c r="DC62" s="14">
        <f t="shared" si="25"/>
        <v>51</v>
      </c>
      <c r="DD62" s="6">
        <f t="shared" si="26"/>
        <v>0</v>
      </c>
      <c r="DE62" s="6">
        <f t="shared" si="27"/>
        <v>0</v>
      </c>
      <c r="DF62" s="6">
        <f>IF(DD62&gt;0,IF(SUM(DE$12:DE62)&gt;0,0,IF(DC62&lt;&gt;"",-PPMT(Tablas!$D$8,DC62,($C$4*12)-(VLOOKUP($CT$9,$A$12:$B$71,2,0)-1),DD$9-SUM(DE$12:DE62)),0)),0)</f>
        <v>0</v>
      </c>
      <c r="DG62" s="6">
        <f>IF(SUM(DE$12:DE62)&gt;0,0,IF(DC62&lt;&gt;"",DD62-DF62-DE62,0))</f>
        <v>0</v>
      </c>
      <c r="DH62" s="6">
        <f>IF(SUM(DE$12:DE62)&gt;0,0,IF(DC62&lt;&gt;"",(DD62-DE62)*Tablas!$D$8,0))</f>
        <v>0</v>
      </c>
      <c r="DI62" s="6">
        <f>IF(DF62&gt;0,IF(SUM(DE$12:DE62)&gt;0,0,IF(DC62&lt;&gt;"",Tablas!$G$8,0)),0)</f>
        <v>0</v>
      </c>
      <c r="DJ62" s="6">
        <f>IF(DC62&lt;&gt;"",ROUND(DI62+DH62+DF62,2),0)*(1+Tablas!$E$8)</f>
        <v>0</v>
      </c>
      <c r="DL62" s="14">
        <f t="shared" si="28"/>
        <v>51</v>
      </c>
      <c r="DM62" s="6">
        <f t="shared" si="29"/>
        <v>0</v>
      </c>
      <c r="DN62" s="6">
        <f t="shared" si="30"/>
        <v>0</v>
      </c>
      <c r="DO62" s="6">
        <f>IF(DM62&gt;0,IF(SUM(DN$12:DN62)&gt;0,0,IF(DL62&lt;&gt;"",-PPMT(Tablas!$D$8,DL62,($C$4*12)-(VLOOKUP($DC$9,$A$12:$B$71,2,0)-1),DM$9-SUM(DN$12:DN62)),0)),0)</f>
        <v>0</v>
      </c>
      <c r="DP62" s="6">
        <f>IF(SUM(DN$12:DN62)&gt;0,0,IF(DL62&lt;&gt;"",DM62-DO62-DN62,0))</f>
        <v>0</v>
      </c>
      <c r="DQ62" s="6">
        <f>IF(SUM(DN$12:DN62)&gt;0,0,IF(DL62&lt;&gt;"",(DM62-DN62)*Tablas!$D$8,0))</f>
        <v>0</v>
      </c>
      <c r="DR62" s="6">
        <f>IF(DO62&gt;0,IF(SUM(DN$12:DN62)&gt;0,0,IF(DL62&lt;&gt;"",Tablas!$G$8,0)),0)</f>
        <v>0</v>
      </c>
      <c r="DS62" s="6">
        <f>IF(DL62&lt;&gt;"",ROUND(DR62+DQ62+DO62,2),0)*(1+Tablas!$E$8)</f>
        <v>0</v>
      </c>
      <c r="DU62" s="14">
        <f t="shared" si="31"/>
        <v>51</v>
      </c>
      <c r="DV62" s="6">
        <f t="shared" si="32"/>
        <v>0</v>
      </c>
      <c r="DW62" s="6">
        <f t="shared" si="33"/>
        <v>0</v>
      </c>
      <c r="DX62" s="6">
        <f>IF(DV62&gt;0,IF(SUM(DW$12:DW62)&gt;0,0,IF(DU62&lt;&gt;"",-PPMT(Tablas!$D$8,DU62,($C$4*12)-(VLOOKUP($DL$9,$A$12:$B$71,2,0)-1),DV$9-SUM(DW$12:DW62)),0)),0)</f>
        <v>0</v>
      </c>
      <c r="DY62" s="6">
        <f>IF(SUM(DW$12:DW62)&gt;0,0,IF(DU62&lt;&gt;"",DV62-DX62-DW62,0))</f>
        <v>0</v>
      </c>
      <c r="DZ62" s="6">
        <f>IF(SUM(DW$12:DW62)&gt;0,0,IF(DU62&lt;&gt;"",(DV62-DW62)*Tablas!$D$8,0))</f>
        <v>0</v>
      </c>
      <c r="EA62" s="6">
        <f>IF(DX62&gt;0,IF(SUM(DW$12:DW62)&gt;0,0,IF(DU62&lt;&gt;"",Tablas!$G$8,0)),0)</f>
        <v>0</v>
      </c>
      <c r="EB62" s="6">
        <f>IF(DU62&lt;&gt;"",ROUND(EA62+DZ62+DX62,2),0)*(1+Tablas!$E$8)</f>
        <v>0</v>
      </c>
    </row>
    <row r="63" spans="1:132" x14ac:dyDescent="0.2">
      <c r="A63" s="3">
        <f>IF($D63&gt;0,COUNTA($D$12:D63),0)</f>
        <v>0</v>
      </c>
      <c r="B63" s="13">
        <f t="shared" si="34"/>
        <v>52</v>
      </c>
      <c r="C63" s="1">
        <f t="shared" si="35"/>
        <v>47164</v>
      </c>
      <c r="D63" s="34"/>
      <c r="E63" s="6">
        <f t="shared" si="36"/>
        <v>8547.0160975201579</v>
      </c>
      <c r="F63" s="6">
        <f t="shared" si="0"/>
        <v>892.98494983853482</v>
      </c>
      <c r="G63" s="6">
        <f t="shared" si="1"/>
        <v>130.85029080571249</v>
      </c>
      <c r="H63" s="6">
        <f t="shared" si="2"/>
        <v>3</v>
      </c>
      <c r="I63" s="6">
        <f>ROUND(SUM(F63:H63),2)*(Tablas!$E$8)</f>
        <v>5.1341999999999999E-2</v>
      </c>
      <c r="J63" s="6">
        <f t="shared" si="3"/>
        <v>1026.8865826442473</v>
      </c>
      <c r="AR63" s="14">
        <f t="shared" si="4"/>
        <v>52</v>
      </c>
      <c r="AS63" s="6">
        <f t="shared" si="5"/>
        <v>8547.0160975201579</v>
      </c>
      <c r="AT63" s="6">
        <f t="shared" si="6"/>
        <v>0</v>
      </c>
      <c r="AU63" s="6">
        <f>IF(SUM($AT$12:$AT63)&gt;0,0,IF($AR63&lt;&gt;"",-PPMT($H$2,$AR63,$C$4*12,$AS$12-SUM($AT$12:$AT63)),0))</f>
        <v>892.98494983853482</v>
      </c>
      <c r="AV63" s="6">
        <f>IF(SUM($AT$12:$AT63)&gt;0,0,IF($AR63&lt;&gt;"",AS63-AU63-AT63,0))</f>
        <v>7654.0311476816232</v>
      </c>
      <c r="AW63" s="6">
        <f>IF(SUM($AT$12:$AT63)&gt;0,0,IF($AR63&lt;&gt;"",(AS63-AT63)*$H$2,0))</f>
        <v>130.85029080571249</v>
      </c>
      <c r="AX63" s="6">
        <f>IF(AU63&gt;0,IF(SUM($AT$12:$AT63)&gt;0,0,IF($AR63&lt;&gt;"",Tablas!$G$8,0)),0)</f>
        <v>3</v>
      </c>
      <c r="AY63" s="6">
        <f>IF($AR63&lt;&gt;"",ROUND(AX63+AW63+AU63,2),0)*(1+Tablas!$E$8)</f>
        <v>1026.8913420000001</v>
      </c>
      <c r="BA63" s="14">
        <f t="shared" si="7"/>
        <v>0</v>
      </c>
      <c r="BB63" s="6">
        <f t="shared" si="8"/>
        <v>0</v>
      </c>
      <c r="BC63" s="6">
        <f t="shared" si="9"/>
        <v>0</v>
      </c>
      <c r="BD63" s="6">
        <f>IF(BB63&gt;0,
IF(SUM(BC$12:BC63)&gt;0,0,
IF(BA63&lt;&gt;"",
-PPMT(Tablas!$D$8,BA63,($C$4*12)-(VLOOKUP($AR$9,$A$12:$B$71,2,0)-1),BB$9-SUM(BC$12:BC63)),0)),0)</f>
        <v>0</v>
      </c>
      <c r="BE63" s="6">
        <f>IF(SUM(BC$12:BC63)&gt;0,0,IF(BA63&lt;&gt;"",BB63-BD63-BC63,0))</f>
        <v>0</v>
      </c>
      <c r="BF63" s="6">
        <f>IF(SUM(BC$12:BC63)&gt;0,0,IF(BA63&lt;&gt;"",(BB63-BC63)*Tablas!$D$8,0))</f>
        <v>0</v>
      </c>
      <c r="BG63" s="6">
        <f>IF(BD63&gt;0,IF(SUM(BC$12:BC63)&gt;0,0,IF(BA63&lt;&gt;"",Tablas!$G$8,0)),0)</f>
        <v>0</v>
      </c>
      <c r="BH63" s="6">
        <f>IF(BA63&lt;&gt;"",ROUND(BG63+BF63+BD63,2),0)*(1+Tablas!$E$8)</f>
        <v>0</v>
      </c>
      <c r="BJ63" s="14">
        <f t="shared" si="10"/>
        <v>0</v>
      </c>
      <c r="BK63" s="6">
        <f t="shared" si="11"/>
        <v>0</v>
      </c>
      <c r="BL63" s="6">
        <f t="shared" si="12"/>
        <v>0</v>
      </c>
      <c r="BM63" s="6">
        <f>IF(BK63&gt;0,IF(SUM(BL$12:BL63)&gt;0,0,IF(BJ63&lt;&gt;"",-PPMT(Tablas!$D$8,BJ63,($C$4*12)-(VLOOKUP($BA$9,$A$12:$B$71,2,0)-1),BK$9-SUM(BL$12:BL63)),0)),0)</f>
        <v>0</v>
      </c>
      <c r="BN63" s="6">
        <f>IF(SUM(BL$12:BL63)&gt;0,0,IF(BJ63&lt;&gt;"",BK63-BM63-BL63,0))</f>
        <v>0</v>
      </c>
      <c r="BO63" s="6">
        <f>IF(SUM(BL$12:BL63)&gt;0,0,IF(BJ63&lt;&gt;"",(BK63-BL63)*Tablas!$D$8,0))</f>
        <v>0</v>
      </c>
      <c r="BP63" s="6">
        <f>IF(BM63&gt;0,IF(SUM(BL$12:BL63)&gt;0,0,IF(BJ63&lt;&gt;"",Tablas!$G$8,0)),0)</f>
        <v>0</v>
      </c>
      <c r="BQ63" s="6">
        <f>IF(BJ63&lt;&gt;"",ROUND(BP63+BO63+BM63,2),0)*(1+Tablas!$E$8)</f>
        <v>0</v>
      </c>
      <c r="BS63" s="14">
        <f t="shared" si="13"/>
        <v>52</v>
      </c>
      <c r="BT63" s="6">
        <f t="shared" si="14"/>
        <v>0</v>
      </c>
      <c r="BU63" s="6">
        <f t="shared" si="15"/>
        <v>0</v>
      </c>
      <c r="BV63" s="6">
        <f>IF(BT63&gt;0,IF(SUM(BU$12:BU63)&gt;0,0,IF(BS63&lt;&gt;"",-PPMT(Tablas!$D$8,BS63,($C$4*12)-(VLOOKUP($BJ$9,$A$12:$B$71,2,0)-1),BT$9-SUM(BU$12:BU63)),0)),0)</f>
        <v>0</v>
      </c>
      <c r="BW63" s="6">
        <f>IF(SUM(BU$12:BU63)&gt;0,0,IF(BS63&lt;&gt;"",BT63-BV63-BU63,0))</f>
        <v>0</v>
      </c>
      <c r="BX63" s="6">
        <f>IF(SUM(BU$12:BU63)&gt;0,0,IF(BS63&lt;&gt;"",(BT63-BU63)*Tablas!$D$8,0))</f>
        <v>0</v>
      </c>
      <c r="BY63" s="6">
        <f>IF(BV63&gt;0,IF(SUM(BU$12:BU63)&gt;0,0,IF(BS63&lt;&gt;"",Tablas!$G$8,0)),0)</f>
        <v>0</v>
      </c>
      <c r="BZ63" s="6">
        <f>IF(BS63&lt;&gt;"",ROUND(BY63+BX63+BV63,2),0)*(1+Tablas!$E$8)</f>
        <v>0</v>
      </c>
      <c r="CB63" s="14">
        <f t="shared" si="16"/>
        <v>52</v>
      </c>
      <c r="CC63" s="6">
        <f t="shared" si="17"/>
        <v>0</v>
      </c>
      <c r="CD63" s="6">
        <f t="shared" si="18"/>
        <v>0</v>
      </c>
      <c r="CE63" s="6">
        <f>IF(CC63&gt;0,IF(SUM(CD$12:CD63)&gt;0,0,IF(CB63&lt;&gt;"",-PPMT(Tablas!$D$8,CB63,($C$4*12)-(VLOOKUP($BS$9,$A$12:$B$71,2,0)-1),CC$9-SUM(CD$12:CD63)),0)),0)</f>
        <v>0</v>
      </c>
      <c r="CF63" s="6">
        <f>IF(SUM(CD$12:CD63)&gt;0,0,IF(CB63&lt;&gt;"",CC63-CE63-CD63,0))</f>
        <v>0</v>
      </c>
      <c r="CG63" s="6">
        <f>IF(SUM(CD$12:CD63)&gt;0,0,IF(CB63&lt;&gt;"",(CC63-CD63)*Tablas!$D$8,0))</f>
        <v>0</v>
      </c>
      <c r="CH63" s="6">
        <f>IF(CE63&gt;0,IF(SUM(CD$12:CD63)&gt;0,0,IF(CB63&lt;&gt;"",Tablas!$G$8,0)),0)</f>
        <v>0</v>
      </c>
      <c r="CI63" s="6">
        <f>IF(CB63&lt;&gt;"",ROUND(CH63+CG63+CE63,2),0)*(1+Tablas!$E$8)</f>
        <v>0</v>
      </c>
      <c r="CK63" s="14">
        <f t="shared" si="19"/>
        <v>52</v>
      </c>
      <c r="CL63" s="6">
        <f t="shared" si="20"/>
        <v>0</v>
      </c>
      <c r="CM63" s="6">
        <f t="shared" si="21"/>
        <v>0</v>
      </c>
      <c r="CN63" s="6">
        <f>IF(CL63&gt;0,IF(SUM(CM$12:CM63)&gt;0,0,IF(CK63&lt;&gt;"",-PPMT(Tablas!$D$8,CK63,($C$4*12)-(VLOOKUP($CB$9,$A$12:$B$71,2,0)-1),CL$9-SUM(CM$12:CM63)),0)),0)</f>
        <v>0</v>
      </c>
      <c r="CO63" s="6">
        <f>IF(SUM(CM$12:CM63)&gt;0,0,IF(CK63&lt;&gt;"",CL63-CN63-CM63,0))</f>
        <v>0</v>
      </c>
      <c r="CP63" s="6">
        <f>IF(SUM(CM$12:CM63)&gt;0,0,IF(CK63&lt;&gt;"",(CL63-CM63)*Tablas!$D$8,0))</f>
        <v>0</v>
      </c>
      <c r="CQ63" s="6">
        <f>IF(CN63&gt;0,IF(SUM(CM$12:CM63)&gt;0,0,IF(CK63&lt;&gt;"",Tablas!$G$8,0)),0)</f>
        <v>0</v>
      </c>
      <c r="CR63" s="6">
        <f>IF(CK63&lt;&gt;"",ROUND(CQ63+CP63+CN63,2),0)*(1+Tablas!$E$8)</f>
        <v>0</v>
      </c>
      <c r="CT63" s="14">
        <f t="shared" si="22"/>
        <v>52</v>
      </c>
      <c r="CU63" s="6">
        <f t="shared" si="23"/>
        <v>0</v>
      </c>
      <c r="CV63" s="6">
        <f t="shared" si="24"/>
        <v>0</v>
      </c>
      <c r="CW63" s="6">
        <f>IF(CU63&gt;0,IF(SUM(CV$12:CV63)&gt;0,0,IF(CT63&lt;&gt;"",-PPMT(Tablas!$D$8,CT63,($C$4*12)-(VLOOKUP($CK$9,$A$12:$B$71,2,0)-1),CU$9-SUM(CV$12:CV63)),0)),0)</f>
        <v>0</v>
      </c>
      <c r="CX63" s="6">
        <f>IF(SUM(CV$12:CV63)&gt;0,0,IF(CT63&lt;&gt;"",CU63-CW63-CV63,0))</f>
        <v>0</v>
      </c>
      <c r="CY63" s="6">
        <f>IF(SUM(CV$12:CV63)&gt;0,0,IF(CT63&lt;&gt;"",(CU63-CV63)*Tablas!$D$8,0))</f>
        <v>0</v>
      </c>
      <c r="CZ63" s="6">
        <f>IF(CW63&gt;0,IF(SUM(CV$12:CV63)&gt;0,0,IF(CT63&lt;&gt;"",Tablas!$G$8,0)),0)</f>
        <v>0</v>
      </c>
      <c r="DA63" s="6">
        <f>IF(CT63&lt;&gt;"",ROUND(CZ63+CY63+CW63,2),0)*(1+Tablas!$E$8)</f>
        <v>0</v>
      </c>
      <c r="DC63" s="14">
        <f t="shared" si="25"/>
        <v>52</v>
      </c>
      <c r="DD63" s="6">
        <f t="shared" si="26"/>
        <v>0</v>
      </c>
      <c r="DE63" s="6">
        <f t="shared" si="27"/>
        <v>0</v>
      </c>
      <c r="DF63" s="6">
        <f>IF(DD63&gt;0,IF(SUM(DE$12:DE63)&gt;0,0,IF(DC63&lt;&gt;"",-PPMT(Tablas!$D$8,DC63,($C$4*12)-(VLOOKUP($CT$9,$A$12:$B$71,2,0)-1),DD$9-SUM(DE$12:DE63)),0)),0)</f>
        <v>0</v>
      </c>
      <c r="DG63" s="6">
        <f>IF(SUM(DE$12:DE63)&gt;0,0,IF(DC63&lt;&gt;"",DD63-DF63-DE63,0))</f>
        <v>0</v>
      </c>
      <c r="DH63" s="6">
        <f>IF(SUM(DE$12:DE63)&gt;0,0,IF(DC63&lt;&gt;"",(DD63-DE63)*Tablas!$D$8,0))</f>
        <v>0</v>
      </c>
      <c r="DI63" s="6">
        <f>IF(DF63&gt;0,IF(SUM(DE$12:DE63)&gt;0,0,IF(DC63&lt;&gt;"",Tablas!$G$8,0)),0)</f>
        <v>0</v>
      </c>
      <c r="DJ63" s="6">
        <f>IF(DC63&lt;&gt;"",ROUND(DI63+DH63+DF63,2),0)*(1+Tablas!$E$8)</f>
        <v>0</v>
      </c>
      <c r="DL63" s="14">
        <f t="shared" si="28"/>
        <v>52</v>
      </c>
      <c r="DM63" s="6">
        <f t="shared" si="29"/>
        <v>0</v>
      </c>
      <c r="DN63" s="6">
        <f t="shared" si="30"/>
        <v>0</v>
      </c>
      <c r="DO63" s="6">
        <f>IF(DM63&gt;0,IF(SUM(DN$12:DN63)&gt;0,0,IF(DL63&lt;&gt;"",-PPMT(Tablas!$D$8,DL63,($C$4*12)-(VLOOKUP($DC$9,$A$12:$B$71,2,0)-1),DM$9-SUM(DN$12:DN63)),0)),0)</f>
        <v>0</v>
      </c>
      <c r="DP63" s="6">
        <f>IF(SUM(DN$12:DN63)&gt;0,0,IF(DL63&lt;&gt;"",DM63-DO63-DN63,0))</f>
        <v>0</v>
      </c>
      <c r="DQ63" s="6">
        <f>IF(SUM(DN$12:DN63)&gt;0,0,IF(DL63&lt;&gt;"",(DM63-DN63)*Tablas!$D$8,0))</f>
        <v>0</v>
      </c>
      <c r="DR63" s="6">
        <f>IF(DO63&gt;0,IF(SUM(DN$12:DN63)&gt;0,0,IF(DL63&lt;&gt;"",Tablas!$G$8,0)),0)</f>
        <v>0</v>
      </c>
      <c r="DS63" s="6">
        <f>IF(DL63&lt;&gt;"",ROUND(DR63+DQ63+DO63,2),0)*(1+Tablas!$E$8)</f>
        <v>0</v>
      </c>
      <c r="DU63" s="14">
        <f t="shared" si="31"/>
        <v>52</v>
      </c>
      <c r="DV63" s="6">
        <f t="shared" si="32"/>
        <v>0</v>
      </c>
      <c r="DW63" s="6">
        <f t="shared" si="33"/>
        <v>0</v>
      </c>
      <c r="DX63" s="6">
        <f>IF(DV63&gt;0,IF(SUM(DW$12:DW63)&gt;0,0,IF(DU63&lt;&gt;"",-PPMT(Tablas!$D$8,DU63,($C$4*12)-(VLOOKUP($DL$9,$A$12:$B$71,2,0)-1),DV$9-SUM(DW$12:DW63)),0)),0)</f>
        <v>0</v>
      </c>
      <c r="DY63" s="6">
        <f>IF(SUM(DW$12:DW63)&gt;0,0,IF(DU63&lt;&gt;"",DV63-DX63-DW63,0))</f>
        <v>0</v>
      </c>
      <c r="DZ63" s="6">
        <f>IF(SUM(DW$12:DW63)&gt;0,0,IF(DU63&lt;&gt;"",(DV63-DW63)*Tablas!$D$8,0))</f>
        <v>0</v>
      </c>
      <c r="EA63" s="6">
        <f>IF(DX63&gt;0,IF(SUM(DW$12:DW63)&gt;0,0,IF(DU63&lt;&gt;"",Tablas!$G$8,0)),0)</f>
        <v>0</v>
      </c>
      <c r="EB63" s="6">
        <f>IF(DU63&lt;&gt;"",ROUND(EA63+DZ63+DX63,2),0)*(1+Tablas!$E$8)</f>
        <v>0</v>
      </c>
    </row>
    <row r="64" spans="1:132" x14ac:dyDescent="0.2">
      <c r="A64" s="3">
        <f>IF($D64&gt;0,COUNTA($D$12:D64),0)</f>
        <v>0</v>
      </c>
      <c r="B64" s="13">
        <f t="shared" si="34"/>
        <v>53</v>
      </c>
      <c r="C64" s="1">
        <f t="shared" si="35"/>
        <v>47192</v>
      </c>
      <c r="D64" s="34"/>
      <c r="E64" s="6">
        <f t="shared" si="36"/>
        <v>7654.0311476816232</v>
      </c>
      <c r="F64" s="6">
        <f t="shared" si="0"/>
        <v>906.65607658479178</v>
      </c>
      <c r="G64" s="6">
        <f t="shared" si="1"/>
        <v>117.17916405945549</v>
      </c>
      <c r="H64" s="6">
        <f t="shared" si="2"/>
        <v>3</v>
      </c>
      <c r="I64" s="6">
        <f>ROUND(SUM(F64:H64),2)*(Tablas!$E$8)</f>
        <v>5.1341999999999999E-2</v>
      </c>
      <c r="J64" s="6">
        <f t="shared" si="3"/>
        <v>1026.8865826442473</v>
      </c>
      <c r="AR64" s="14">
        <f t="shared" si="4"/>
        <v>53</v>
      </c>
      <c r="AS64" s="6">
        <f t="shared" si="5"/>
        <v>7654.0311476816232</v>
      </c>
      <c r="AT64" s="6">
        <f t="shared" si="6"/>
        <v>0</v>
      </c>
      <c r="AU64" s="6">
        <f>IF(SUM($AT$12:$AT64)&gt;0,0,IF($AR64&lt;&gt;"",-PPMT($H$2,$AR64,$C$4*12,$AS$12-SUM($AT$12:$AT64)),0))</f>
        <v>906.65607658479178</v>
      </c>
      <c r="AV64" s="6">
        <f>IF(SUM($AT$12:$AT64)&gt;0,0,IF($AR64&lt;&gt;"",AS64-AU64-AT64,0))</f>
        <v>6747.3750710968316</v>
      </c>
      <c r="AW64" s="6">
        <f>IF(SUM($AT$12:$AT64)&gt;0,0,IF($AR64&lt;&gt;"",(AS64-AT64)*$H$2,0))</f>
        <v>117.17916405945549</v>
      </c>
      <c r="AX64" s="6">
        <f>IF(AU64&gt;0,IF(SUM($AT$12:$AT64)&gt;0,0,IF($AR64&lt;&gt;"",Tablas!$G$8,0)),0)</f>
        <v>3</v>
      </c>
      <c r="AY64" s="6">
        <f>IF($AR64&lt;&gt;"",ROUND(AX64+AW64+AU64,2),0)*(1+Tablas!$E$8)</f>
        <v>1026.8913420000001</v>
      </c>
      <c r="BA64" s="14">
        <f t="shared" si="7"/>
        <v>0</v>
      </c>
      <c r="BB64" s="6">
        <f t="shared" si="8"/>
        <v>0</v>
      </c>
      <c r="BC64" s="6">
        <f t="shared" si="9"/>
        <v>0</v>
      </c>
      <c r="BD64" s="6">
        <f>IF(BB64&gt;0,
IF(SUM(BC$12:BC64)&gt;0,0,
IF(BA64&lt;&gt;"",
-PPMT(Tablas!$D$8,BA64,($C$4*12)-(VLOOKUP($AR$9,$A$12:$B$71,2,0)-1),BB$9-SUM(BC$12:BC64)),0)),0)</f>
        <v>0</v>
      </c>
      <c r="BE64" s="6">
        <f>IF(SUM(BC$12:BC64)&gt;0,0,IF(BA64&lt;&gt;"",BB64-BD64-BC64,0))</f>
        <v>0</v>
      </c>
      <c r="BF64" s="6">
        <f>IF(SUM(BC$12:BC64)&gt;0,0,IF(BA64&lt;&gt;"",(BB64-BC64)*Tablas!$D$8,0))</f>
        <v>0</v>
      </c>
      <c r="BG64" s="6">
        <f>IF(BD64&gt;0,IF(SUM(BC$12:BC64)&gt;0,0,IF(BA64&lt;&gt;"",Tablas!$G$8,0)),0)</f>
        <v>0</v>
      </c>
      <c r="BH64" s="6">
        <f>IF(BA64&lt;&gt;"",ROUND(BG64+BF64+BD64,2),0)*(1+Tablas!$E$8)</f>
        <v>0</v>
      </c>
      <c r="BJ64" s="14">
        <f t="shared" si="10"/>
        <v>0</v>
      </c>
      <c r="BK64" s="6">
        <f t="shared" si="11"/>
        <v>0</v>
      </c>
      <c r="BL64" s="6">
        <f t="shared" si="12"/>
        <v>0</v>
      </c>
      <c r="BM64" s="6">
        <f>IF(BK64&gt;0,IF(SUM(BL$12:BL64)&gt;0,0,IF(BJ64&lt;&gt;"",-PPMT(Tablas!$D$8,BJ64,($C$4*12)-(VLOOKUP($BA$9,$A$12:$B$71,2,0)-1),BK$9-SUM(BL$12:BL64)),0)),0)</f>
        <v>0</v>
      </c>
      <c r="BN64" s="6">
        <f>IF(SUM(BL$12:BL64)&gt;0,0,IF(BJ64&lt;&gt;"",BK64-BM64-BL64,0))</f>
        <v>0</v>
      </c>
      <c r="BO64" s="6">
        <f>IF(SUM(BL$12:BL64)&gt;0,0,IF(BJ64&lt;&gt;"",(BK64-BL64)*Tablas!$D$8,0))</f>
        <v>0</v>
      </c>
      <c r="BP64" s="6">
        <f>IF(BM64&gt;0,IF(SUM(BL$12:BL64)&gt;0,0,IF(BJ64&lt;&gt;"",Tablas!$G$8,0)),0)</f>
        <v>0</v>
      </c>
      <c r="BQ64" s="6">
        <f>IF(BJ64&lt;&gt;"",ROUND(BP64+BO64+BM64,2),0)*(1+Tablas!$E$8)</f>
        <v>0</v>
      </c>
      <c r="BS64" s="14">
        <f t="shared" si="13"/>
        <v>53</v>
      </c>
      <c r="BT64" s="6">
        <f t="shared" si="14"/>
        <v>0</v>
      </c>
      <c r="BU64" s="6">
        <f t="shared" si="15"/>
        <v>0</v>
      </c>
      <c r="BV64" s="6">
        <f>IF(BT64&gt;0,IF(SUM(BU$12:BU64)&gt;0,0,IF(BS64&lt;&gt;"",-PPMT(Tablas!$D$8,BS64,($C$4*12)-(VLOOKUP($BJ$9,$A$12:$B$71,2,0)-1),BT$9-SUM(BU$12:BU64)),0)),0)</f>
        <v>0</v>
      </c>
      <c r="BW64" s="6">
        <f>IF(SUM(BU$12:BU64)&gt;0,0,IF(BS64&lt;&gt;"",BT64-BV64-BU64,0))</f>
        <v>0</v>
      </c>
      <c r="BX64" s="6">
        <f>IF(SUM(BU$12:BU64)&gt;0,0,IF(BS64&lt;&gt;"",(BT64-BU64)*Tablas!$D$8,0))</f>
        <v>0</v>
      </c>
      <c r="BY64" s="6">
        <f>IF(BV64&gt;0,IF(SUM(BU$12:BU64)&gt;0,0,IF(BS64&lt;&gt;"",Tablas!$G$8,0)),0)</f>
        <v>0</v>
      </c>
      <c r="BZ64" s="6">
        <f>IF(BS64&lt;&gt;"",ROUND(BY64+BX64+BV64,2),0)*(1+Tablas!$E$8)</f>
        <v>0</v>
      </c>
      <c r="CB64" s="14">
        <f t="shared" si="16"/>
        <v>53</v>
      </c>
      <c r="CC64" s="6">
        <f t="shared" si="17"/>
        <v>0</v>
      </c>
      <c r="CD64" s="6">
        <f t="shared" si="18"/>
        <v>0</v>
      </c>
      <c r="CE64" s="6">
        <f>IF(CC64&gt;0,IF(SUM(CD$12:CD64)&gt;0,0,IF(CB64&lt;&gt;"",-PPMT(Tablas!$D$8,CB64,($C$4*12)-(VLOOKUP($BS$9,$A$12:$B$71,2,0)-1),CC$9-SUM(CD$12:CD64)),0)),0)</f>
        <v>0</v>
      </c>
      <c r="CF64" s="6">
        <f>IF(SUM(CD$12:CD64)&gt;0,0,IF(CB64&lt;&gt;"",CC64-CE64-CD64,0))</f>
        <v>0</v>
      </c>
      <c r="CG64" s="6">
        <f>IF(SUM(CD$12:CD64)&gt;0,0,IF(CB64&lt;&gt;"",(CC64-CD64)*Tablas!$D$8,0))</f>
        <v>0</v>
      </c>
      <c r="CH64" s="6">
        <f>IF(CE64&gt;0,IF(SUM(CD$12:CD64)&gt;0,0,IF(CB64&lt;&gt;"",Tablas!$G$8,0)),0)</f>
        <v>0</v>
      </c>
      <c r="CI64" s="6">
        <f>IF(CB64&lt;&gt;"",ROUND(CH64+CG64+CE64,2),0)*(1+Tablas!$E$8)</f>
        <v>0</v>
      </c>
      <c r="CK64" s="14">
        <f t="shared" si="19"/>
        <v>53</v>
      </c>
      <c r="CL64" s="6">
        <f t="shared" si="20"/>
        <v>0</v>
      </c>
      <c r="CM64" s="6">
        <f t="shared" si="21"/>
        <v>0</v>
      </c>
      <c r="CN64" s="6">
        <f>IF(CL64&gt;0,IF(SUM(CM$12:CM64)&gt;0,0,IF(CK64&lt;&gt;"",-PPMT(Tablas!$D$8,CK64,($C$4*12)-(VLOOKUP($CB$9,$A$12:$B$71,2,0)-1),CL$9-SUM(CM$12:CM64)),0)),0)</f>
        <v>0</v>
      </c>
      <c r="CO64" s="6">
        <f>IF(SUM(CM$12:CM64)&gt;0,0,IF(CK64&lt;&gt;"",CL64-CN64-CM64,0))</f>
        <v>0</v>
      </c>
      <c r="CP64" s="6">
        <f>IF(SUM(CM$12:CM64)&gt;0,0,IF(CK64&lt;&gt;"",(CL64-CM64)*Tablas!$D$8,0))</f>
        <v>0</v>
      </c>
      <c r="CQ64" s="6">
        <f>IF(CN64&gt;0,IF(SUM(CM$12:CM64)&gt;0,0,IF(CK64&lt;&gt;"",Tablas!$G$8,0)),0)</f>
        <v>0</v>
      </c>
      <c r="CR64" s="6">
        <f>IF(CK64&lt;&gt;"",ROUND(CQ64+CP64+CN64,2),0)*(1+Tablas!$E$8)</f>
        <v>0</v>
      </c>
      <c r="CT64" s="14">
        <f t="shared" si="22"/>
        <v>53</v>
      </c>
      <c r="CU64" s="6">
        <f t="shared" si="23"/>
        <v>0</v>
      </c>
      <c r="CV64" s="6">
        <f t="shared" si="24"/>
        <v>0</v>
      </c>
      <c r="CW64" s="6">
        <f>IF(CU64&gt;0,IF(SUM(CV$12:CV64)&gt;0,0,IF(CT64&lt;&gt;"",-PPMT(Tablas!$D$8,CT64,($C$4*12)-(VLOOKUP($CK$9,$A$12:$B$71,2,0)-1),CU$9-SUM(CV$12:CV64)),0)),0)</f>
        <v>0</v>
      </c>
      <c r="CX64" s="6">
        <f>IF(SUM(CV$12:CV64)&gt;0,0,IF(CT64&lt;&gt;"",CU64-CW64-CV64,0))</f>
        <v>0</v>
      </c>
      <c r="CY64" s="6">
        <f>IF(SUM(CV$12:CV64)&gt;0,0,IF(CT64&lt;&gt;"",(CU64-CV64)*Tablas!$D$8,0))</f>
        <v>0</v>
      </c>
      <c r="CZ64" s="6">
        <f>IF(CW64&gt;0,IF(SUM(CV$12:CV64)&gt;0,0,IF(CT64&lt;&gt;"",Tablas!$G$8,0)),0)</f>
        <v>0</v>
      </c>
      <c r="DA64" s="6">
        <f>IF(CT64&lt;&gt;"",ROUND(CZ64+CY64+CW64,2),0)*(1+Tablas!$E$8)</f>
        <v>0</v>
      </c>
      <c r="DC64" s="14">
        <f t="shared" si="25"/>
        <v>53</v>
      </c>
      <c r="DD64" s="6">
        <f t="shared" si="26"/>
        <v>0</v>
      </c>
      <c r="DE64" s="6">
        <f t="shared" si="27"/>
        <v>0</v>
      </c>
      <c r="DF64" s="6">
        <f>IF(DD64&gt;0,IF(SUM(DE$12:DE64)&gt;0,0,IF(DC64&lt;&gt;"",-PPMT(Tablas!$D$8,DC64,($C$4*12)-(VLOOKUP($CT$9,$A$12:$B$71,2,0)-1),DD$9-SUM(DE$12:DE64)),0)),0)</f>
        <v>0</v>
      </c>
      <c r="DG64" s="6">
        <f>IF(SUM(DE$12:DE64)&gt;0,0,IF(DC64&lt;&gt;"",DD64-DF64-DE64,0))</f>
        <v>0</v>
      </c>
      <c r="DH64" s="6">
        <f>IF(SUM(DE$12:DE64)&gt;0,0,IF(DC64&lt;&gt;"",(DD64-DE64)*Tablas!$D$8,0))</f>
        <v>0</v>
      </c>
      <c r="DI64" s="6">
        <f>IF(DF64&gt;0,IF(SUM(DE$12:DE64)&gt;0,0,IF(DC64&lt;&gt;"",Tablas!$G$8,0)),0)</f>
        <v>0</v>
      </c>
      <c r="DJ64" s="6">
        <f>IF(DC64&lt;&gt;"",ROUND(DI64+DH64+DF64,2),0)*(1+Tablas!$E$8)</f>
        <v>0</v>
      </c>
      <c r="DL64" s="14">
        <f t="shared" si="28"/>
        <v>53</v>
      </c>
      <c r="DM64" s="6">
        <f t="shared" si="29"/>
        <v>0</v>
      </c>
      <c r="DN64" s="6">
        <f t="shared" si="30"/>
        <v>0</v>
      </c>
      <c r="DO64" s="6">
        <f>IF(DM64&gt;0,IF(SUM(DN$12:DN64)&gt;0,0,IF(DL64&lt;&gt;"",-PPMT(Tablas!$D$8,DL64,($C$4*12)-(VLOOKUP($DC$9,$A$12:$B$71,2,0)-1),DM$9-SUM(DN$12:DN64)),0)),0)</f>
        <v>0</v>
      </c>
      <c r="DP64" s="6">
        <f>IF(SUM(DN$12:DN64)&gt;0,0,IF(DL64&lt;&gt;"",DM64-DO64-DN64,0))</f>
        <v>0</v>
      </c>
      <c r="DQ64" s="6">
        <f>IF(SUM(DN$12:DN64)&gt;0,0,IF(DL64&lt;&gt;"",(DM64-DN64)*Tablas!$D$8,0))</f>
        <v>0</v>
      </c>
      <c r="DR64" s="6">
        <f>IF(DO64&gt;0,IF(SUM(DN$12:DN64)&gt;0,0,IF(DL64&lt;&gt;"",Tablas!$G$8,0)),0)</f>
        <v>0</v>
      </c>
      <c r="DS64" s="6">
        <f>IF(DL64&lt;&gt;"",ROUND(DR64+DQ64+DO64,2),0)*(1+Tablas!$E$8)</f>
        <v>0</v>
      </c>
      <c r="DU64" s="14">
        <f t="shared" si="31"/>
        <v>53</v>
      </c>
      <c r="DV64" s="6">
        <f t="shared" si="32"/>
        <v>0</v>
      </c>
      <c r="DW64" s="6">
        <f t="shared" si="33"/>
        <v>0</v>
      </c>
      <c r="DX64" s="6">
        <f>IF(DV64&gt;0,IF(SUM(DW$12:DW64)&gt;0,0,IF(DU64&lt;&gt;"",-PPMT(Tablas!$D$8,DU64,($C$4*12)-(VLOOKUP($DL$9,$A$12:$B$71,2,0)-1),DV$9-SUM(DW$12:DW64)),0)),0)</f>
        <v>0</v>
      </c>
      <c r="DY64" s="6">
        <f>IF(SUM(DW$12:DW64)&gt;0,0,IF(DU64&lt;&gt;"",DV64-DX64-DW64,0))</f>
        <v>0</v>
      </c>
      <c r="DZ64" s="6">
        <f>IF(SUM(DW$12:DW64)&gt;0,0,IF(DU64&lt;&gt;"",(DV64-DW64)*Tablas!$D$8,0))</f>
        <v>0</v>
      </c>
      <c r="EA64" s="6">
        <f>IF(DX64&gt;0,IF(SUM(DW$12:DW64)&gt;0,0,IF(DU64&lt;&gt;"",Tablas!$G$8,0)),0)</f>
        <v>0</v>
      </c>
      <c r="EB64" s="6">
        <f>IF(DU64&lt;&gt;"",ROUND(EA64+DZ64+DX64,2),0)*(1+Tablas!$E$8)</f>
        <v>0</v>
      </c>
    </row>
    <row r="65" spans="1:132" x14ac:dyDescent="0.2">
      <c r="A65" s="3">
        <f>IF($D65&gt;0,COUNTA($D$12:D65),0)</f>
        <v>0</v>
      </c>
      <c r="B65" s="13">
        <f t="shared" si="34"/>
        <v>54</v>
      </c>
      <c r="C65" s="1">
        <f t="shared" si="35"/>
        <v>47223</v>
      </c>
      <c r="D65" s="34"/>
      <c r="E65" s="6">
        <f t="shared" si="36"/>
        <v>6747.3750710968316</v>
      </c>
      <c r="F65" s="6">
        <f t="shared" si="0"/>
        <v>920.53650104266865</v>
      </c>
      <c r="G65" s="6">
        <f t="shared" si="1"/>
        <v>103.2987396015786</v>
      </c>
      <c r="H65" s="6">
        <f t="shared" si="2"/>
        <v>3</v>
      </c>
      <c r="I65" s="6">
        <f>ROUND(SUM(F65:H65),2)*(Tablas!$E$8)</f>
        <v>5.1341999999999999E-2</v>
      </c>
      <c r="J65" s="6">
        <f t="shared" si="3"/>
        <v>1026.8865826442473</v>
      </c>
      <c r="AR65" s="14">
        <f t="shared" si="4"/>
        <v>54</v>
      </c>
      <c r="AS65" s="6">
        <f t="shared" si="5"/>
        <v>6747.3750710968316</v>
      </c>
      <c r="AT65" s="6">
        <f t="shared" si="6"/>
        <v>0</v>
      </c>
      <c r="AU65" s="6">
        <f>IF(SUM($AT$12:$AT65)&gt;0,0,IF($AR65&lt;&gt;"",-PPMT($H$2,$AR65,$C$4*12,$AS$12-SUM($AT$12:$AT65)),0))</f>
        <v>920.53650104266865</v>
      </c>
      <c r="AV65" s="6">
        <f>IF(SUM($AT$12:$AT65)&gt;0,0,IF($AR65&lt;&gt;"",AS65-AU65-AT65,0))</f>
        <v>5826.838570054163</v>
      </c>
      <c r="AW65" s="6">
        <f>IF(SUM($AT$12:$AT65)&gt;0,0,IF($AR65&lt;&gt;"",(AS65-AT65)*$H$2,0))</f>
        <v>103.2987396015786</v>
      </c>
      <c r="AX65" s="6">
        <f>IF(AU65&gt;0,IF(SUM($AT$12:$AT65)&gt;0,0,IF($AR65&lt;&gt;"",Tablas!$G$8,0)),0)</f>
        <v>3</v>
      </c>
      <c r="AY65" s="6">
        <f>IF($AR65&lt;&gt;"",ROUND(AX65+AW65+AU65,2),0)*(1+Tablas!$E$8)</f>
        <v>1026.8913420000001</v>
      </c>
      <c r="BA65" s="14">
        <f t="shared" si="7"/>
        <v>0</v>
      </c>
      <c r="BB65" s="6">
        <f t="shared" si="8"/>
        <v>0</v>
      </c>
      <c r="BC65" s="6">
        <f t="shared" si="9"/>
        <v>0</v>
      </c>
      <c r="BD65" s="6">
        <f>IF(BB65&gt;0,
IF(SUM(BC$12:BC65)&gt;0,0,
IF(BA65&lt;&gt;"",
-PPMT(Tablas!$D$8,BA65,($C$4*12)-(VLOOKUP($AR$9,$A$12:$B$71,2,0)-1),BB$9-SUM(BC$12:BC65)),0)),0)</f>
        <v>0</v>
      </c>
      <c r="BE65" s="6">
        <f>IF(SUM(BC$12:BC65)&gt;0,0,IF(BA65&lt;&gt;"",BB65-BD65-BC65,0))</f>
        <v>0</v>
      </c>
      <c r="BF65" s="6">
        <f>IF(SUM(BC$12:BC65)&gt;0,0,IF(BA65&lt;&gt;"",(BB65-BC65)*Tablas!$D$8,0))</f>
        <v>0</v>
      </c>
      <c r="BG65" s="6">
        <f>IF(BD65&gt;0,IF(SUM(BC$12:BC65)&gt;0,0,IF(BA65&lt;&gt;"",Tablas!$G$8,0)),0)</f>
        <v>0</v>
      </c>
      <c r="BH65" s="6">
        <f>IF(BA65&lt;&gt;"",ROUND(BG65+BF65+BD65,2),0)*(1+Tablas!$E$8)</f>
        <v>0</v>
      </c>
      <c r="BJ65" s="14">
        <f t="shared" si="10"/>
        <v>0</v>
      </c>
      <c r="BK65" s="6">
        <f t="shared" si="11"/>
        <v>0</v>
      </c>
      <c r="BL65" s="6">
        <f t="shared" si="12"/>
        <v>0</v>
      </c>
      <c r="BM65" s="6">
        <f>IF(BK65&gt;0,IF(SUM(BL$12:BL65)&gt;0,0,IF(BJ65&lt;&gt;"",-PPMT(Tablas!$D$8,BJ65,($C$4*12)-(VLOOKUP($BA$9,$A$12:$B$71,2,0)-1),BK$9-SUM(BL$12:BL65)),0)),0)</f>
        <v>0</v>
      </c>
      <c r="BN65" s="6">
        <f>IF(SUM(BL$12:BL65)&gt;0,0,IF(BJ65&lt;&gt;"",BK65-BM65-BL65,0))</f>
        <v>0</v>
      </c>
      <c r="BO65" s="6">
        <f>IF(SUM(BL$12:BL65)&gt;0,0,IF(BJ65&lt;&gt;"",(BK65-BL65)*Tablas!$D$8,0))</f>
        <v>0</v>
      </c>
      <c r="BP65" s="6">
        <f>IF(BM65&gt;0,IF(SUM(BL$12:BL65)&gt;0,0,IF(BJ65&lt;&gt;"",Tablas!$G$8,0)),0)</f>
        <v>0</v>
      </c>
      <c r="BQ65" s="6">
        <f>IF(BJ65&lt;&gt;"",ROUND(BP65+BO65+BM65,2),0)*(1+Tablas!$E$8)</f>
        <v>0</v>
      </c>
      <c r="BS65" s="14">
        <f t="shared" si="13"/>
        <v>54</v>
      </c>
      <c r="BT65" s="6">
        <f t="shared" si="14"/>
        <v>0</v>
      </c>
      <c r="BU65" s="6">
        <f t="shared" si="15"/>
        <v>0</v>
      </c>
      <c r="BV65" s="6">
        <f>IF(BT65&gt;0,IF(SUM(BU$12:BU65)&gt;0,0,IF(BS65&lt;&gt;"",-PPMT(Tablas!$D$8,BS65,($C$4*12)-(VLOOKUP($BJ$9,$A$12:$B$71,2,0)-1),BT$9-SUM(BU$12:BU65)),0)),0)</f>
        <v>0</v>
      </c>
      <c r="BW65" s="6">
        <f>IF(SUM(BU$12:BU65)&gt;0,0,IF(BS65&lt;&gt;"",BT65-BV65-BU65,0))</f>
        <v>0</v>
      </c>
      <c r="BX65" s="6">
        <f>IF(SUM(BU$12:BU65)&gt;0,0,IF(BS65&lt;&gt;"",(BT65-BU65)*Tablas!$D$8,0))</f>
        <v>0</v>
      </c>
      <c r="BY65" s="6">
        <f>IF(BV65&gt;0,IF(SUM(BU$12:BU65)&gt;0,0,IF(BS65&lt;&gt;"",Tablas!$G$8,0)),0)</f>
        <v>0</v>
      </c>
      <c r="BZ65" s="6">
        <f>IF(BS65&lt;&gt;"",ROUND(BY65+BX65+BV65,2),0)*(1+Tablas!$E$8)</f>
        <v>0</v>
      </c>
      <c r="CB65" s="14">
        <f t="shared" si="16"/>
        <v>54</v>
      </c>
      <c r="CC65" s="6">
        <f t="shared" si="17"/>
        <v>0</v>
      </c>
      <c r="CD65" s="6">
        <f t="shared" si="18"/>
        <v>0</v>
      </c>
      <c r="CE65" s="6">
        <f>IF(CC65&gt;0,IF(SUM(CD$12:CD65)&gt;0,0,IF(CB65&lt;&gt;"",-PPMT(Tablas!$D$8,CB65,($C$4*12)-(VLOOKUP($BS$9,$A$12:$B$71,2,0)-1),CC$9-SUM(CD$12:CD65)),0)),0)</f>
        <v>0</v>
      </c>
      <c r="CF65" s="6">
        <f>IF(SUM(CD$12:CD65)&gt;0,0,IF(CB65&lt;&gt;"",CC65-CE65-CD65,0))</f>
        <v>0</v>
      </c>
      <c r="CG65" s="6">
        <f>IF(SUM(CD$12:CD65)&gt;0,0,IF(CB65&lt;&gt;"",(CC65-CD65)*Tablas!$D$8,0))</f>
        <v>0</v>
      </c>
      <c r="CH65" s="6">
        <f>IF(CE65&gt;0,IF(SUM(CD$12:CD65)&gt;0,0,IF(CB65&lt;&gt;"",Tablas!$G$8,0)),0)</f>
        <v>0</v>
      </c>
      <c r="CI65" s="6">
        <f>IF(CB65&lt;&gt;"",ROUND(CH65+CG65+CE65,2),0)*(1+Tablas!$E$8)</f>
        <v>0</v>
      </c>
      <c r="CK65" s="14">
        <f t="shared" si="19"/>
        <v>54</v>
      </c>
      <c r="CL65" s="6">
        <f t="shared" si="20"/>
        <v>0</v>
      </c>
      <c r="CM65" s="6">
        <f t="shared" si="21"/>
        <v>0</v>
      </c>
      <c r="CN65" s="6">
        <f>IF(CL65&gt;0,IF(SUM(CM$12:CM65)&gt;0,0,IF(CK65&lt;&gt;"",-PPMT(Tablas!$D$8,CK65,($C$4*12)-(VLOOKUP($CB$9,$A$12:$B$71,2,0)-1),CL$9-SUM(CM$12:CM65)),0)),0)</f>
        <v>0</v>
      </c>
      <c r="CO65" s="6">
        <f>IF(SUM(CM$12:CM65)&gt;0,0,IF(CK65&lt;&gt;"",CL65-CN65-CM65,0))</f>
        <v>0</v>
      </c>
      <c r="CP65" s="6">
        <f>IF(SUM(CM$12:CM65)&gt;0,0,IF(CK65&lt;&gt;"",(CL65-CM65)*Tablas!$D$8,0))</f>
        <v>0</v>
      </c>
      <c r="CQ65" s="6">
        <f>IF(CN65&gt;0,IF(SUM(CM$12:CM65)&gt;0,0,IF(CK65&lt;&gt;"",Tablas!$G$8,0)),0)</f>
        <v>0</v>
      </c>
      <c r="CR65" s="6">
        <f>IF(CK65&lt;&gt;"",ROUND(CQ65+CP65+CN65,2),0)*(1+Tablas!$E$8)</f>
        <v>0</v>
      </c>
      <c r="CT65" s="14">
        <f t="shared" si="22"/>
        <v>54</v>
      </c>
      <c r="CU65" s="6">
        <f t="shared" si="23"/>
        <v>0</v>
      </c>
      <c r="CV65" s="6">
        <f t="shared" si="24"/>
        <v>0</v>
      </c>
      <c r="CW65" s="6">
        <f>IF(CU65&gt;0,IF(SUM(CV$12:CV65)&gt;0,0,IF(CT65&lt;&gt;"",-PPMT(Tablas!$D$8,CT65,($C$4*12)-(VLOOKUP($CK$9,$A$12:$B$71,2,0)-1),CU$9-SUM(CV$12:CV65)),0)),0)</f>
        <v>0</v>
      </c>
      <c r="CX65" s="6">
        <f>IF(SUM(CV$12:CV65)&gt;0,0,IF(CT65&lt;&gt;"",CU65-CW65-CV65,0))</f>
        <v>0</v>
      </c>
      <c r="CY65" s="6">
        <f>IF(SUM(CV$12:CV65)&gt;0,0,IF(CT65&lt;&gt;"",(CU65-CV65)*Tablas!$D$8,0))</f>
        <v>0</v>
      </c>
      <c r="CZ65" s="6">
        <f>IF(CW65&gt;0,IF(SUM(CV$12:CV65)&gt;0,0,IF(CT65&lt;&gt;"",Tablas!$G$8,0)),0)</f>
        <v>0</v>
      </c>
      <c r="DA65" s="6">
        <f>IF(CT65&lt;&gt;"",ROUND(CZ65+CY65+CW65,2),0)*(1+Tablas!$E$8)</f>
        <v>0</v>
      </c>
      <c r="DC65" s="14">
        <f t="shared" si="25"/>
        <v>54</v>
      </c>
      <c r="DD65" s="6">
        <f t="shared" si="26"/>
        <v>0</v>
      </c>
      <c r="DE65" s="6">
        <f t="shared" si="27"/>
        <v>0</v>
      </c>
      <c r="DF65" s="6">
        <f>IF(DD65&gt;0,IF(SUM(DE$12:DE65)&gt;0,0,IF(DC65&lt;&gt;"",-PPMT(Tablas!$D$8,DC65,($C$4*12)-(VLOOKUP($CT$9,$A$12:$B$71,2,0)-1),DD$9-SUM(DE$12:DE65)),0)),0)</f>
        <v>0</v>
      </c>
      <c r="DG65" s="6">
        <f>IF(SUM(DE$12:DE65)&gt;0,0,IF(DC65&lt;&gt;"",DD65-DF65-DE65,0))</f>
        <v>0</v>
      </c>
      <c r="DH65" s="6">
        <f>IF(SUM(DE$12:DE65)&gt;0,0,IF(DC65&lt;&gt;"",(DD65-DE65)*Tablas!$D$8,0))</f>
        <v>0</v>
      </c>
      <c r="DI65" s="6">
        <f>IF(DF65&gt;0,IF(SUM(DE$12:DE65)&gt;0,0,IF(DC65&lt;&gt;"",Tablas!$G$8,0)),0)</f>
        <v>0</v>
      </c>
      <c r="DJ65" s="6">
        <f>IF(DC65&lt;&gt;"",ROUND(DI65+DH65+DF65,2),0)*(1+Tablas!$E$8)</f>
        <v>0</v>
      </c>
      <c r="DL65" s="14">
        <f t="shared" si="28"/>
        <v>54</v>
      </c>
      <c r="DM65" s="6">
        <f t="shared" si="29"/>
        <v>0</v>
      </c>
      <c r="DN65" s="6">
        <f t="shared" si="30"/>
        <v>0</v>
      </c>
      <c r="DO65" s="6">
        <f>IF(DM65&gt;0,IF(SUM(DN$12:DN65)&gt;0,0,IF(DL65&lt;&gt;"",-PPMT(Tablas!$D$8,DL65,($C$4*12)-(VLOOKUP($DC$9,$A$12:$B$71,2,0)-1),DM$9-SUM(DN$12:DN65)),0)),0)</f>
        <v>0</v>
      </c>
      <c r="DP65" s="6">
        <f>IF(SUM(DN$12:DN65)&gt;0,0,IF(DL65&lt;&gt;"",DM65-DO65-DN65,0))</f>
        <v>0</v>
      </c>
      <c r="DQ65" s="6">
        <f>IF(SUM(DN$12:DN65)&gt;0,0,IF(DL65&lt;&gt;"",(DM65-DN65)*Tablas!$D$8,0))</f>
        <v>0</v>
      </c>
      <c r="DR65" s="6">
        <f>IF(DO65&gt;0,IF(SUM(DN$12:DN65)&gt;0,0,IF(DL65&lt;&gt;"",Tablas!$G$8,0)),0)</f>
        <v>0</v>
      </c>
      <c r="DS65" s="6">
        <f>IF(DL65&lt;&gt;"",ROUND(DR65+DQ65+DO65,2),0)*(1+Tablas!$E$8)</f>
        <v>0</v>
      </c>
      <c r="DU65" s="14">
        <f t="shared" si="31"/>
        <v>54</v>
      </c>
      <c r="DV65" s="6">
        <f t="shared" si="32"/>
        <v>0</v>
      </c>
      <c r="DW65" s="6">
        <f t="shared" si="33"/>
        <v>0</v>
      </c>
      <c r="DX65" s="6">
        <f>IF(DV65&gt;0,IF(SUM(DW$12:DW65)&gt;0,0,IF(DU65&lt;&gt;"",-PPMT(Tablas!$D$8,DU65,($C$4*12)-(VLOOKUP($DL$9,$A$12:$B$71,2,0)-1),DV$9-SUM(DW$12:DW65)),0)),0)</f>
        <v>0</v>
      </c>
      <c r="DY65" s="6">
        <f>IF(SUM(DW$12:DW65)&gt;0,0,IF(DU65&lt;&gt;"",DV65-DX65-DW65,0))</f>
        <v>0</v>
      </c>
      <c r="DZ65" s="6">
        <f>IF(SUM(DW$12:DW65)&gt;0,0,IF(DU65&lt;&gt;"",(DV65-DW65)*Tablas!$D$8,0))</f>
        <v>0</v>
      </c>
      <c r="EA65" s="6">
        <f>IF(DX65&gt;0,IF(SUM(DW$12:DW65)&gt;0,0,IF(DU65&lt;&gt;"",Tablas!$G$8,0)),0)</f>
        <v>0</v>
      </c>
      <c r="EB65" s="6">
        <f>IF(DU65&lt;&gt;"",ROUND(EA65+DZ65+DX65,2),0)*(1+Tablas!$E$8)</f>
        <v>0</v>
      </c>
    </row>
    <row r="66" spans="1:132" x14ac:dyDescent="0.2">
      <c r="A66" s="3">
        <f>IF($D66&gt;0,COUNTA($D$12:D66),0)</f>
        <v>0</v>
      </c>
      <c r="B66" s="13">
        <f t="shared" si="34"/>
        <v>55</v>
      </c>
      <c r="C66" s="1">
        <f t="shared" si="35"/>
        <v>47253</v>
      </c>
      <c r="D66" s="34"/>
      <c r="E66" s="6">
        <f t="shared" si="36"/>
        <v>5826.838570054163</v>
      </c>
      <c r="F66" s="6">
        <f t="shared" si="0"/>
        <v>934.62942744930729</v>
      </c>
      <c r="G66" s="6">
        <f t="shared" si="1"/>
        <v>89.205813194940092</v>
      </c>
      <c r="H66" s="6">
        <f t="shared" si="2"/>
        <v>3</v>
      </c>
      <c r="I66" s="6">
        <f>ROUND(SUM(F66:H66),2)*(Tablas!$E$8)</f>
        <v>5.1341999999999999E-2</v>
      </c>
      <c r="J66" s="6">
        <f t="shared" si="3"/>
        <v>1026.8865826442473</v>
      </c>
      <c r="AR66" s="14">
        <f t="shared" si="4"/>
        <v>55</v>
      </c>
      <c r="AS66" s="6">
        <f t="shared" si="5"/>
        <v>5826.838570054163</v>
      </c>
      <c r="AT66" s="6">
        <f t="shared" si="6"/>
        <v>0</v>
      </c>
      <c r="AU66" s="6">
        <f>IF(SUM($AT$12:$AT66)&gt;0,0,IF($AR66&lt;&gt;"",-PPMT($H$2,$AR66,$C$4*12,$AS$12-SUM($AT$12:$AT66)),0))</f>
        <v>934.62942744930729</v>
      </c>
      <c r="AV66" s="6">
        <f>IF(SUM($AT$12:$AT66)&gt;0,0,IF($AR66&lt;&gt;"",AS66-AU66-AT66,0))</f>
        <v>4892.2091426048555</v>
      </c>
      <c r="AW66" s="6">
        <f>IF(SUM($AT$12:$AT66)&gt;0,0,IF($AR66&lt;&gt;"",(AS66-AT66)*$H$2,0))</f>
        <v>89.205813194940092</v>
      </c>
      <c r="AX66" s="6">
        <f>IF(AU66&gt;0,IF(SUM($AT$12:$AT66)&gt;0,0,IF($AR66&lt;&gt;"",Tablas!$G$8,0)),0)</f>
        <v>3</v>
      </c>
      <c r="AY66" s="6">
        <f>IF($AR66&lt;&gt;"",ROUND(AX66+AW66+AU66,2),0)*(1+Tablas!$E$8)</f>
        <v>1026.8913420000001</v>
      </c>
      <c r="BA66" s="14">
        <f t="shared" si="7"/>
        <v>0</v>
      </c>
      <c r="BB66" s="6">
        <f t="shared" si="8"/>
        <v>0</v>
      </c>
      <c r="BC66" s="6">
        <f t="shared" si="9"/>
        <v>0</v>
      </c>
      <c r="BD66" s="6">
        <f>IF(BB66&gt;0,
IF(SUM(BC$12:BC66)&gt;0,0,
IF(BA66&lt;&gt;"",
-PPMT(Tablas!$D$8,BA66,($C$4*12)-(VLOOKUP($AR$9,$A$12:$B$71,2,0)-1),BB$9-SUM(BC$12:BC66)),0)),0)</f>
        <v>0</v>
      </c>
      <c r="BE66" s="6">
        <f>IF(SUM(BC$12:BC66)&gt;0,0,IF(BA66&lt;&gt;"",BB66-BD66-BC66,0))</f>
        <v>0</v>
      </c>
      <c r="BF66" s="6">
        <f>IF(SUM(BC$12:BC66)&gt;0,0,IF(BA66&lt;&gt;"",(BB66-BC66)*Tablas!$D$8,0))</f>
        <v>0</v>
      </c>
      <c r="BG66" s="6">
        <f>IF(BD66&gt;0,IF(SUM(BC$12:BC66)&gt;0,0,IF(BA66&lt;&gt;"",Tablas!$G$8,0)),0)</f>
        <v>0</v>
      </c>
      <c r="BH66" s="6">
        <f>IF(BA66&lt;&gt;"",ROUND(BG66+BF66+BD66,2),0)*(1+Tablas!$E$8)</f>
        <v>0</v>
      </c>
      <c r="BJ66" s="14">
        <f t="shared" si="10"/>
        <v>0</v>
      </c>
      <c r="BK66" s="6">
        <f t="shared" si="11"/>
        <v>0</v>
      </c>
      <c r="BL66" s="6">
        <f t="shared" si="12"/>
        <v>0</v>
      </c>
      <c r="BM66" s="6">
        <f>IF(BK66&gt;0,IF(SUM(BL$12:BL66)&gt;0,0,IF(BJ66&lt;&gt;"",-PPMT(Tablas!$D$8,BJ66,($C$4*12)-(VLOOKUP($BA$9,$A$12:$B$71,2,0)-1),BK$9-SUM(BL$12:BL66)),0)),0)</f>
        <v>0</v>
      </c>
      <c r="BN66" s="6">
        <f>IF(SUM(BL$12:BL66)&gt;0,0,IF(BJ66&lt;&gt;"",BK66-BM66-BL66,0))</f>
        <v>0</v>
      </c>
      <c r="BO66" s="6">
        <f>IF(SUM(BL$12:BL66)&gt;0,0,IF(BJ66&lt;&gt;"",(BK66-BL66)*Tablas!$D$8,0))</f>
        <v>0</v>
      </c>
      <c r="BP66" s="6">
        <f>IF(BM66&gt;0,IF(SUM(BL$12:BL66)&gt;0,0,IF(BJ66&lt;&gt;"",Tablas!$G$8,0)),0)</f>
        <v>0</v>
      </c>
      <c r="BQ66" s="6">
        <f>IF(BJ66&lt;&gt;"",ROUND(BP66+BO66+BM66,2),0)*(1+Tablas!$E$8)</f>
        <v>0</v>
      </c>
      <c r="BS66" s="14">
        <f t="shared" si="13"/>
        <v>55</v>
      </c>
      <c r="BT66" s="6">
        <f t="shared" si="14"/>
        <v>0</v>
      </c>
      <c r="BU66" s="6">
        <f t="shared" si="15"/>
        <v>0</v>
      </c>
      <c r="BV66" s="6">
        <f>IF(BT66&gt;0,IF(SUM(BU$12:BU66)&gt;0,0,IF(BS66&lt;&gt;"",-PPMT(Tablas!$D$8,BS66,($C$4*12)-(VLOOKUP($BJ$9,$A$12:$B$71,2,0)-1),BT$9-SUM(BU$12:BU66)),0)),0)</f>
        <v>0</v>
      </c>
      <c r="BW66" s="6">
        <f>IF(SUM(BU$12:BU66)&gt;0,0,IF(BS66&lt;&gt;"",BT66-BV66-BU66,0))</f>
        <v>0</v>
      </c>
      <c r="BX66" s="6">
        <f>IF(SUM(BU$12:BU66)&gt;0,0,IF(BS66&lt;&gt;"",(BT66-BU66)*Tablas!$D$8,0))</f>
        <v>0</v>
      </c>
      <c r="BY66" s="6">
        <f>IF(BV66&gt;0,IF(SUM(BU$12:BU66)&gt;0,0,IF(BS66&lt;&gt;"",Tablas!$G$8,0)),0)</f>
        <v>0</v>
      </c>
      <c r="BZ66" s="6">
        <f>IF(BS66&lt;&gt;"",ROUND(BY66+BX66+BV66,2),0)*(1+Tablas!$E$8)</f>
        <v>0</v>
      </c>
      <c r="CB66" s="14">
        <f t="shared" si="16"/>
        <v>55</v>
      </c>
      <c r="CC66" s="6">
        <f t="shared" si="17"/>
        <v>0</v>
      </c>
      <c r="CD66" s="6">
        <f t="shared" si="18"/>
        <v>0</v>
      </c>
      <c r="CE66" s="6">
        <f>IF(CC66&gt;0,IF(SUM(CD$12:CD66)&gt;0,0,IF(CB66&lt;&gt;"",-PPMT(Tablas!$D$8,CB66,($C$4*12)-(VLOOKUP($BS$9,$A$12:$B$71,2,0)-1),CC$9-SUM(CD$12:CD66)),0)),0)</f>
        <v>0</v>
      </c>
      <c r="CF66" s="6">
        <f>IF(SUM(CD$12:CD66)&gt;0,0,IF(CB66&lt;&gt;"",CC66-CE66-CD66,0))</f>
        <v>0</v>
      </c>
      <c r="CG66" s="6">
        <f>IF(SUM(CD$12:CD66)&gt;0,0,IF(CB66&lt;&gt;"",(CC66-CD66)*Tablas!$D$8,0))</f>
        <v>0</v>
      </c>
      <c r="CH66" s="6">
        <f>IF(CE66&gt;0,IF(SUM(CD$12:CD66)&gt;0,0,IF(CB66&lt;&gt;"",Tablas!$G$8,0)),0)</f>
        <v>0</v>
      </c>
      <c r="CI66" s="6">
        <f>IF(CB66&lt;&gt;"",ROUND(CH66+CG66+CE66,2),0)*(1+Tablas!$E$8)</f>
        <v>0</v>
      </c>
      <c r="CK66" s="14">
        <f t="shared" si="19"/>
        <v>55</v>
      </c>
      <c r="CL66" s="6">
        <f t="shared" si="20"/>
        <v>0</v>
      </c>
      <c r="CM66" s="6">
        <f t="shared" si="21"/>
        <v>0</v>
      </c>
      <c r="CN66" s="6">
        <f>IF(CL66&gt;0,IF(SUM(CM$12:CM66)&gt;0,0,IF(CK66&lt;&gt;"",-PPMT(Tablas!$D$8,CK66,($C$4*12)-(VLOOKUP($CB$9,$A$12:$B$71,2,0)-1),CL$9-SUM(CM$12:CM66)),0)),0)</f>
        <v>0</v>
      </c>
      <c r="CO66" s="6">
        <f>IF(SUM(CM$12:CM66)&gt;0,0,IF(CK66&lt;&gt;"",CL66-CN66-CM66,0))</f>
        <v>0</v>
      </c>
      <c r="CP66" s="6">
        <f>IF(SUM(CM$12:CM66)&gt;0,0,IF(CK66&lt;&gt;"",(CL66-CM66)*Tablas!$D$8,0))</f>
        <v>0</v>
      </c>
      <c r="CQ66" s="6">
        <f>IF(CN66&gt;0,IF(SUM(CM$12:CM66)&gt;0,0,IF(CK66&lt;&gt;"",Tablas!$G$8,0)),0)</f>
        <v>0</v>
      </c>
      <c r="CR66" s="6">
        <f>IF(CK66&lt;&gt;"",ROUND(CQ66+CP66+CN66,2),0)*(1+Tablas!$E$8)</f>
        <v>0</v>
      </c>
      <c r="CT66" s="14">
        <f t="shared" si="22"/>
        <v>55</v>
      </c>
      <c r="CU66" s="6">
        <f t="shared" si="23"/>
        <v>0</v>
      </c>
      <c r="CV66" s="6">
        <f t="shared" si="24"/>
        <v>0</v>
      </c>
      <c r="CW66" s="6">
        <f>IF(CU66&gt;0,IF(SUM(CV$12:CV66)&gt;0,0,IF(CT66&lt;&gt;"",-PPMT(Tablas!$D$8,CT66,($C$4*12)-(VLOOKUP($CK$9,$A$12:$B$71,2,0)-1),CU$9-SUM(CV$12:CV66)),0)),0)</f>
        <v>0</v>
      </c>
      <c r="CX66" s="6">
        <f>IF(SUM(CV$12:CV66)&gt;0,0,IF(CT66&lt;&gt;"",CU66-CW66-CV66,0))</f>
        <v>0</v>
      </c>
      <c r="CY66" s="6">
        <f>IF(SUM(CV$12:CV66)&gt;0,0,IF(CT66&lt;&gt;"",(CU66-CV66)*Tablas!$D$8,0))</f>
        <v>0</v>
      </c>
      <c r="CZ66" s="6">
        <f>IF(CW66&gt;0,IF(SUM(CV$12:CV66)&gt;0,0,IF(CT66&lt;&gt;"",Tablas!$G$8,0)),0)</f>
        <v>0</v>
      </c>
      <c r="DA66" s="6">
        <f>IF(CT66&lt;&gt;"",ROUND(CZ66+CY66+CW66,2),0)*(1+Tablas!$E$8)</f>
        <v>0</v>
      </c>
      <c r="DC66" s="14">
        <f t="shared" si="25"/>
        <v>55</v>
      </c>
      <c r="DD66" s="6">
        <f t="shared" si="26"/>
        <v>0</v>
      </c>
      <c r="DE66" s="6">
        <f t="shared" si="27"/>
        <v>0</v>
      </c>
      <c r="DF66" s="6">
        <f>IF(DD66&gt;0,IF(SUM(DE$12:DE66)&gt;0,0,IF(DC66&lt;&gt;"",-PPMT(Tablas!$D$8,DC66,($C$4*12)-(VLOOKUP($CT$9,$A$12:$B$71,2,0)-1),DD$9-SUM(DE$12:DE66)),0)),0)</f>
        <v>0</v>
      </c>
      <c r="DG66" s="6">
        <f>IF(SUM(DE$12:DE66)&gt;0,0,IF(DC66&lt;&gt;"",DD66-DF66-DE66,0))</f>
        <v>0</v>
      </c>
      <c r="DH66" s="6">
        <f>IF(SUM(DE$12:DE66)&gt;0,0,IF(DC66&lt;&gt;"",(DD66-DE66)*Tablas!$D$8,0))</f>
        <v>0</v>
      </c>
      <c r="DI66" s="6">
        <f>IF(DF66&gt;0,IF(SUM(DE$12:DE66)&gt;0,0,IF(DC66&lt;&gt;"",Tablas!$G$8,0)),0)</f>
        <v>0</v>
      </c>
      <c r="DJ66" s="6">
        <f>IF(DC66&lt;&gt;"",ROUND(DI66+DH66+DF66,2),0)*(1+Tablas!$E$8)</f>
        <v>0</v>
      </c>
      <c r="DL66" s="14">
        <f t="shared" si="28"/>
        <v>55</v>
      </c>
      <c r="DM66" s="6">
        <f t="shared" si="29"/>
        <v>0</v>
      </c>
      <c r="DN66" s="6">
        <f t="shared" si="30"/>
        <v>0</v>
      </c>
      <c r="DO66" s="6">
        <f>IF(DM66&gt;0,IF(SUM(DN$12:DN66)&gt;0,0,IF(DL66&lt;&gt;"",-PPMT(Tablas!$D$8,DL66,($C$4*12)-(VLOOKUP($DC$9,$A$12:$B$71,2,0)-1),DM$9-SUM(DN$12:DN66)),0)),0)</f>
        <v>0</v>
      </c>
      <c r="DP66" s="6">
        <f>IF(SUM(DN$12:DN66)&gt;0,0,IF(DL66&lt;&gt;"",DM66-DO66-DN66,0))</f>
        <v>0</v>
      </c>
      <c r="DQ66" s="6">
        <f>IF(SUM(DN$12:DN66)&gt;0,0,IF(DL66&lt;&gt;"",(DM66-DN66)*Tablas!$D$8,0))</f>
        <v>0</v>
      </c>
      <c r="DR66" s="6">
        <f>IF(DO66&gt;0,IF(SUM(DN$12:DN66)&gt;0,0,IF(DL66&lt;&gt;"",Tablas!$G$8,0)),0)</f>
        <v>0</v>
      </c>
      <c r="DS66" s="6">
        <f>IF(DL66&lt;&gt;"",ROUND(DR66+DQ66+DO66,2),0)*(1+Tablas!$E$8)</f>
        <v>0</v>
      </c>
      <c r="DU66" s="14">
        <f t="shared" si="31"/>
        <v>55</v>
      </c>
      <c r="DV66" s="6">
        <f t="shared" si="32"/>
        <v>0</v>
      </c>
      <c r="DW66" s="6">
        <f t="shared" si="33"/>
        <v>0</v>
      </c>
      <c r="DX66" s="6">
        <f>IF(DV66&gt;0,IF(SUM(DW$12:DW66)&gt;0,0,IF(DU66&lt;&gt;"",-PPMT(Tablas!$D$8,DU66,($C$4*12)-(VLOOKUP($DL$9,$A$12:$B$71,2,0)-1),DV$9-SUM(DW$12:DW66)),0)),0)</f>
        <v>0</v>
      </c>
      <c r="DY66" s="6">
        <f>IF(SUM(DW$12:DW66)&gt;0,0,IF(DU66&lt;&gt;"",DV66-DX66-DW66,0))</f>
        <v>0</v>
      </c>
      <c r="DZ66" s="6">
        <f>IF(SUM(DW$12:DW66)&gt;0,0,IF(DU66&lt;&gt;"",(DV66-DW66)*Tablas!$D$8,0))</f>
        <v>0</v>
      </c>
      <c r="EA66" s="6">
        <f>IF(DX66&gt;0,IF(SUM(DW$12:DW66)&gt;0,0,IF(DU66&lt;&gt;"",Tablas!$G$8,0)),0)</f>
        <v>0</v>
      </c>
      <c r="EB66" s="6">
        <f>IF(DU66&lt;&gt;"",ROUND(EA66+DZ66+DX66,2),0)*(1+Tablas!$E$8)</f>
        <v>0</v>
      </c>
    </row>
    <row r="67" spans="1:132" x14ac:dyDescent="0.2">
      <c r="A67" s="3">
        <f>IF($D67&gt;0,COUNTA($D$12:D67),0)</f>
        <v>0</v>
      </c>
      <c r="B67" s="13">
        <f t="shared" si="34"/>
        <v>56</v>
      </c>
      <c r="C67" s="1">
        <f t="shared" si="35"/>
        <v>47284</v>
      </c>
      <c r="D67" s="34"/>
      <c r="E67" s="6">
        <f t="shared" si="36"/>
        <v>4892.2091426048555</v>
      </c>
      <c r="F67" s="6">
        <f t="shared" si="0"/>
        <v>948.93810909702302</v>
      </c>
      <c r="G67" s="6">
        <f t="shared" si="1"/>
        <v>74.897131547224262</v>
      </c>
      <c r="H67" s="6">
        <f t="shared" si="2"/>
        <v>3</v>
      </c>
      <c r="I67" s="6">
        <f>ROUND(SUM(F67:H67),2)*(Tablas!$E$8)</f>
        <v>5.1341999999999999E-2</v>
      </c>
      <c r="J67" s="6">
        <f t="shared" si="3"/>
        <v>1026.8865826442473</v>
      </c>
      <c r="AR67" s="14">
        <f t="shared" si="4"/>
        <v>56</v>
      </c>
      <c r="AS67" s="6">
        <f t="shared" si="5"/>
        <v>4892.2091426048555</v>
      </c>
      <c r="AT67" s="6">
        <f t="shared" si="6"/>
        <v>0</v>
      </c>
      <c r="AU67" s="6">
        <f>IF(SUM($AT$12:$AT67)&gt;0,0,IF($AR67&lt;&gt;"",-PPMT($H$2,$AR67,$C$4*12,$AS$12-SUM($AT$12:$AT67)),0))</f>
        <v>948.93810909702302</v>
      </c>
      <c r="AV67" s="6">
        <f>IF(SUM($AT$12:$AT67)&gt;0,0,IF($AR67&lt;&gt;"",AS67-AU67-AT67,0))</f>
        <v>3943.2710335078327</v>
      </c>
      <c r="AW67" s="6">
        <f>IF(SUM($AT$12:$AT67)&gt;0,0,IF($AR67&lt;&gt;"",(AS67-AT67)*$H$2,0))</f>
        <v>74.897131547224262</v>
      </c>
      <c r="AX67" s="6">
        <f>IF(AU67&gt;0,IF(SUM($AT$12:$AT67)&gt;0,0,IF($AR67&lt;&gt;"",Tablas!$G$8,0)),0)</f>
        <v>3</v>
      </c>
      <c r="AY67" s="6">
        <f>IF($AR67&lt;&gt;"",ROUND(AX67+AW67+AU67,2),0)*(1+Tablas!$E$8)</f>
        <v>1026.8913420000001</v>
      </c>
      <c r="BA67" s="14">
        <f t="shared" si="7"/>
        <v>0</v>
      </c>
      <c r="BB67" s="6">
        <f t="shared" si="8"/>
        <v>0</v>
      </c>
      <c r="BC67" s="6">
        <f t="shared" si="9"/>
        <v>0</v>
      </c>
      <c r="BD67" s="6">
        <f>IF(BB67&gt;0,
IF(SUM(BC$12:BC67)&gt;0,0,
IF(BA67&lt;&gt;"",
-PPMT(Tablas!$D$8,BA67,($C$4*12)-(VLOOKUP($AR$9,$A$12:$B$71,2,0)-1),BB$9-SUM(BC$12:BC67)),0)),0)</f>
        <v>0</v>
      </c>
      <c r="BE67" s="6">
        <f>IF(SUM(BC$12:BC67)&gt;0,0,IF(BA67&lt;&gt;"",BB67-BD67-BC67,0))</f>
        <v>0</v>
      </c>
      <c r="BF67" s="6">
        <f>IF(SUM(BC$12:BC67)&gt;0,0,IF(BA67&lt;&gt;"",(BB67-BC67)*Tablas!$D$8,0))</f>
        <v>0</v>
      </c>
      <c r="BG67" s="6">
        <f>IF(BD67&gt;0,IF(SUM(BC$12:BC67)&gt;0,0,IF(BA67&lt;&gt;"",Tablas!$G$8,0)),0)</f>
        <v>0</v>
      </c>
      <c r="BH67" s="6">
        <f>IF(BA67&lt;&gt;"",ROUND(BG67+BF67+BD67,2),0)*(1+Tablas!$E$8)</f>
        <v>0</v>
      </c>
      <c r="BJ67" s="14">
        <f t="shared" si="10"/>
        <v>0</v>
      </c>
      <c r="BK67" s="6">
        <f t="shared" si="11"/>
        <v>0</v>
      </c>
      <c r="BL67" s="6">
        <f t="shared" si="12"/>
        <v>0</v>
      </c>
      <c r="BM67" s="6">
        <f>IF(BK67&gt;0,IF(SUM(BL$12:BL67)&gt;0,0,IF(BJ67&lt;&gt;"",-PPMT(Tablas!$D$8,BJ67,($C$4*12)-(VLOOKUP($BA$9,$A$12:$B$71,2,0)-1),BK$9-SUM(BL$12:BL67)),0)),0)</f>
        <v>0</v>
      </c>
      <c r="BN67" s="6">
        <f>IF(SUM(BL$12:BL67)&gt;0,0,IF(BJ67&lt;&gt;"",BK67-BM67-BL67,0))</f>
        <v>0</v>
      </c>
      <c r="BO67" s="6">
        <f>IF(SUM(BL$12:BL67)&gt;0,0,IF(BJ67&lt;&gt;"",(BK67-BL67)*Tablas!$D$8,0))</f>
        <v>0</v>
      </c>
      <c r="BP67" s="6">
        <f>IF(BM67&gt;0,IF(SUM(BL$12:BL67)&gt;0,0,IF(BJ67&lt;&gt;"",Tablas!$G$8,0)),0)</f>
        <v>0</v>
      </c>
      <c r="BQ67" s="6">
        <f>IF(BJ67&lt;&gt;"",ROUND(BP67+BO67+BM67,2),0)*(1+Tablas!$E$8)</f>
        <v>0</v>
      </c>
      <c r="BS67" s="14">
        <f t="shared" si="13"/>
        <v>56</v>
      </c>
      <c r="BT67" s="6">
        <f t="shared" si="14"/>
        <v>0</v>
      </c>
      <c r="BU67" s="6">
        <f t="shared" si="15"/>
        <v>0</v>
      </c>
      <c r="BV67" s="6">
        <f>IF(BT67&gt;0,IF(SUM(BU$12:BU67)&gt;0,0,IF(BS67&lt;&gt;"",-PPMT(Tablas!$D$8,BS67,($C$4*12)-(VLOOKUP($BJ$9,$A$12:$B$71,2,0)-1),BT$9-SUM(BU$12:BU67)),0)),0)</f>
        <v>0</v>
      </c>
      <c r="BW67" s="6">
        <f>IF(SUM(BU$12:BU67)&gt;0,0,IF(BS67&lt;&gt;"",BT67-BV67-BU67,0))</f>
        <v>0</v>
      </c>
      <c r="BX67" s="6">
        <f>IF(SUM(BU$12:BU67)&gt;0,0,IF(BS67&lt;&gt;"",(BT67-BU67)*Tablas!$D$8,0))</f>
        <v>0</v>
      </c>
      <c r="BY67" s="6">
        <f>IF(BV67&gt;0,IF(SUM(BU$12:BU67)&gt;0,0,IF(BS67&lt;&gt;"",Tablas!$G$8,0)),0)</f>
        <v>0</v>
      </c>
      <c r="BZ67" s="6">
        <f>IF(BS67&lt;&gt;"",ROUND(BY67+BX67+BV67,2),0)*(1+Tablas!$E$8)</f>
        <v>0</v>
      </c>
      <c r="CB67" s="14">
        <f t="shared" si="16"/>
        <v>56</v>
      </c>
      <c r="CC67" s="6">
        <f t="shared" si="17"/>
        <v>0</v>
      </c>
      <c r="CD67" s="6">
        <f t="shared" si="18"/>
        <v>0</v>
      </c>
      <c r="CE67" s="6">
        <f>IF(CC67&gt;0,IF(SUM(CD$12:CD67)&gt;0,0,IF(CB67&lt;&gt;"",-PPMT(Tablas!$D$8,CB67,($C$4*12)-(VLOOKUP($BS$9,$A$12:$B$71,2,0)-1),CC$9-SUM(CD$12:CD67)),0)),0)</f>
        <v>0</v>
      </c>
      <c r="CF67" s="6">
        <f>IF(SUM(CD$12:CD67)&gt;0,0,IF(CB67&lt;&gt;"",CC67-CE67-CD67,0))</f>
        <v>0</v>
      </c>
      <c r="CG67" s="6">
        <f>IF(SUM(CD$12:CD67)&gt;0,0,IF(CB67&lt;&gt;"",(CC67-CD67)*Tablas!$D$8,0))</f>
        <v>0</v>
      </c>
      <c r="CH67" s="6">
        <f>IF(CE67&gt;0,IF(SUM(CD$12:CD67)&gt;0,0,IF(CB67&lt;&gt;"",Tablas!$G$8,0)),0)</f>
        <v>0</v>
      </c>
      <c r="CI67" s="6">
        <f>IF(CB67&lt;&gt;"",ROUND(CH67+CG67+CE67,2),0)*(1+Tablas!$E$8)</f>
        <v>0</v>
      </c>
      <c r="CK67" s="14">
        <f t="shared" si="19"/>
        <v>56</v>
      </c>
      <c r="CL67" s="6">
        <f t="shared" si="20"/>
        <v>0</v>
      </c>
      <c r="CM67" s="6">
        <f t="shared" si="21"/>
        <v>0</v>
      </c>
      <c r="CN67" s="6">
        <f>IF(CL67&gt;0,IF(SUM(CM$12:CM67)&gt;0,0,IF(CK67&lt;&gt;"",-PPMT(Tablas!$D$8,CK67,($C$4*12)-(VLOOKUP($CB$9,$A$12:$B$71,2,0)-1),CL$9-SUM(CM$12:CM67)),0)),0)</f>
        <v>0</v>
      </c>
      <c r="CO67" s="6">
        <f>IF(SUM(CM$12:CM67)&gt;0,0,IF(CK67&lt;&gt;"",CL67-CN67-CM67,0))</f>
        <v>0</v>
      </c>
      <c r="CP67" s="6">
        <f>IF(SUM(CM$12:CM67)&gt;0,0,IF(CK67&lt;&gt;"",(CL67-CM67)*Tablas!$D$8,0))</f>
        <v>0</v>
      </c>
      <c r="CQ67" s="6">
        <f>IF(CN67&gt;0,IF(SUM(CM$12:CM67)&gt;0,0,IF(CK67&lt;&gt;"",Tablas!$G$8,0)),0)</f>
        <v>0</v>
      </c>
      <c r="CR67" s="6">
        <f>IF(CK67&lt;&gt;"",ROUND(CQ67+CP67+CN67,2),0)*(1+Tablas!$E$8)</f>
        <v>0</v>
      </c>
      <c r="CT67" s="14">
        <f t="shared" si="22"/>
        <v>56</v>
      </c>
      <c r="CU67" s="6">
        <f t="shared" si="23"/>
        <v>0</v>
      </c>
      <c r="CV67" s="6">
        <f t="shared" si="24"/>
        <v>0</v>
      </c>
      <c r="CW67" s="6">
        <f>IF(CU67&gt;0,IF(SUM(CV$12:CV67)&gt;0,0,IF(CT67&lt;&gt;"",-PPMT(Tablas!$D$8,CT67,($C$4*12)-(VLOOKUP($CK$9,$A$12:$B$71,2,0)-1),CU$9-SUM(CV$12:CV67)),0)),0)</f>
        <v>0</v>
      </c>
      <c r="CX67" s="6">
        <f>IF(SUM(CV$12:CV67)&gt;0,0,IF(CT67&lt;&gt;"",CU67-CW67-CV67,0))</f>
        <v>0</v>
      </c>
      <c r="CY67" s="6">
        <f>IF(SUM(CV$12:CV67)&gt;0,0,IF(CT67&lt;&gt;"",(CU67-CV67)*Tablas!$D$8,0))</f>
        <v>0</v>
      </c>
      <c r="CZ67" s="6">
        <f>IF(CW67&gt;0,IF(SUM(CV$12:CV67)&gt;0,0,IF(CT67&lt;&gt;"",Tablas!$G$8,0)),0)</f>
        <v>0</v>
      </c>
      <c r="DA67" s="6">
        <f>IF(CT67&lt;&gt;"",ROUND(CZ67+CY67+CW67,2),0)*(1+Tablas!$E$8)</f>
        <v>0</v>
      </c>
      <c r="DC67" s="14">
        <f t="shared" si="25"/>
        <v>56</v>
      </c>
      <c r="DD67" s="6">
        <f t="shared" si="26"/>
        <v>0</v>
      </c>
      <c r="DE67" s="6">
        <f t="shared" si="27"/>
        <v>0</v>
      </c>
      <c r="DF67" s="6">
        <f>IF(DD67&gt;0,IF(SUM(DE$12:DE67)&gt;0,0,IF(DC67&lt;&gt;"",-PPMT(Tablas!$D$8,DC67,($C$4*12)-(VLOOKUP($CT$9,$A$12:$B$71,2,0)-1),DD$9-SUM(DE$12:DE67)),0)),0)</f>
        <v>0</v>
      </c>
      <c r="DG67" s="6">
        <f>IF(SUM(DE$12:DE67)&gt;0,0,IF(DC67&lt;&gt;"",DD67-DF67-DE67,0))</f>
        <v>0</v>
      </c>
      <c r="DH67" s="6">
        <f>IF(SUM(DE$12:DE67)&gt;0,0,IF(DC67&lt;&gt;"",(DD67-DE67)*Tablas!$D$8,0))</f>
        <v>0</v>
      </c>
      <c r="DI67" s="6">
        <f>IF(DF67&gt;0,IF(SUM(DE$12:DE67)&gt;0,0,IF(DC67&lt;&gt;"",Tablas!$G$8,0)),0)</f>
        <v>0</v>
      </c>
      <c r="DJ67" s="6">
        <f>IF(DC67&lt;&gt;"",ROUND(DI67+DH67+DF67,2),0)*(1+Tablas!$E$8)</f>
        <v>0</v>
      </c>
      <c r="DL67" s="14">
        <f t="shared" si="28"/>
        <v>56</v>
      </c>
      <c r="DM67" s="6">
        <f t="shared" si="29"/>
        <v>0</v>
      </c>
      <c r="DN67" s="6">
        <f t="shared" si="30"/>
        <v>0</v>
      </c>
      <c r="DO67" s="6">
        <f>IF(DM67&gt;0,IF(SUM(DN$12:DN67)&gt;0,0,IF(DL67&lt;&gt;"",-PPMT(Tablas!$D$8,DL67,($C$4*12)-(VLOOKUP($DC$9,$A$12:$B$71,2,0)-1),DM$9-SUM(DN$12:DN67)),0)),0)</f>
        <v>0</v>
      </c>
      <c r="DP67" s="6">
        <f>IF(SUM(DN$12:DN67)&gt;0,0,IF(DL67&lt;&gt;"",DM67-DO67-DN67,0))</f>
        <v>0</v>
      </c>
      <c r="DQ67" s="6">
        <f>IF(SUM(DN$12:DN67)&gt;0,0,IF(DL67&lt;&gt;"",(DM67-DN67)*Tablas!$D$8,0))</f>
        <v>0</v>
      </c>
      <c r="DR67" s="6">
        <f>IF(DO67&gt;0,IF(SUM(DN$12:DN67)&gt;0,0,IF(DL67&lt;&gt;"",Tablas!$G$8,0)),0)</f>
        <v>0</v>
      </c>
      <c r="DS67" s="6">
        <f>IF(DL67&lt;&gt;"",ROUND(DR67+DQ67+DO67,2),0)*(1+Tablas!$E$8)</f>
        <v>0</v>
      </c>
      <c r="DU67" s="14">
        <f t="shared" si="31"/>
        <v>56</v>
      </c>
      <c r="DV67" s="6">
        <f t="shared" si="32"/>
        <v>0</v>
      </c>
      <c r="DW67" s="6">
        <f t="shared" si="33"/>
        <v>0</v>
      </c>
      <c r="DX67" s="6">
        <f>IF(DV67&gt;0,IF(SUM(DW$12:DW67)&gt;0,0,IF(DU67&lt;&gt;"",-PPMT(Tablas!$D$8,DU67,($C$4*12)-(VLOOKUP($DL$9,$A$12:$B$71,2,0)-1),DV$9-SUM(DW$12:DW67)),0)),0)</f>
        <v>0</v>
      </c>
      <c r="DY67" s="6">
        <f>IF(SUM(DW$12:DW67)&gt;0,0,IF(DU67&lt;&gt;"",DV67-DX67-DW67,0))</f>
        <v>0</v>
      </c>
      <c r="DZ67" s="6">
        <f>IF(SUM(DW$12:DW67)&gt;0,0,IF(DU67&lt;&gt;"",(DV67-DW67)*Tablas!$D$8,0))</f>
        <v>0</v>
      </c>
      <c r="EA67" s="6">
        <f>IF(DX67&gt;0,IF(SUM(DW$12:DW67)&gt;0,0,IF(DU67&lt;&gt;"",Tablas!$G$8,0)),0)</f>
        <v>0</v>
      </c>
      <c r="EB67" s="6">
        <f>IF(DU67&lt;&gt;"",ROUND(EA67+DZ67+DX67,2),0)*(1+Tablas!$E$8)</f>
        <v>0</v>
      </c>
    </row>
    <row r="68" spans="1:132" x14ac:dyDescent="0.2">
      <c r="A68" s="3">
        <f>IF($D68&gt;0,COUNTA($D$12:D68),0)</f>
        <v>0</v>
      </c>
      <c r="B68" s="13">
        <f t="shared" si="34"/>
        <v>57</v>
      </c>
      <c r="C68" s="1">
        <f t="shared" si="35"/>
        <v>47314</v>
      </c>
      <c r="D68" s="34"/>
      <c r="E68" s="6">
        <f t="shared" si="36"/>
        <v>3943.2710335078327</v>
      </c>
      <c r="F68" s="6">
        <f t="shared" si="0"/>
        <v>963.46584908431453</v>
      </c>
      <c r="G68" s="6">
        <f t="shared" si="1"/>
        <v>60.369391559932694</v>
      </c>
      <c r="H68" s="6">
        <f t="shared" si="2"/>
        <v>3</v>
      </c>
      <c r="I68" s="6">
        <f>ROUND(SUM(F68:H68),2)*(Tablas!$E$8)</f>
        <v>5.1341999999999999E-2</v>
      </c>
      <c r="J68" s="6">
        <f t="shared" si="3"/>
        <v>1026.8865826442473</v>
      </c>
      <c r="AR68" s="14">
        <f t="shared" si="4"/>
        <v>57</v>
      </c>
      <c r="AS68" s="6">
        <f t="shared" si="5"/>
        <v>3943.2710335078327</v>
      </c>
      <c r="AT68" s="6">
        <f t="shared" si="6"/>
        <v>0</v>
      </c>
      <c r="AU68" s="6">
        <f>IF(SUM($AT$12:$AT68)&gt;0,0,IF($AR68&lt;&gt;"",-PPMT($H$2,$AR68,$C$4*12,$AS$12-SUM($AT$12:$AT68)),0))</f>
        <v>963.46584908431453</v>
      </c>
      <c r="AV68" s="6">
        <f>IF(SUM($AT$12:$AT68)&gt;0,0,IF($AR68&lt;&gt;"",AS68-AU68-AT68,0))</f>
        <v>2979.8051844235183</v>
      </c>
      <c r="AW68" s="6">
        <f>IF(SUM($AT$12:$AT68)&gt;0,0,IF($AR68&lt;&gt;"",(AS68-AT68)*$H$2,0))</f>
        <v>60.369391559932694</v>
      </c>
      <c r="AX68" s="6">
        <f>IF(AU68&gt;0,IF(SUM($AT$12:$AT68)&gt;0,0,IF($AR68&lt;&gt;"",Tablas!$G$8,0)),0)</f>
        <v>3</v>
      </c>
      <c r="AY68" s="6">
        <f>IF($AR68&lt;&gt;"",ROUND(AX68+AW68+AU68,2),0)*(1+Tablas!$E$8)</f>
        <v>1026.8913420000001</v>
      </c>
      <c r="BA68" s="14">
        <f t="shared" si="7"/>
        <v>0</v>
      </c>
      <c r="BB68" s="6">
        <f t="shared" si="8"/>
        <v>0</v>
      </c>
      <c r="BC68" s="6">
        <f t="shared" si="9"/>
        <v>0</v>
      </c>
      <c r="BD68" s="6">
        <f>IF(BB68&gt;0,
IF(SUM(BC$12:BC68)&gt;0,0,
IF(BA68&lt;&gt;"",
-PPMT(Tablas!$D$8,BA68,($C$4*12)-(VLOOKUP($AR$9,$A$12:$B$71,2,0)-1),BB$9-SUM(BC$12:BC68)),0)),0)</f>
        <v>0</v>
      </c>
      <c r="BE68" s="6">
        <f>IF(SUM(BC$12:BC68)&gt;0,0,IF(BA68&lt;&gt;"",BB68-BD68-BC68,0))</f>
        <v>0</v>
      </c>
      <c r="BF68" s="6">
        <f>IF(SUM(BC$12:BC68)&gt;0,0,IF(BA68&lt;&gt;"",(BB68-BC68)*Tablas!$D$8,0))</f>
        <v>0</v>
      </c>
      <c r="BG68" s="6">
        <f>IF(BD68&gt;0,IF(SUM(BC$12:BC68)&gt;0,0,IF(BA68&lt;&gt;"",Tablas!$G$8,0)),0)</f>
        <v>0</v>
      </c>
      <c r="BH68" s="6">
        <f>IF(BA68&lt;&gt;"",ROUND(BG68+BF68+BD68,2),0)*(1+Tablas!$E$8)</f>
        <v>0</v>
      </c>
      <c r="BJ68" s="14">
        <f t="shared" si="10"/>
        <v>0</v>
      </c>
      <c r="BK68" s="6">
        <f t="shared" si="11"/>
        <v>0</v>
      </c>
      <c r="BL68" s="6">
        <f t="shared" si="12"/>
        <v>0</v>
      </c>
      <c r="BM68" s="6">
        <f>IF(BK68&gt;0,IF(SUM(BL$12:BL68)&gt;0,0,IF(BJ68&lt;&gt;"",-PPMT(Tablas!$D$8,BJ68,($C$4*12)-(VLOOKUP($BA$9,$A$12:$B$71,2,0)-1),BK$9-SUM(BL$12:BL68)),0)),0)</f>
        <v>0</v>
      </c>
      <c r="BN68" s="6">
        <f>IF(SUM(BL$12:BL68)&gt;0,0,IF(BJ68&lt;&gt;"",BK68-BM68-BL68,0))</f>
        <v>0</v>
      </c>
      <c r="BO68" s="6">
        <f>IF(SUM(BL$12:BL68)&gt;0,0,IF(BJ68&lt;&gt;"",(BK68-BL68)*Tablas!$D$8,0))</f>
        <v>0</v>
      </c>
      <c r="BP68" s="6">
        <f>IF(BM68&gt;0,IF(SUM(BL$12:BL68)&gt;0,0,IF(BJ68&lt;&gt;"",Tablas!$G$8,0)),0)</f>
        <v>0</v>
      </c>
      <c r="BQ68" s="6">
        <f>IF(BJ68&lt;&gt;"",ROUND(BP68+BO68+BM68,2),0)*(1+Tablas!$E$8)</f>
        <v>0</v>
      </c>
      <c r="BS68" s="14">
        <f t="shared" si="13"/>
        <v>57</v>
      </c>
      <c r="BT68" s="6">
        <f t="shared" si="14"/>
        <v>0</v>
      </c>
      <c r="BU68" s="6">
        <f t="shared" si="15"/>
        <v>0</v>
      </c>
      <c r="BV68" s="6">
        <f>IF(BT68&gt;0,IF(SUM(BU$12:BU68)&gt;0,0,IF(BS68&lt;&gt;"",-PPMT(Tablas!$D$8,BS68,($C$4*12)-(VLOOKUP($BJ$9,$A$12:$B$71,2,0)-1),BT$9-SUM(BU$12:BU68)),0)),0)</f>
        <v>0</v>
      </c>
      <c r="BW68" s="6">
        <f>IF(SUM(BU$12:BU68)&gt;0,0,IF(BS68&lt;&gt;"",BT68-BV68-BU68,0))</f>
        <v>0</v>
      </c>
      <c r="BX68" s="6">
        <f>IF(SUM(BU$12:BU68)&gt;0,0,IF(BS68&lt;&gt;"",(BT68-BU68)*Tablas!$D$8,0))</f>
        <v>0</v>
      </c>
      <c r="BY68" s="6">
        <f>IF(BV68&gt;0,IF(SUM(BU$12:BU68)&gt;0,0,IF(BS68&lt;&gt;"",Tablas!$G$8,0)),0)</f>
        <v>0</v>
      </c>
      <c r="BZ68" s="6">
        <f>IF(BS68&lt;&gt;"",ROUND(BY68+BX68+BV68,2),0)*(1+Tablas!$E$8)</f>
        <v>0</v>
      </c>
      <c r="CB68" s="14">
        <f t="shared" si="16"/>
        <v>57</v>
      </c>
      <c r="CC68" s="6">
        <f t="shared" si="17"/>
        <v>0</v>
      </c>
      <c r="CD68" s="6">
        <f t="shared" si="18"/>
        <v>0</v>
      </c>
      <c r="CE68" s="6">
        <f>IF(CC68&gt;0,IF(SUM(CD$12:CD68)&gt;0,0,IF(CB68&lt;&gt;"",-PPMT(Tablas!$D$8,CB68,($C$4*12)-(VLOOKUP($BS$9,$A$12:$B$71,2,0)-1),CC$9-SUM(CD$12:CD68)),0)),0)</f>
        <v>0</v>
      </c>
      <c r="CF68" s="6">
        <f>IF(SUM(CD$12:CD68)&gt;0,0,IF(CB68&lt;&gt;"",CC68-CE68-CD68,0))</f>
        <v>0</v>
      </c>
      <c r="CG68" s="6">
        <f>IF(SUM(CD$12:CD68)&gt;0,0,IF(CB68&lt;&gt;"",(CC68-CD68)*Tablas!$D$8,0))</f>
        <v>0</v>
      </c>
      <c r="CH68" s="6">
        <f>IF(CE68&gt;0,IF(SUM(CD$12:CD68)&gt;0,0,IF(CB68&lt;&gt;"",Tablas!$G$8,0)),0)</f>
        <v>0</v>
      </c>
      <c r="CI68" s="6">
        <f>IF(CB68&lt;&gt;"",ROUND(CH68+CG68+CE68,2),0)*(1+Tablas!$E$8)</f>
        <v>0</v>
      </c>
      <c r="CK68" s="14">
        <f t="shared" si="19"/>
        <v>57</v>
      </c>
      <c r="CL68" s="6">
        <f t="shared" si="20"/>
        <v>0</v>
      </c>
      <c r="CM68" s="6">
        <f t="shared" si="21"/>
        <v>0</v>
      </c>
      <c r="CN68" s="6">
        <f>IF(CL68&gt;0,IF(SUM(CM$12:CM68)&gt;0,0,IF(CK68&lt;&gt;"",-PPMT(Tablas!$D$8,CK68,($C$4*12)-(VLOOKUP($CB$9,$A$12:$B$71,2,0)-1),CL$9-SUM(CM$12:CM68)),0)),0)</f>
        <v>0</v>
      </c>
      <c r="CO68" s="6">
        <f>IF(SUM(CM$12:CM68)&gt;0,0,IF(CK68&lt;&gt;"",CL68-CN68-CM68,0))</f>
        <v>0</v>
      </c>
      <c r="CP68" s="6">
        <f>IF(SUM(CM$12:CM68)&gt;0,0,IF(CK68&lt;&gt;"",(CL68-CM68)*Tablas!$D$8,0))</f>
        <v>0</v>
      </c>
      <c r="CQ68" s="6">
        <f>IF(CN68&gt;0,IF(SUM(CM$12:CM68)&gt;0,0,IF(CK68&lt;&gt;"",Tablas!$G$8,0)),0)</f>
        <v>0</v>
      </c>
      <c r="CR68" s="6">
        <f>IF(CK68&lt;&gt;"",ROUND(CQ68+CP68+CN68,2),0)*(1+Tablas!$E$8)</f>
        <v>0</v>
      </c>
      <c r="CT68" s="14">
        <f t="shared" si="22"/>
        <v>57</v>
      </c>
      <c r="CU68" s="6">
        <f t="shared" si="23"/>
        <v>0</v>
      </c>
      <c r="CV68" s="6">
        <f t="shared" si="24"/>
        <v>0</v>
      </c>
      <c r="CW68" s="6">
        <f>IF(CU68&gt;0,IF(SUM(CV$12:CV68)&gt;0,0,IF(CT68&lt;&gt;"",-PPMT(Tablas!$D$8,CT68,($C$4*12)-(VLOOKUP($CK$9,$A$12:$B$71,2,0)-1),CU$9-SUM(CV$12:CV68)),0)),0)</f>
        <v>0</v>
      </c>
      <c r="CX68" s="6">
        <f>IF(SUM(CV$12:CV68)&gt;0,0,IF(CT68&lt;&gt;"",CU68-CW68-CV68,0))</f>
        <v>0</v>
      </c>
      <c r="CY68" s="6">
        <f>IF(SUM(CV$12:CV68)&gt;0,0,IF(CT68&lt;&gt;"",(CU68-CV68)*Tablas!$D$8,0))</f>
        <v>0</v>
      </c>
      <c r="CZ68" s="6">
        <f>IF(CW68&gt;0,IF(SUM(CV$12:CV68)&gt;0,0,IF(CT68&lt;&gt;"",Tablas!$G$8,0)),0)</f>
        <v>0</v>
      </c>
      <c r="DA68" s="6">
        <f>IF(CT68&lt;&gt;"",ROUND(CZ68+CY68+CW68,2),0)*(1+Tablas!$E$8)</f>
        <v>0</v>
      </c>
      <c r="DC68" s="14">
        <f t="shared" si="25"/>
        <v>57</v>
      </c>
      <c r="DD68" s="6">
        <f t="shared" si="26"/>
        <v>0</v>
      </c>
      <c r="DE68" s="6">
        <f t="shared" si="27"/>
        <v>0</v>
      </c>
      <c r="DF68" s="6">
        <f>IF(DD68&gt;0,IF(SUM(DE$12:DE68)&gt;0,0,IF(DC68&lt;&gt;"",-PPMT(Tablas!$D$8,DC68,($C$4*12)-(VLOOKUP($CT$9,$A$12:$B$71,2,0)-1),DD$9-SUM(DE$12:DE68)),0)),0)</f>
        <v>0</v>
      </c>
      <c r="DG68" s="6">
        <f>IF(SUM(DE$12:DE68)&gt;0,0,IF(DC68&lt;&gt;"",DD68-DF68-DE68,0))</f>
        <v>0</v>
      </c>
      <c r="DH68" s="6">
        <f>IF(SUM(DE$12:DE68)&gt;0,0,IF(DC68&lt;&gt;"",(DD68-DE68)*Tablas!$D$8,0))</f>
        <v>0</v>
      </c>
      <c r="DI68" s="6">
        <f>IF(DF68&gt;0,IF(SUM(DE$12:DE68)&gt;0,0,IF(DC68&lt;&gt;"",Tablas!$G$8,0)),0)</f>
        <v>0</v>
      </c>
      <c r="DJ68" s="6">
        <f>IF(DC68&lt;&gt;"",ROUND(DI68+DH68+DF68,2),0)*(1+Tablas!$E$8)</f>
        <v>0</v>
      </c>
      <c r="DL68" s="14">
        <f t="shared" si="28"/>
        <v>57</v>
      </c>
      <c r="DM68" s="6">
        <f t="shared" si="29"/>
        <v>0</v>
      </c>
      <c r="DN68" s="6">
        <f t="shared" si="30"/>
        <v>0</v>
      </c>
      <c r="DO68" s="6">
        <f>IF(DM68&gt;0,IF(SUM(DN$12:DN68)&gt;0,0,IF(DL68&lt;&gt;"",-PPMT(Tablas!$D$8,DL68,($C$4*12)-(VLOOKUP($DC$9,$A$12:$B$71,2,0)-1),DM$9-SUM(DN$12:DN68)),0)),0)</f>
        <v>0</v>
      </c>
      <c r="DP68" s="6">
        <f>IF(SUM(DN$12:DN68)&gt;0,0,IF(DL68&lt;&gt;"",DM68-DO68-DN68,0))</f>
        <v>0</v>
      </c>
      <c r="DQ68" s="6">
        <f>IF(SUM(DN$12:DN68)&gt;0,0,IF(DL68&lt;&gt;"",(DM68-DN68)*Tablas!$D$8,0))</f>
        <v>0</v>
      </c>
      <c r="DR68" s="6">
        <f>IF(DO68&gt;0,IF(SUM(DN$12:DN68)&gt;0,0,IF(DL68&lt;&gt;"",Tablas!$G$8,0)),0)</f>
        <v>0</v>
      </c>
      <c r="DS68" s="6">
        <f>IF(DL68&lt;&gt;"",ROUND(DR68+DQ68+DO68,2),0)*(1+Tablas!$E$8)</f>
        <v>0</v>
      </c>
      <c r="DU68" s="14">
        <f t="shared" si="31"/>
        <v>57</v>
      </c>
      <c r="DV68" s="6">
        <f t="shared" si="32"/>
        <v>0</v>
      </c>
      <c r="DW68" s="6">
        <f t="shared" si="33"/>
        <v>0</v>
      </c>
      <c r="DX68" s="6">
        <f>IF(DV68&gt;0,IF(SUM(DW$12:DW68)&gt;0,0,IF(DU68&lt;&gt;"",-PPMT(Tablas!$D$8,DU68,($C$4*12)-(VLOOKUP($DL$9,$A$12:$B$71,2,0)-1),DV$9-SUM(DW$12:DW68)),0)),0)</f>
        <v>0</v>
      </c>
      <c r="DY68" s="6">
        <f>IF(SUM(DW$12:DW68)&gt;0,0,IF(DU68&lt;&gt;"",DV68-DX68-DW68,0))</f>
        <v>0</v>
      </c>
      <c r="DZ68" s="6">
        <f>IF(SUM(DW$12:DW68)&gt;0,0,IF(DU68&lt;&gt;"",(DV68-DW68)*Tablas!$D$8,0))</f>
        <v>0</v>
      </c>
      <c r="EA68" s="6">
        <f>IF(DX68&gt;0,IF(SUM(DW$12:DW68)&gt;0,0,IF(DU68&lt;&gt;"",Tablas!$G$8,0)),0)</f>
        <v>0</v>
      </c>
      <c r="EB68" s="6">
        <f>IF(DU68&lt;&gt;"",ROUND(EA68+DZ68+DX68,2),0)*(1+Tablas!$E$8)</f>
        <v>0</v>
      </c>
    </row>
    <row r="69" spans="1:132" x14ac:dyDescent="0.2">
      <c r="A69" s="3">
        <f>IF($D69&gt;0,COUNTA($D$12:D69),0)</f>
        <v>0</v>
      </c>
      <c r="B69" s="13">
        <f t="shared" si="34"/>
        <v>58</v>
      </c>
      <c r="C69" s="1">
        <f t="shared" si="35"/>
        <v>47345</v>
      </c>
      <c r="D69" s="34"/>
      <c r="E69" s="6">
        <f t="shared" si="36"/>
        <v>2979.8051844235183</v>
      </c>
      <c r="F69" s="6">
        <f t="shared" si="0"/>
        <v>978.21600107836935</v>
      </c>
      <c r="G69" s="6">
        <f t="shared" si="1"/>
        <v>45.619239565877919</v>
      </c>
      <c r="H69" s="6">
        <f t="shared" si="2"/>
        <v>3</v>
      </c>
      <c r="I69" s="6">
        <f>ROUND(SUM(F69:H69),2)*(Tablas!$E$8)</f>
        <v>5.1341999999999999E-2</v>
      </c>
      <c r="J69" s="6">
        <f t="shared" si="3"/>
        <v>1026.8865826442473</v>
      </c>
      <c r="AR69" s="14">
        <f t="shared" si="4"/>
        <v>58</v>
      </c>
      <c r="AS69" s="6">
        <f t="shared" si="5"/>
        <v>2979.8051844235183</v>
      </c>
      <c r="AT69" s="6">
        <f t="shared" si="6"/>
        <v>0</v>
      </c>
      <c r="AU69" s="6">
        <f>IF(SUM($AT$12:$AT69)&gt;0,0,IF($AR69&lt;&gt;"",-PPMT($H$2,$AR69,$C$4*12,$AS$12-SUM($AT$12:$AT69)),0))</f>
        <v>978.21600107836935</v>
      </c>
      <c r="AV69" s="6">
        <f>IF(SUM($AT$12:$AT69)&gt;0,0,IF($AR69&lt;&gt;"",AS69-AU69-AT69,0))</f>
        <v>2001.589183345149</v>
      </c>
      <c r="AW69" s="6">
        <f>IF(SUM($AT$12:$AT69)&gt;0,0,IF($AR69&lt;&gt;"",(AS69-AT69)*$H$2,0))</f>
        <v>45.619239565877919</v>
      </c>
      <c r="AX69" s="6">
        <f>IF(AU69&gt;0,IF(SUM($AT$12:$AT69)&gt;0,0,IF($AR69&lt;&gt;"",Tablas!$G$8,0)),0)</f>
        <v>3</v>
      </c>
      <c r="AY69" s="6">
        <f>IF($AR69&lt;&gt;"",ROUND(AX69+AW69+AU69,2),0)*(1+Tablas!$E$8)</f>
        <v>1026.8913420000001</v>
      </c>
      <c r="BA69" s="14">
        <f t="shared" si="7"/>
        <v>0</v>
      </c>
      <c r="BB69" s="6">
        <f t="shared" si="8"/>
        <v>0</v>
      </c>
      <c r="BC69" s="6">
        <f t="shared" si="9"/>
        <v>0</v>
      </c>
      <c r="BD69" s="6">
        <f>IF(BB69&gt;0,
IF(SUM(BC$12:BC69)&gt;0,0,
IF(BA69&lt;&gt;"",
-PPMT(Tablas!$D$8,BA69,($C$4*12)-(VLOOKUP($AR$9,$A$12:$B$71,2,0)-1),BB$9-SUM(BC$12:BC69)),0)),0)</f>
        <v>0</v>
      </c>
      <c r="BE69" s="6">
        <f>IF(SUM(BC$12:BC69)&gt;0,0,IF(BA69&lt;&gt;"",BB69-BD69-BC69,0))</f>
        <v>0</v>
      </c>
      <c r="BF69" s="6">
        <f>IF(SUM(BC$12:BC69)&gt;0,0,IF(BA69&lt;&gt;"",(BB69-BC69)*Tablas!$D$8,0))</f>
        <v>0</v>
      </c>
      <c r="BG69" s="6">
        <f>IF(BD69&gt;0,IF(SUM(BC$12:BC69)&gt;0,0,IF(BA69&lt;&gt;"",Tablas!$G$8,0)),0)</f>
        <v>0</v>
      </c>
      <c r="BH69" s="6">
        <f>IF(BA69&lt;&gt;"",ROUND(BG69+BF69+BD69,2),0)*(1+Tablas!$E$8)</f>
        <v>0</v>
      </c>
      <c r="BJ69" s="14">
        <f t="shared" si="10"/>
        <v>0</v>
      </c>
      <c r="BK69" s="6">
        <f t="shared" si="11"/>
        <v>0</v>
      </c>
      <c r="BL69" s="6">
        <f t="shared" si="12"/>
        <v>0</v>
      </c>
      <c r="BM69" s="6">
        <f>IF(BK69&gt;0,IF(SUM(BL$12:BL69)&gt;0,0,IF(BJ69&lt;&gt;"",-PPMT(Tablas!$D$8,BJ69,($C$4*12)-(VLOOKUP($BA$9,$A$12:$B$71,2,0)-1),BK$9-SUM(BL$12:BL69)),0)),0)</f>
        <v>0</v>
      </c>
      <c r="BN69" s="6">
        <f>IF(SUM(BL$12:BL69)&gt;0,0,IF(BJ69&lt;&gt;"",BK69-BM69-BL69,0))</f>
        <v>0</v>
      </c>
      <c r="BO69" s="6">
        <f>IF(SUM(BL$12:BL69)&gt;0,0,IF(BJ69&lt;&gt;"",(BK69-BL69)*Tablas!$D$8,0))</f>
        <v>0</v>
      </c>
      <c r="BP69" s="6">
        <f>IF(BM69&gt;0,IF(SUM(BL$12:BL69)&gt;0,0,IF(BJ69&lt;&gt;"",Tablas!$G$8,0)),0)</f>
        <v>0</v>
      </c>
      <c r="BQ69" s="6">
        <f>IF(BJ69&lt;&gt;"",ROUND(BP69+BO69+BM69,2),0)*(1+Tablas!$E$8)</f>
        <v>0</v>
      </c>
      <c r="BS69" s="14">
        <f t="shared" si="13"/>
        <v>58</v>
      </c>
      <c r="BT69" s="6">
        <f t="shared" si="14"/>
        <v>0</v>
      </c>
      <c r="BU69" s="6">
        <f t="shared" si="15"/>
        <v>0</v>
      </c>
      <c r="BV69" s="6">
        <f>IF(BT69&gt;0,IF(SUM(BU$12:BU69)&gt;0,0,IF(BS69&lt;&gt;"",-PPMT(Tablas!$D$8,BS69,($C$4*12)-(VLOOKUP($BJ$9,$A$12:$B$71,2,0)-1),BT$9-SUM(BU$12:BU69)),0)),0)</f>
        <v>0</v>
      </c>
      <c r="BW69" s="6">
        <f>IF(SUM(BU$12:BU69)&gt;0,0,IF(BS69&lt;&gt;"",BT69-BV69-BU69,0))</f>
        <v>0</v>
      </c>
      <c r="BX69" s="6">
        <f>IF(SUM(BU$12:BU69)&gt;0,0,IF(BS69&lt;&gt;"",(BT69-BU69)*Tablas!$D$8,0))</f>
        <v>0</v>
      </c>
      <c r="BY69" s="6">
        <f>IF(BV69&gt;0,IF(SUM(BU$12:BU69)&gt;0,0,IF(BS69&lt;&gt;"",Tablas!$G$8,0)),0)</f>
        <v>0</v>
      </c>
      <c r="BZ69" s="6">
        <f>IF(BS69&lt;&gt;"",ROUND(BY69+BX69+BV69,2),0)*(1+Tablas!$E$8)</f>
        <v>0</v>
      </c>
      <c r="CB69" s="14">
        <f t="shared" si="16"/>
        <v>58</v>
      </c>
      <c r="CC69" s="6">
        <f t="shared" si="17"/>
        <v>0</v>
      </c>
      <c r="CD69" s="6">
        <f t="shared" si="18"/>
        <v>0</v>
      </c>
      <c r="CE69" s="6">
        <f>IF(CC69&gt;0,IF(SUM(CD$12:CD69)&gt;0,0,IF(CB69&lt;&gt;"",-PPMT(Tablas!$D$8,CB69,($C$4*12)-(VLOOKUP($BS$9,$A$12:$B$71,2,0)-1),CC$9-SUM(CD$12:CD69)),0)),0)</f>
        <v>0</v>
      </c>
      <c r="CF69" s="6">
        <f>IF(SUM(CD$12:CD69)&gt;0,0,IF(CB69&lt;&gt;"",CC69-CE69-CD69,0))</f>
        <v>0</v>
      </c>
      <c r="CG69" s="6">
        <f>IF(SUM(CD$12:CD69)&gt;0,0,IF(CB69&lt;&gt;"",(CC69-CD69)*Tablas!$D$8,0))</f>
        <v>0</v>
      </c>
      <c r="CH69" s="6">
        <f>IF(CE69&gt;0,IF(SUM(CD$12:CD69)&gt;0,0,IF(CB69&lt;&gt;"",Tablas!$G$8,0)),0)</f>
        <v>0</v>
      </c>
      <c r="CI69" s="6">
        <f>IF(CB69&lt;&gt;"",ROUND(CH69+CG69+CE69,2),0)*(1+Tablas!$E$8)</f>
        <v>0</v>
      </c>
      <c r="CK69" s="14">
        <f t="shared" si="19"/>
        <v>58</v>
      </c>
      <c r="CL69" s="6">
        <f t="shared" si="20"/>
        <v>0</v>
      </c>
      <c r="CM69" s="6">
        <f t="shared" si="21"/>
        <v>0</v>
      </c>
      <c r="CN69" s="6">
        <f>IF(CL69&gt;0,IF(SUM(CM$12:CM69)&gt;0,0,IF(CK69&lt;&gt;"",-PPMT(Tablas!$D$8,CK69,($C$4*12)-(VLOOKUP($CB$9,$A$12:$B$71,2,0)-1),CL$9-SUM(CM$12:CM69)),0)),0)</f>
        <v>0</v>
      </c>
      <c r="CO69" s="6">
        <f>IF(SUM(CM$12:CM69)&gt;0,0,IF(CK69&lt;&gt;"",CL69-CN69-CM69,0))</f>
        <v>0</v>
      </c>
      <c r="CP69" s="6">
        <f>IF(SUM(CM$12:CM69)&gt;0,0,IF(CK69&lt;&gt;"",(CL69-CM69)*Tablas!$D$8,0))</f>
        <v>0</v>
      </c>
      <c r="CQ69" s="6">
        <f>IF(CN69&gt;0,IF(SUM(CM$12:CM69)&gt;0,0,IF(CK69&lt;&gt;"",Tablas!$G$8,0)),0)</f>
        <v>0</v>
      </c>
      <c r="CR69" s="6">
        <f>IF(CK69&lt;&gt;"",ROUND(CQ69+CP69+CN69,2),0)*(1+Tablas!$E$8)</f>
        <v>0</v>
      </c>
      <c r="CT69" s="14">
        <f t="shared" si="22"/>
        <v>58</v>
      </c>
      <c r="CU69" s="6">
        <f t="shared" si="23"/>
        <v>0</v>
      </c>
      <c r="CV69" s="6">
        <f t="shared" si="24"/>
        <v>0</v>
      </c>
      <c r="CW69" s="6">
        <f>IF(CU69&gt;0,IF(SUM(CV$12:CV69)&gt;0,0,IF(CT69&lt;&gt;"",-PPMT(Tablas!$D$8,CT69,($C$4*12)-(VLOOKUP($CK$9,$A$12:$B$71,2,0)-1),CU$9-SUM(CV$12:CV69)),0)),0)</f>
        <v>0</v>
      </c>
      <c r="CX69" s="6">
        <f>IF(SUM(CV$12:CV69)&gt;0,0,IF(CT69&lt;&gt;"",CU69-CW69-CV69,0))</f>
        <v>0</v>
      </c>
      <c r="CY69" s="6">
        <f>IF(SUM(CV$12:CV69)&gt;0,0,IF(CT69&lt;&gt;"",(CU69-CV69)*Tablas!$D$8,0))</f>
        <v>0</v>
      </c>
      <c r="CZ69" s="6">
        <f>IF(CW69&gt;0,IF(SUM(CV$12:CV69)&gt;0,0,IF(CT69&lt;&gt;"",Tablas!$G$8,0)),0)</f>
        <v>0</v>
      </c>
      <c r="DA69" s="6">
        <f>IF(CT69&lt;&gt;"",ROUND(CZ69+CY69+CW69,2),0)*(1+Tablas!$E$8)</f>
        <v>0</v>
      </c>
      <c r="DC69" s="14">
        <f t="shared" si="25"/>
        <v>58</v>
      </c>
      <c r="DD69" s="6">
        <f t="shared" si="26"/>
        <v>0</v>
      </c>
      <c r="DE69" s="6">
        <f t="shared" si="27"/>
        <v>0</v>
      </c>
      <c r="DF69" s="6">
        <f>IF(DD69&gt;0,IF(SUM(DE$12:DE69)&gt;0,0,IF(DC69&lt;&gt;"",-PPMT(Tablas!$D$8,DC69,($C$4*12)-(VLOOKUP($CT$9,$A$12:$B$71,2,0)-1),DD$9-SUM(DE$12:DE69)),0)),0)</f>
        <v>0</v>
      </c>
      <c r="DG69" s="6">
        <f>IF(SUM(DE$12:DE69)&gt;0,0,IF(DC69&lt;&gt;"",DD69-DF69-DE69,0))</f>
        <v>0</v>
      </c>
      <c r="DH69" s="6">
        <f>IF(SUM(DE$12:DE69)&gt;0,0,IF(DC69&lt;&gt;"",(DD69-DE69)*Tablas!$D$8,0))</f>
        <v>0</v>
      </c>
      <c r="DI69" s="6">
        <f>IF(DF69&gt;0,IF(SUM(DE$12:DE69)&gt;0,0,IF(DC69&lt;&gt;"",Tablas!$G$8,0)),0)</f>
        <v>0</v>
      </c>
      <c r="DJ69" s="6">
        <f>IF(DC69&lt;&gt;"",ROUND(DI69+DH69+DF69,2),0)*(1+Tablas!$E$8)</f>
        <v>0</v>
      </c>
      <c r="DL69" s="14">
        <f t="shared" si="28"/>
        <v>58</v>
      </c>
      <c r="DM69" s="6">
        <f t="shared" si="29"/>
        <v>0</v>
      </c>
      <c r="DN69" s="6">
        <f t="shared" si="30"/>
        <v>0</v>
      </c>
      <c r="DO69" s="6">
        <f>IF(DM69&gt;0,IF(SUM(DN$12:DN69)&gt;0,0,IF(DL69&lt;&gt;"",-PPMT(Tablas!$D$8,DL69,($C$4*12)-(VLOOKUP($DC$9,$A$12:$B$71,2,0)-1),DM$9-SUM(DN$12:DN69)),0)),0)</f>
        <v>0</v>
      </c>
      <c r="DP69" s="6">
        <f>IF(SUM(DN$12:DN69)&gt;0,0,IF(DL69&lt;&gt;"",DM69-DO69-DN69,0))</f>
        <v>0</v>
      </c>
      <c r="DQ69" s="6">
        <f>IF(SUM(DN$12:DN69)&gt;0,0,IF(DL69&lt;&gt;"",(DM69-DN69)*Tablas!$D$8,0))</f>
        <v>0</v>
      </c>
      <c r="DR69" s="6">
        <f>IF(DO69&gt;0,IF(SUM(DN$12:DN69)&gt;0,0,IF(DL69&lt;&gt;"",Tablas!$G$8,0)),0)</f>
        <v>0</v>
      </c>
      <c r="DS69" s="6">
        <f>IF(DL69&lt;&gt;"",ROUND(DR69+DQ69+DO69,2),0)*(1+Tablas!$E$8)</f>
        <v>0</v>
      </c>
      <c r="DU69" s="14">
        <f t="shared" si="31"/>
        <v>58</v>
      </c>
      <c r="DV69" s="6">
        <f t="shared" si="32"/>
        <v>0</v>
      </c>
      <c r="DW69" s="6">
        <f t="shared" si="33"/>
        <v>0</v>
      </c>
      <c r="DX69" s="6">
        <f>IF(DV69&gt;0,IF(SUM(DW$12:DW69)&gt;0,0,IF(DU69&lt;&gt;"",-PPMT(Tablas!$D$8,DU69,($C$4*12)-(VLOOKUP($DL$9,$A$12:$B$71,2,0)-1),DV$9-SUM(DW$12:DW69)),0)),0)</f>
        <v>0</v>
      </c>
      <c r="DY69" s="6">
        <f>IF(SUM(DW$12:DW69)&gt;0,0,IF(DU69&lt;&gt;"",DV69-DX69-DW69,0))</f>
        <v>0</v>
      </c>
      <c r="DZ69" s="6">
        <f>IF(SUM(DW$12:DW69)&gt;0,0,IF(DU69&lt;&gt;"",(DV69-DW69)*Tablas!$D$8,0))</f>
        <v>0</v>
      </c>
      <c r="EA69" s="6">
        <f>IF(DX69&gt;0,IF(SUM(DW$12:DW69)&gt;0,0,IF(DU69&lt;&gt;"",Tablas!$G$8,0)),0)</f>
        <v>0</v>
      </c>
      <c r="EB69" s="6">
        <f>IF(DU69&lt;&gt;"",ROUND(EA69+DZ69+DX69,2),0)*(1+Tablas!$E$8)</f>
        <v>0</v>
      </c>
    </row>
    <row r="70" spans="1:132" x14ac:dyDescent="0.2">
      <c r="A70" s="3">
        <f>IF($D70&gt;0,COUNTA($D$12:D70),0)</f>
        <v>0</v>
      </c>
      <c r="B70" s="13">
        <f t="shared" si="34"/>
        <v>59</v>
      </c>
      <c r="C70" s="1">
        <f t="shared" si="35"/>
        <v>47376</v>
      </c>
      <c r="D70" s="34"/>
      <c r="E70" s="6">
        <f t="shared" si="36"/>
        <v>2001.589183345149</v>
      </c>
      <c r="F70" s="6">
        <f t="shared" si="0"/>
        <v>993.19197008924368</v>
      </c>
      <c r="G70" s="6">
        <f t="shared" si="1"/>
        <v>30.643270555003607</v>
      </c>
      <c r="H70" s="6">
        <f t="shared" si="2"/>
        <v>3</v>
      </c>
      <c r="I70" s="6">
        <f>ROUND(SUM(F70:H70),2)*(Tablas!$E$8)</f>
        <v>5.1341999999999999E-2</v>
      </c>
      <c r="J70" s="6">
        <f t="shared" si="3"/>
        <v>1026.8865826442473</v>
      </c>
      <c r="AR70" s="14">
        <f t="shared" si="4"/>
        <v>59</v>
      </c>
      <c r="AS70" s="6">
        <f t="shared" si="5"/>
        <v>2001.589183345149</v>
      </c>
      <c r="AT70" s="6">
        <f t="shared" si="6"/>
        <v>0</v>
      </c>
      <c r="AU70" s="6">
        <f>IF(SUM($AT$12:$AT70)&gt;0,0,IF($AR70&lt;&gt;"",-PPMT($H$2,$AR70,$C$4*12,$AS$12-SUM($AT$12:$AT70)),0))</f>
        <v>993.19197008924368</v>
      </c>
      <c r="AV70" s="6">
        <f>IF(SUM($AT$12:$AT70)&gt;0,0,IF($AR70&lt;&gt;"",AS70-AU70-AT70,0))</f>
        <v>1008.3972132559053</v>
      </c>
      <c r="AW70" s="6">
        <f>IF(SUM($AT$12:$AT70)&gt;0,0,IF($AR70&lt;&gt;"",(AS70-AT70)*$H$2,0))</f>
        <v>30.643270555003607</v>
      </c>
      <c r="AX70" s="6">
        <f>IF(AU70&gt;0,IF(SUM($AT$12:$AT70)&gt;0,0,IF($AR70&lt;&gt;"",Tablas!$G$8,0)),0)</f>
        <v>3</v>
      </c>
      <c r="AY70" s="6">
        <f>IF($AR70&lt;&gt;"",ROUND(AX70+AW70+AU70,2),0)*(1+Tablas!$E$8)</f>
        <v>1026.8913420000001</v>
      </c>
      <c r="BA70" s="14">
        <f t="shared" si="7"/>
        <v>0</v>
      </c>
      <c r="BB70" s="6">
        <f t="shared" si="8"/>
        <v>0</v>
      </c>
      <c r="BC70" s="6">
        <f t="shared" si="9"/>
        <v>0</v>
      </c>
      <c r="BD70" s="6">
        <f>IF(BB70&gt;0,
IF(SUM(BC$12:BC70)&gt;0,0,
IF(BA70&lt;&gt;"",
-PPMT(Tablas!$D$8,BA70,($C$4*12)-(VLOOKUP($AR$9,$A$12:$B$71,2,0)-1),BB$9-SUM(BC$12:BC70)),0)),0)</f>
        <v>0</v>
      </c>
      <c r="BE70" s="6">
        <f>IF(SUM(BC$12:BC70)&gt;0,0,IF(BA70&lt;&gt;"",BB70-BD70-BC70,0))</f>
        <v>0</v>
      </c>
      <c r="BF70" s="6">
        <f>IF(SUM(BC$12:BC70)&gt;0,0,IF(BA70&lt;&gt;"",(BB70-BC70)*Tablas!$D$8,0))</f>
        <v>0</v>
      </c>
      <c r="BG70" s="6">
        <f>IF(BD70&gt;0,IF(SUM(BC$12:BC70)&gt;0,0,IF(BA70&lt;&gt;"",Tablas!$G$8,0)),0)</f>
        <v>0</v>
      </c>
      <c r="BH70" s="6">
        <f>IF(BA70&lt;&gt;"",ROUND(BG70+BF70+BD70,2),0)*(1+Tablas!$E$8)</f>
        <v>0</v>
      </c>
      <c r="BJ70" s="14">
        <f t="shared" si="10"/>
        <v>0</v>
      </c>
      <c r="BK70" s="6">
        <f t="shared" si="11"/>
        <v>0</v>
      </c>
      <c r="BL70" s="6">
        <f t="shared" si="12"/>
        <v>0</v>
      </c>
      <c r="BM70" s="6">
        <f>IF(BK70&gt;0,IF(SUM(BL$12:BL70)&gt;0,0,IF(BJ70&lt;&gt;"",-PPMT(Tablas!$D$8,BJ70,($C$4*12)-(VLOOKUP($BA$9,$A$12:$B$71,2,0)-1),BK$9-SUM(BL$12:BL70)),0)),0)</f>
        <v>0</v>
      </c>
      <c r="BN70" s="6">
        <f>IF(SUM(BL$12:BL70)&gt;0,0,IF(BJ70&lt;&gt;"",BK70-BM70-BL70,0))</f>
        <v>0</v>
      </c>
      <c r="BO70" s="6">
        <f>IF(SUM(BL$12:BL70)&gt;0,0,IF(BJ70&lt;&gt;"",(BK70-BL70)*Tablas!$D$8,0))</f>
        <v>0</v>
      </c>
      <c r="BP70" s="6">
        <f>IF(BM70&gt;0,IF(SUM(BL$12:BL70)&gt;0,0,IF(BJ70&lt;&gt;"",Tablas!$G$8,0)),0)</f>
        <v>0</v>
      </c>
      <c r="BQ70" s="6">
        <f>IF(BJ70&lt;&gt;"",ROUND(BP70+BO70+BM70,2),0)*(1+Tablas!$E$8)</f>
        <v>0</v>
      </c>
      <c r="BS70" s="14">
        <f t="shared" si="13"/>
        <v>59</v>
      </c>
      <c r="BT70" s="6">
        <f t="shared" si="14"/>
        <v>0</v>
      </c>
      <c r="BU70" s="6">
        <f t="shared" si="15"/>
        <v>0</v>
      </c>
      <c r="BV70" s="6">
        <f>IF(BT70&gt;0,IF(SUM(BU$12:BU70)&gt;0,0,IF(BS70&lt;&gt;"",-PPMT(Tablas!$D$8,BS70,($C$4*12)-(VLOOKUP($BJ$9,$A$12:$B$71,2,0)-1),BT$9-SUM(BU$12:BU70)),0)),0)</f>
        <v>0</v>
      </c>
      <c r="BW70" s="6">
        <f>IF(SUM(BU$12:BU70)&gt;0,0,IF(BS70&lt;&gt;"",BT70-BV70-BU70,0))</f>
        <v>0</v>
      </c>
      <c r="BX70" s="6">
        <f>IF(SUM(BU$12:BU70)&gt;0,0,IF(BS70&lt;&gt;"",(BT70-BU70)*Tablas!$D$8,0))</f>
        <v>0</v>
      </c>
      <c r="BY70" s="6">
        <f>IF(BV70&gt;0,IF(SUM(BU$12:BU70)&gt;0,0,IF(BS70&lt;&gt;"",Tablas!$G$8,0)),0)</f>
        <v>0</v>
      </c>
      <c r="BZ70" s="6">
        <f>IF(BS70&lt;&gt;"",ROUND(BY70+BX70+BV70,2),0)*(1+Tablas!$E$8)</f>
        <v>0</v>
      </c>
      <c r="CB70" s="14">
        <f t="shared" si="16"/>
        <v>59</v>
      </c>
      <c r="CC70" s="6">
        <f t="shared" si="17"/>
        <v>0</v>
      </c>
      <c r="CD70" s="6">
        <f t="shared" si="18"/>
        <v>0</v>
      </c>
      <c r="CE70" s="6">
        <f>IF(CC70&gt;0,IF(SUM(CD$12:CD70)&gt;0,0,IF(CB70&lt;&gt;"",-PPMT(Tablas!$D$8,CB70,($C$4*12)-(VLOOKUP($BS$9,$A$12:$B$71,2,0)-1),CC$9-SUM(CD$12:CD70)),0)),0)</f>
        <v>0</v>
      </c>
      <c r="CF70" s="6">
        <f>IF(SUM(CD$12:CD70)&gt;0,0,IF(CB70&lt;&gt;"",CC70-CE70-CD70,0))</f>
        <v>0</v>
      </c>
      <c r="CG70" s="6">
        <f>IF(SUM(CD$12:CD70)&gt;0,0,IF(CB70&lt;&gt;"",(CC70-CD70)*Tablas!$D$8,0))</f>
        <v>0</v>
      </c>
      <c r="CH70" s="6">
        <f>IF(CE70&gt;0,IF(SUM(CD$12:CD70)&gt;0,0,IF(CB70&lt;&gt;"",Tablas!$G$8,0)),0)</f>
        <v>0</v>
      </c>
      <c r="CI70" s="6">
        <f>IF(CB70&lt;&gt;"",ROUND(CH70+CG70+CE70,2),0)*(1+Tablas!$E$8)</f>
        <v>0</v>
      </c>
      <c r="CK70" s="14">
        <f t="shared" si="19"/>
        <v>59</v>
      </c>
      <c r="CL70" s="6">
        <f t="shared" si="20"/>
        <v>0</v>
      </c>
      <c r="CM70" s="6">
        <f t="shared" si="21"/>
        <v>0</v>
      </c>
      <c r="CN70" s="6">
        <f>IF(CL70&gt;0,IF(SUM(CM$12:CM70)&gt;0,0,IF(CK70&lt;&gt;"",-PPMT(Tablas!$D$8,CK70,($C$4*12)-(VLOOKUP($CB$9,$A$12:$B$71,2,0)-1),CL$9-SUM(CM$12:CM70)),0)),0)</f>
        <v>0</v>
      </c>
      <c r="CO70" s="6">
        <f>IF(SUM(CM$12:CM70)&gt;0,0,IF(CK70&lt;&gt;"",CL70-CN70-CM70,0))</f>
        <v>0</v>
      </c>
      <c r="CP70" s="6">
        <f>IF(SUM(CM$12:CM70)&gt;0,0,IF(CK70&lt;&gt;"",(CL70-CM70)*Tablas!$D$8,0))</f>
        <v>0</v>
      </c>
      <c r="CQ70" s="6">
        <f>IF(CN70&gt;0,IF(SUM(CM$12:CM70)&gt;0,0,IF(CK70&lt;&gt;"",Tablas!$G$8,0)),0)</f>
        <v>0</v>
      </c>
      <c r="CR70" s="6">
        <f>IF(CK70&lt;&gt;"",ROUND(CQ70+CP70+CN70,2),0)*(1+Tablas!$E$8)</f>
        <v>0</v>
      </c>
      <c r="CT70" s="14">
        <f t="shared" si="22"/>
        <v>59</v>
      </c>
      <c r="CU70" s="6">
        <f t="shared" si="23"/>
        <v>0</v>
      </c>
      <c r="CV70" s="6">
        <f t="shared" si="24"/>
        <v>0</v>
      </c>
      <c r="CW70" s="6">
        <f>IF(CU70&gt;0,IF(SUM(CV$12:CV70)&gt;0,0,IF(CT70&lt;&gt;"",-PPMT(Tablas!$D$8,CT70,($C$4*12)-(VLOOKUP($CK$9,$A$12:$B$71,2,0)-1),CU$9-SUM(CV$12:CV70)),0)),0)</f>
        <v>0</v>
      </c>
      <c r="CX70" s="6">
        <f>IF(SUM(CV$12:CV70)&gt;0,0,IF(CT70&lt;&gt;"",CU70-CW70-CV70,0))</f>
        <v>0</v>
      </c>
      <c r="CY70" s="6">
        <f>IF(SUM(CV$12:CV70)&gt;0,0,IF(CT70&lt;&gt;"",(CU70-CV70)*Tablas!$D$8,0))</f>
        <v>0</v>
      </c>
      <c r="CZ70" s="6">
        <f>IF(CW70&gt;0,IF(SUM(CV$12:CV70)&gt;0,0,IF(CT70&lt;&gt;"",Tablas!$G$8,0)),0)</f>
        <v>0</v>
      </c>
      <c r="DA70" s="6">
        <f>IF(CT70&lt;&gt;"",ROUND(CZ70+CY70+CW70,2),0)*(1+Tablas!$E$8)</f>
        <v>0</v>
      </c>
      <c r="DC70" s="14">
        <f t="shared" si="25"/>
        <v>59</v>
      </c>
      <c r="DD70" s="6">
        <f t="shared" si="26"/>
        <v>0</v>
      </c>
      <c r="DE70" s="6">
        <f t="shared" si="27"/>
        <v>0</v>
      </c>
      <c r="DF70" s="6">
        <f>IF(DD70&gt;0,IF(SUM(DE$12:DE70)&gt;0,0,IF(DC70&lt;&gt;"",-PPMT(Tablas!$D$8,DC70,($C$4*12)-(VLOOKUP($CT$9,$A$12:$B$71,2,0)-1),DD$9-SUM(DE$12:DE70)),0)),0)</f>
        <v>0</v>
      </c>
      <c r="DG70" s="6">
        <f>IF(SUM(DE$12:DE70)&gt;0,0,IF(DC70&lt;&gt;"",DD70-DF70-DE70,0))</f>
        <v>0</v>
      </c>
      <c r="DH70" s="6">
        <f>IF(SUM(DE$12:DE70)&gt;0,0,IF(DC70&lt;&gt;"",(DD70-DE70)*Tablas!$D$8,0))</f>
        <v>0</v>
      </c>
      <c r="DI70" s="6">
        <f>IF(DF70&gt;0,IF(SUM(DE$12:DE70)&gt;0,0,IF(DC70&lt;&gt;"",Tablas!$G$8,0)),0)</f>
        <v>0</v>
      </c>
      <c r="DJ70" s="6">
        <f>IF(DC70&lt;&gt;"",ROUND(DI70+DH70+DF70,2),0)*(1+Tablas!$E$8)</f>
        <v>0</v>
      </c>
      <c r="DL70" s="14">
        <f t="shared" si="28"/>
        <v>59</v>
      </c>
      <c r="DM70" s="6">
        <f t="shared" si="29"/>
        <v>0</v>
      </c>
      <c r="DN70" s="6">
        <f t="shared" si="30"/>
        <v>0</v>
      </c>
      <c r="DO70" s="6">
        <f>IF(DM70&gt;0,IF(SUM(DN$12:DN70)&gt;0,0,IF(DL70&lt;&gt;"",-PPMT(Tablas!$D$8,DL70,($C$4*12)-(VLOOKUP($DC$9,$A$12:$B$71,2,0)-1),DM$9-SUM(DN$12:DN70)),0)),0)</f>
        <v>0</v>
      </c>
      <c r="DP70" s="6">
        <f>IF(SUM(DN$12:DN70)&gt;0,0,IF(DL70&lt;&gt;"",DM70-DO70-DN70,0))</f>
        <v>0</v>
      </c>
      <c r="DQ70" s="6">
        <f>IF(SUM(DN$12:DN70)&gt;0,0,IF(DL70&lt;&gt;"",(DM70-DN70)*Tablas!$D$8,0))</f>
        <v>0</v>
      </c>
      <c r="DR70" s="6">
        <f>IF(DO70&gt;0,IF(SUM(DN$12:DN70)&gt;0,0,IF(DL70&lt;&gt;"",Tablas!$G$8,0)),0)</f>
        <v>0</v>
      </c>
      <c r="DS70" s="6">
        <f>IF(DL70&lt;&gt;"",ROUND(DR70+DQ70+DO70,2),0)*(1+Tablas!$E$8)</f>
        <v>0</v>
      </c>
      <c r="DU70" s="14">
        <f t="shared" si="31"/>
        <v>59</v>
      </c>
      <c r="DV70" s="6">
        <f t="shared" si="32"/>
        <v>0</v>
      </c>
      <c r="DW70" s="6">
        <f t="shared" si="33"/>
        <v>0</v>
      </c>
      <c r="DX70" s="6">
        <f>IF(DV70&gt;0,IF(SUM(DW$12:DW70)&gt;0,0,IF(DU70&lt;&gt;"",-PPMT(Tablas!$D$8,DU70,($C$4*12)-(VLOOKUP($DL$9,$A$12:$B$71,2,0)-1),DV$9-SUM(DW$12:DW70)),0)),0)</f>
        <v>0</v>
      </c>
      <c r="DY70" s="6">
        <f>IF(SUM(DW$12:DW70)&gt;0,0,IF(DU70&lt;&gt;"",DV70-DX70-DW70,0))</f>
        <v>0</v>
      </c>
      <c r="DZ70" s="6">
        <f>IF(SUM(DW$12:DW70)&gt;0,0,IF(DU70&lt;&gt;"",(DV70-DW70)*Tablas!$D$8,0))</f>
        <v>0</v>
      </c>
      <c r="EA70" s="6">
        <f>IF(DX70&gt;0,IF(SUM(DW$12:DW70)&gt;0,0,IF(DU70&lt;&gt;"",Tablas!$G$8,0)),0)</f>
        <v>0</v>
      </c>
      <c r="EB70" s="6">
        <f>IF(DU70&lt;&gt;"",ROUND(EA70+DZ70+DX70,2),0)*(1+Tablas!$E$8)</f>
        <v>0</v>
      </c>
    </row>
    <row r="71" spans="1:132" x14ac:dyDescent="0.2">
      <c r="A71" s="3">
        <f>IF($D71&gt;0,COUNTA($D$12:D71),0)</f>
        <v>0</v>
      </c>
      <c r="B71" s="13">
        <f t="shared" si="34"/>
        <v>60</v>
      </c>
      <c r="C71" s="1">
        <f t="shared" si="35"/>
        <v>47406</v>
      </c>
      <c r="D71" s="34"/>
      <c r="E71" s="6">
        <f t="shared" si="36"/>
        <v>1008.3972132559053</v>
      </c>
      <c r="F71" s="6">
        <f t="shared" si="0"/>
        <v>1008.3972132558947</v>
      </c>
      <c r="G71" s="6">
        <f t="shared" si="1"/>
        <v>15.438027388352426</v>
      </c>
      <c r="H71" s="6">
        <f t="shared" si="2"/>
        <v>3</v>
      </c>
      <c r="I71" s="6">
        <f>ROUND(SUM(F71:H71),2)*(Tablas!$E$8)</f>
        <v>5.1341999999999999E-2</v>
      </c>
      <c r="J71" s="6">
        <f t="shared" si="3"/>
        <v>1026.8865826442473</v>
      </c>
      <c r="AR71" s="14">
        <f t="shared" si="4"/>
        <v>60</v>
      </c>
      <c r="AS71" s="6">
        <f t="shared" si="5"/>
        <v>1008.3972132559053</v>
      </c>
      <c r="AT71" s="6">
        <f t="shared" si="6"/>
        <v>0</v>
      </c>
      <c r="AU71" s="6">
        <f>IF(SUM($AT$12:$AT71)&gt;0,0,IF($AR71&lt;&gt;"",-PPMT($H$2,$AR71,$C$4*12,$AS$12-SUM($AT$12:$AT71)),0))</f>
        <v>1008.3972132558947</v>
      </c>
      <c r="AV71" s="6">
        <f>IF(SUM($AT$12:$AT71)&gt;0,0,IF($AR71&lt;&gt;"",AS71-AU71-AT71,0))</f>
        <v>1.0572875908110291E-11</v>
      </c>
      <c r="AW71" s="6">
        <f>IF(SUM($AT$12:$AT71)&gt;0,0,IF($AR71&lt;&gt;"",(AS71-AT71)*$H$2,0))</f>
        <v>15.438027388352426</v>
      </c>
      <c r="AX71" s="6">
        <f>IF(AU71&gt;0,IF(SUM($AT$12:$AT71)&gt;0,0,IF($AR71&lt;&gt;"",Tablas!$G$8,0)),0)</f>
        <v>3</v>
      </c>
      <c r="AY71" s="6">
        <f>IF($AR71&lt;&gt;"",ROUND(AX71+AW71+AU71,2),0)*(1+Tablas!$E$8)</f>
        <v>1026.8913420000001</v>
      </c>
      <c r="BA71" s="14">
        <f t="shared" si="7"/>
        <v>0</v>
      </c>
      <c r="BB71" s="6">
        <f t="shared" si="8"/>
        <v>0</v>
      </c>
      <c r="BC71" s="6">
        <f t="shared" si="9"/>
        <v>0</v>
      </c>
      <c r="BD71" s="6">
        <f>IF(BB71&gt;0,
IF(SUM(BC$12:BC71)&gt;0,0,
IF(BA71&lt;&gt;"",
-PPMT(Tablas!$D$8,BA71,($C$4*12)-(VLOOKUP($AR$9,$A$12:$B$71,2,0)-1),BB$9-SUM(BC$12:BC71)),0)),0)</f>
        <v>0</v>
      </c>
      <c r="BE71" s="6">
        <f>IF(SUM(BC$12:BC71)&gt;0,0,IF(BA71&lt;&gt;"",BB71-BD71-BC71,0))</f>
        <v>0</v>
      </c>
      <c r="BF71" s="6">
        <f>IF(SUM(BC$12:BC71)&gt;0,0,IF(BA71&lt;&gt;"",(BB71-BC71)*Tablas!$D$8,0))</f>
        <v>0</v>
      </c>
      <c r="BG71" s="6">
        <f>IF(BD71&gt;0,IF(SUM(BC$12:BC71)&gt;0,0,IF(BA71&lt;&gt;"",Tablas!$G$8,0)),0)</f>
        <v>0</v>
      </c>
      <c r="BH71" s="6">
        <f>IF(BA71&lt;&gt;"",ROUND(BG71+BF71+BD71,2),0)*(1+Tablas!$E$8)</f>
        <v>0</v>
      </c>
      <c r="BJ71" s="14">
        <f t="shared" si="10"/>
        <v>0</v>
      </c>
      <c r="BK71" s="6">
        <f t="shared" si="11"/>
        <v>0</v>
      </c>
      <c r="BL71" s="6">
        <f t="shared" si="12"/>
        <v>0</v>
      </c>
      <c r="BM71" s="6">
        <f>IF(BK71&gt;0,IF(SUM(BL$12:BL71)&gt;0,0,IF(BJ71&lt;&gt;"",-PPMT(Tablas!$D$8,BJ71,($C$4*12)-(VLOOKUP($BA$9,$A$12:$B$71,2,0)-1),BK$9-SUM(BL$12:BL71)),0)),0)</f>
        <v>0</v>
      </c>
      <c r="BN71" s="6">
        <f>IF(SUM(BL$12:BL71)&gt;0,0,IF(BJ71&lt;&gt;"",BK71-BM71-BL71,0))</f>
        <v>0</v>
      </c>
      <c r="BO71" s="6">
        <f>IF(SUM(BL$12:BL71)&gt;0,0,IF(BJ71&lt;&gt;"",(BK71-BL71)*Tablas!$D$8,0))</f>
        <v>0</v>
      </c>
      <c r="BP71" s="6">
        <f>IF(BM71&gt;0,IF(SUM(BL$12:BL71)&gt;0,0,IF(BJ71&lt;&gt;"",Tablas!$G$8,0)),0)</f>
        <v>0</v>
      </c>
      <c r="BQ71" s="6">
        <f>IF(BJ71&lt;&gt;"",ROUND(BP71+BO71+BM71,2),0)*(1+Tablas!$E$8)</f>
        <v>0</v>
      </c>
      <c r="BS71" s="14">
        <f t="shared" si="13"/>
        <v>60</v>
      </c>
      <c r="BT71" s="6">
        <f t="shared" si="14"/>
        <v>0</v>
      </c>
      <c r="BU71" s="6">
        <f t="shared" si="15"/>
        <v>0</v>
      </c>
      <c r="BV71" s="6">
        <f>IF(BT71&gt;0,IF(SUM(BU$12:BU71)&gt;0,0,IF(BS71&lt;&gt;"",-PPMT(Tablas!$D$8,BS71,($C$4*12)-(VLOOKUP($BJ$9,$A$12:$B$71,2,0)-1),BT$9-SUM(BU$12:BU71)),0)),0)</f>
        <v>0</v>
      </c>
      <c r="BW71" s="6">
        <f>IF(SUM(BU$12:BU71)&gt;0,0,IF(BS71&lt;&gt;"",BT71-BV71-BU71,0))</f>
        <v>0</v>
      </c>
      <c r="BX71" s="6">
        <f>IF(SUM(BU$12:BU71)&gt;0,0,IF(BS71&lt;&gt;"",(BT71-BU71)*Tablas!$D$8,0))</f>
        <v>0</v>
      </c>
      <c r="BY71" s="6">
        <f>IF(BV71&gt;0,IF(SUM(BU$12:BU71)&gt;0,0,IF(BS71&lt;&gt;"",Tablas!$G$8,0)),0)</f>
        <v>0</v>
      </c>
      <c r="BZ71" s="6">
        <f>IF(BS71&lt;&gt;"",ROUND(BY71+BX71+BV71,2),0)*(1+Tablas!$E$8)</f>
        <v>0</v>
      </c>
      <c r="CB71" s="14">
        <f t="shared" si="16"/>
        <v>60</v>
      </c>
      <c r="CC71" s="6">
        <f t="shared" si="17"/>
        <v>0</v>
      </c>
      <c r="CD71" s="6">
        <f t="shared" si="18"/>
        <v>0</v>
      </c>
      <c r="CE71" s="6">
        <f>IF(CC71&gt;0,IF(SUM(CD$12:CD71)&gt;0,0,IF(CB71&lt;&gt;"",-PPMT(Tablas!$D$8,CB71,($C$4*12)-(VLOOKUP($BS$9,$A$12:$B$71,2,0)-1),CC$9-SUM(CD$12:CD71)),0)),0)</f>
        <v>0</v>
      </c>
      <c r="CF71" s="6">
        <f>IF(SUM(CD$12:CD71)&gt;0,0,IF(CB71&lt;&gt;"",CC71-CE71-CD71,0))</f>
        <v>0</v>
      </c>
      <c r="CG71" s="6">
        <f>IF(SUM(CD$12:CD71)&gt;0,0,IF(CB71&lt;&gt;"",(CC71-CD71)*Tablas!$D$8,0))</f>
        <v>0</v>
      </c>
      <c r="CH71" s="6">
        <f>IF(CE71&gt;0,IF(SUM(CD$12:CD71)&gt;0,0,IF(CB71&lt;&gt;"",Tablas!$G$8,0)),0)</f>
        <v>0</v>
      </c>
      <c r="CI71" s="6">
        <f>IF(CB71&lt;&gt;"",ROUND(CH71+CG71+CE71,2),0)*(1+Tablas!$E$8)</f>
        <v>0</v>
      </c>
      <c r="CK71" s="14">
        <f t="shared" si="19"/>
        <v>60</v>
      </c>
      <c r="CL71" s="6">
        <f t="shared" si="20"/>
        <v>0</v>
      </c>
      <c r="CM71" s="6">
        <f t="shared" si="21"/>
        <v>0</v>
      </c>
      <c r="CN71" s="6">
        <f>IF(CL71&gt;0,IF(SUM(CM$12:CM71)&gt;0,0,IF(CK71&lt;&gt;"",-PPMT(Tablas!$D$8,CK71,($C$4*12)-(VLOOKUP($CB$9,$A$12:$B$71,2,0)-1),CL$9-SUM(CM$12:CM71)),0)),0)</f>
        <v>0</v>
      </c>
      <c r="CO71" s="6">
        <f>IF(SUM(CM$12:CM71)&gt;0,0,IF(CK71&lt;&gt;"",CL71-CN71-CM71,0))</f>
        <v>0</v>
      </c>
      <c r="CP71" s="6">
        <f>IF(SUM(CM$12:CM71)&gt;0,0,IF(CK71&lt;&gt;"",(CL71-CM71)*Tablas!$D$8,0))</f>
        <v>0</v>
      </c>
      <c r="CQ71" s="6">
        <f>IF(CN71&gt;0,IF(SUM(CM$12:CM71)&gt;0,0,IF(CK71&lt;&gt;"",Tablas!$G$8,0)),0)</f>
        <v>0</v>
      </c>
      <c r="CR71" s="6">
        <f>IF(CK71&lt;&gt;"",ROUND(CQ71+CP71+CN71,2),0)*(1+Tablas!$E$8)</f>
        <v>0</v>
      </c>
      <c r="CT71" s="14">
        <f t="shared" si="22"/>
        <v>60</v>
      </c>
      <c r="CU71" s="6">
        <f t="shared" si="23"/>
        <v>0</v>
      </c>
      <c r="CV71" s="6">
        <f t="shared" si="24"/>
        <v>0</v>
      </c>
      <c r="CW71" s="6">
        <f>IF(CU71&gt;0,IF(SUM(CV$12:CV71)&gt;0,0,IF(CT71&lt;&gt;"",-PPMT(Tablas!$D$8,CT71,($C$4*12)-(VLOOKUP($CK$9,$A$12:$B$71,2,0)-1),CU$9-SUM(CV$12:CV71)),0)),0)</f>
        <v>0</v>
      </c>
      <c r="CX71" s="6">
        <f>IF(SUM(CV$12:CV71)&gt;0,0,IF(CT71&lt;&gt;"",CU71-CW71-CV71,0))</f>
        <v>0</v>
      </c>
      <c r="CY71" s="6">
        <f>IF(SUM(CV$12:CV71)&gt;0,0,IF(CT71&lt;&gt;"",(CU71-CV71)*Tablas!$D$8,0))</f>
        <v>0</v>
      </c>
      <c r="CZ71" s="6">
        <f>IF(CW71&gt;0,IF(SUM(CV$12:CV71)&gt;0,0,IF(CT71&lt;&gt;"",Tablas!$G$8,0)),0)</f>
        <v>0</v>
      </c>
      <c r="DA71" s="6">
        <f>IF(CT71&lt;&gt;"",ROUND(CZ71+CY71+CW71,2),0)*(1+Tablas!$E$8)</f>
        <v>0</v>
      </c>
      <c r="DC71" s="14">
        <f t="shared" si="25"/>
        <v>60</v>
      </c>
      <c r="DD71" s="6">
        <f t="shared" si="26"/>
        <v>0</v>
      </c>
      <c r="DE71" s="6">
        <f t="shared" si="27"/>
        <v>0</v>
      </c>
      <c r="DF71" s="6">
        <f>IF(DD71&gt;0,IF(SUM(DE$12:DE71)&gt;0,0,IF(DC71&lt;&gt;"",-PPMT(Tablas!$D$8,DC71,($C$4*12)-(VLOOKUP($CT$9,$A$12:$B$71,2,0)-1),DD$9-SUM(DE$12:DE71)),0)),0)</f>
        <v>0</v>
      </c>
      <c r="DG71" s="6">
        <f>IF(SUM(DE$12:DE71)&gt;0,0,IF(DC71&lt;&gt;"",DD71-DF71-DE71,0))</f>
        <v>0</v>
      </c>
      <c r="DH71" s="6">
        <f>IF(SUM(DE$12:DE71)&gt;0,0,IF(DC71&lt;&gt;"",(DD71-DE71)*Tablas!$D$8,0))</f>
        <v>0</v>
      </c>
      <c r="DI71" s="6">
        <f>IF(DF71&gt;0,IF(SUM(DE$12:DE71)&gt;0,0,IF(DC71&lt;&gt;"",Tablas!$G$8,0)),0)</f>
        <v>0</v>
      </c>
      <c r="DJ71" s="6">
        <f>IF(DC71&lt;&gt;"",ROUND(DI71+DH71+DF71,2),0)*(1+Tablas!$E$8)</f>
        <v>0</v>
      </c>
      <c r="DL71" s="14">
        <f t="shared" si="28"/>
        <v>60</v>
      </c>
      <c r="DM71" s="6">
        <f t="shared" si="29"/>
        <v>0</v>
      </c>
      <c r="DN71" s="6">
        <f t="shared" si="30"/>
        <v>0</v>
      </c>
      <c r="DO71" s="6">
        <f>IF(DM71&gt;0,IF(SUM(DN$12:DN71)&gt;0,0,IF(DL71&lt;&gt;"",-PPMT(Tablas!$D$8,DL71,($C$4*12)-(VLOOKUP($DC$9,$A$12:$B$71,2,0)-1),DM$9-SUM(DN$12:DN71)),0)),0)</f>
        <v>0</v>
      </c>
      <c r="DP71" s="6">
        <f>IF(SUM(DN$12:DN71)&gt;0,0,IF(DL71&lt;&gt;"",DM71-DO71-DN71,0))</f>
        <v>0</v>
      </c>
      <c r="DQ71" s="6">
        <f>IF(SUM(DN$12:DN71)&gt;0,0,IF(DL71&lt;&gt;"",(DM71-DN71)*Tablas!$D$8,0))</f>
        <v>0</v>
      </c>
      <c r="DR71" s="6">
        <f>IF(DO71&gt;0,IF(SUM(DN$12:DN71)&gt;0,0,IF(DL71&lt;&gt;"",Tablas!$G$8,0)),0)</f>
        <v>0</v>
      </c>
      <c r="DS71" s="6">
        <f>IF(DL71&lt;&gt;"",ROUND(DR71+DQ71+DO71,2),0)*(1+Tablas!$E$8)</f>
        <v>0</v>
      </c>
      <c r="DU71" s="14">
        <f t="shared" si="31"/>
        <v>60</v>
      </c>
      <c r="DV71" s="6">
        <f t="shared" si="32"/>
        <v>0</v>
      </c>
      <c r="DW71" s="6">
        <f t="shared" si="33"/>
        <v>0</v>
      </c>
      <c r="DX71" s="6">
        <f>IF(DV71&gt;0,IF(SUM(DW$12:DW71)&gt;0,0,IF(DU71&lt;&gt;"",-PPMT(Tablas!$D$8,DU71,($C$4*12)-(VLOOKUP($DL$9,$A$12:$B$71,2,0)-1),DV$9-SUM(DW$12:DW71)),0)),0)</f>
        <v>0</v>
      </c>
      <c r="DY71" s="6">
        <f>IF(SUM(DW$12:DW71)&gt;0,0,IF(DU71&lt;&gt;"",DV71-DX71-DW71,0))</f>
        <v>0</v>
      </c>
      <c r="DZ71" s="6">
        <f>IF(SUM(DW$12:DW71)&gt;0,0,IF(DU71&lt;&gt;"",(DV71-DW71)*Tablas!$D$8,0))</f>
        <v>0</v>
      </c>
      <c r="EA71" s="6">
        <f>IF(DX71&gt;0,IF(SUM(DW$12:DW71)&gt;0,0,IF(DU71&lt;&gt;"",Tablas!$G$8,0)),0)</f>
        <v>0</v>
      </c>
      <c r="EB71" s="6">
        <f>IF(DU71&lt;&gt;"",ROUND(EA71+DZ71+DX71,2),0)*(1+Tablas!$E$8)</f>
        <v>0</v>
      </c>
    </row>
    <row r="72" spans="1:132" x14ac:dyDescent="0.2">
      <c r="A72" s="3">
        <f>IF($D72&gt;0,COUNTA($D$12:D72),0)</f>
        <v>0</v>
      </c>
      <c r="B72" s="13" t="str">
        <f t="shared" si="34"/>
        <v/>
      </c>
      <c r="C72" s="1">
        <f t="shared" si="35"/>
        <v>47437</v>
      </c>
      <c r="D72" s="34"/>
      <c r="E72" s="6">
        <f t="shared" si="36"/>
        <v>1.0572875908110291E-11</v>
      </c>
      <c r="F72" s="6">
        <f t="shared" si="0"/>
        <v>0</v>
      </c>
      <c r="G72" s="6">
        <f t="shared" si="1"/>
        <v>0</v>
      </c>
      <c r="H72" s="6">
        <f t="shared" si="2"/>
        <v>0</v>
      </c>
      <c r="I72" s="6">
        <f>ROUND(SUM(F72:H72),2)*(Tablas!$E$8)</f>
        <v>0</v>
      </c>
      <c r="J72" s="6">
        <f t="shared" si="3"/>
        <v>0</v>
      </c>
      <c r="AR72" s="14" t="str">
        <f t="shared" si="4"/>
        <v/>
      </c>
      <c r="AS72" s="6">
        <f t="shared" si="5"/>
        <v>1.0572875908110291E-11</v>
      </c>
      <c r="AT72" s="6">
        <f t="shared" si="6"/>
        <v>0</v>
      </c>
      <c r="AU72" s="6">
        <f>IF(SUM($AT$12:$AT72)&gt;0,0,IF($AR72&lt;&gt;"",-PPMT($H$2,$AR72,$C$4*12,$AS$12-SUM($AT$12:$AT72)),0))</f>
        <v>0</v>
      </c>
      <c r="AV72" s="6">
        <f>IF(SUM($AT$12:$AT72)&gt;0,0,IF($AR72&lt;&gt;"",AS72-AU72-AT72,0))</f>
        <v>0</v>
      </c>
      <c r="AW72" s="6">
        <f>IF(SUM($AT$12:$AT72)&gt;0,0,IF($AR72&lt;&gt;"",(AS72-AT72)*$H$2,0))</f>
        <v>0</v>
      </c>
      <c r="AX72" s="6">
        <f>IF(AU72&gt;0,IF(SUM($AT$12:$AT72)&gt;0,0,IF($AR72&lt;&gt;"",Tablas!$G$8,0)),0)</f>
        <v>0</v>
      </c>
      <c r="AY72" s="6">
        <f>IF($AR72&lt;&gt;"",ROUND(AX72+AW72+AU72,2),0)*(1+Tablas!$E$8)</f>
        <v>0</v>
      </c>
      <c r="BA72" s="14" t="str">
        <f t="shared" si="7"/>
        <v/>
      </c>
      <c r="BB72" s="6">
        <f t="shared" si="8"/>
        <v>0</v>
      </c>
      <c r="BC72" s="6">
        <f t="shared" si="9"/>
        <v>0</v>
      </c>
      <c r="BD72" s="6">
        <f>IF(BB72&gt;0,
IF(SUM(BC$12:BC72)&gt;0,0,
IF(BA72&lt;&gt;"",
-PPMT(Tablas!$D$8,BA72,($C$4*12)-(VLOOKUP($AR$9,$A$12:$B$71,2,0)-1),BB$9-SUM(BC$12:BC72)),0)),0)</f>
        <v>0</v>
      </c>
      <c r="BE72" s="6">
        <f>IF(SUM(BC$12:BC72)&gt;0,0,IF(BA72&lt;&gt;"",BB72-BD72-BC72,0))</f>
        <v>0</v>
      </c>
      <c r="BF72" s="6">
        <f>IF(SUM(BC$12:BC72)&gt;0,0,IF(BA72&lt;&gt;"",(BB72-BC72)*Tablas!$D$8,0))</f>
        <v>0</v>
      </c>
      <c r="BG72" s="6">
        <f>IF(BD72&gt;0,IF(SUM(BC$12:BC72)&gt;0,0,IF(BA72&lt;&gt;"",Tablas!$G$8,0)),0)</f>
        <v>0</v>
      </c>
      <c r="BH72" s="6">
        <f>IF(BA72&lt;&gt;"",ROUND(BG72+BF72+BD72,2),0)*(1+Tablas!$E$8)</f>
        <v>0</v>
      </c>
      <c r="BJ72" s="14" t="str">
        <f t="shared" si="10"/>
        <v/>
      </c>
      <c r="BK72" s="6">
        <f t="shared" si="11"/>
        <v>0</v>
      </c>
      <c r="BL72" s="6">
        <f t="shared" si="12"/>
        <v>0</v>
      </c>
      <c r="BM72" s="6">
        <f>IF(BK72&gt;0,IF(SUM(BL$12:BL72)&gt;0,0,IF(BJ72&lt;&gt;"",-PPMT(Tablas!$D$8,BJ72,($C$4*12)-(VLOOKUP($BA$9,$A$12:$B$71,2,0)-1),BK$9-SUM(BL$12:BL72)),0)),0)</f>
        <v>0</v>
      </c>
      <c r="BN72" s="6">
        <f>IF(SUM(BL$12:BL72)&gt;0,0,IF(BJ72&lt;&gt;"",BK72-BM72-BL72,0))</f>
        <v>0</v>
      </c>
      <c r="BO72" s="6">
        <f>IF(SUM(BL$12:BL72)&gt;0,0,IF(BJ72&lt;&gt;"",(BK72-BL72)*Tablas!$D$8,0))</f>
        <v>0</v>
      </c>
      <c r="BP72" s="6">
        <f>IF(BM72&gt;0,IF(SUM(BL$12:BL72)&gt;0,0,IF(BJ72&lt;&gt;"",Tablas!$G$8,0)),0)</f>
        <v>0</v>
      </c>
      <c r="BQ72" s="6">
        <f>IF(BJ72&lt;&gt;"",ROUND(BP72+BO72+BM72,2),0)*(1+Tablas!$E$8)</f>
        <v>0</v>
      </c>
      <c r="BS72" s="14" t="str">
        <f t="shared" si="13"/>
        <v/>
      </c>
      <c r="BT72" s="6">
        <f t="shared" si="14"/>
        <v>0</v>
      </c>
      <c r="BU72" s="6">
        <f t="shared" si="15"/>
        <v>0</v>
      </c>
      <c r="BV72" s="6">
        <f>IF(BT72&gt;0,IF(SUM(BU$12:BU72)&gt;0,0,IF(BS72&lt;&gt;"",-PPMT(Tablas!$D$8,BS72,($C$4*12)-(VLOOKUP($BJ$9,$A$12:$B$71,2,0)-1),BT$9-SUM(BU$12:BU72)),0)),0)</f>
        <v>0</v>
      </c>
      <c r="BW72" s="6">
        <f>IF(SUM(BU$12:BU72)&gt;0,0,IF(BS72&lt;&gt;"",BT72-BV72-BU72,0))</f>
        <v>0</v>
      </c>
      <c r="BX72" s="6">
        <f>IF(SUM(BU$12:BU72)&gt;0,0,IF(BS72&lt;&gt;"",(BT72-BU72)*Tablas!$D$8,0))</f>
        <v>0</v>
      </c>
      <c r="BY72" s="6">
        <f>IF(BV72&gt;0,IF(SUM(BU$12:BU72)&gt;0,0,IF(BS72&lt;&gt;"",Tablas!$G$8,0)),0)</f>
        <v>0</v>
      </c>
      <c r="BZ72" s="6">
        <f>IF(BS72&lt;&gt;"",ROUND(BY72+BX72+BV72,2),0)*(1+Tablas!$E$8)</f>
        <v>0</v>
      </c>
      <c r="CB72" s="14" t="str">
        <f t="shared" si="16"/>
        <v/>
      </c>
      <c r="CC72" s="6">
        <f t="shared" si="17"/>
        <v>0</v>
      </c>
      <c r="CD72" s="6">
        <f t="shared" si="18"/>
        <v>0</v>
      </c>
      <c r="CE72" s="6">
        <f>IF(CC72&gt;0,IF(SUM(CD$12:CD72)&gt;0,0,IF(CB72&lt;&gt;"",-PPMT(Tablas!$D$8,CB72,($C$4*12)-(VLOOKUP($BS$9,$A$12:$B$71,2,0)-1),CC$9-SUM(CD$12:CD72)),0)),0)</f>
        <v>0</v>
      </c>
      <c r="CF72" s="6">
        <f>IF(SUM(CD$12:CD72)&gt;0,0,IF(CB72&lt;&gt;"",CC72-CE72-CD72,0))</f>
        <v>0</v>
      </c>
      <c r="CG72" s="6">
        <f>IF(SUM(CD$12:CD72)&gt;0,0,IF(CB72&lt;&gt;"",(CC72-CD72)*Tablas!$D$8,0))</f>
        <v>0</v>
      </c>
      <c r="CH72" s="6">
        <f>IF(CE72&gt;0,IF(SUM(CD$12:CD72)&gt;0,0,IF(CB72&lt;&gt;"",Tablas!$G$8,0)),0)</f>
        <v>0</v>
      </c>
      <c r="CI72" s="6">
        <f>IF(CB72&lt;&gt;"",ROUND(CH72+CG72+CE72,2),0)*(1+Tablas!$E$8)</f>
        <v>0</v>
      </c>
      <c r="CK72" s="14" t="str">
        <f t="shared" si="19"/>
        <v/>
      </c>
      <c r="CL72" s="6">
        <f t="shared" si="20"/>
        <v>0</v>
      </c>
      <c r="CM72" s="6">
        <f t="shared" si="21"/>
        <v>0</v>
      </c>
      <c r="CN72" s="6">
        <f>IF(CL72&gt;0,IF(SUM(CM$12:CM72)&gt;0,0,IF(CK72&lt;&gt;"",-PPMT(Tablas!$D$8,CK72,($C$4*12)-(VLOOKUP($CB$9,$A$12:$B$71,2,0)-1),CL$9-SUM(CM$12:CM72)),0)),0)</f>
        <v>0</v>
      </c>
      <c r="CO72" s="6">
        <f>IF(SUM(CM$12:CM72)&gt;0,0,IF(CK72&lt;&gt;"",CL72-CN72-CM72,0))</f>
        <v>0</v>
      </c>
      <c r="CP72" s="6">
        <f>IF(SUM(CM$12:CM72)&gt;0,0,IF(CK72&lt;&gt;"",(CL72-CM72)*Tablas!$D$8,0))</f>
        <v>0</v>
      </c>
      <c r="CQ72" s="6">
        <f>IF(CN72&gt;0,IF(SUM(CM$12:CM72)&gt;0,0,IF(CK72&lt;&gt;"",Tablas!$G$8,0)),0)</f>
        <v>0</v>
      </c>
      <c r="CR72" s="6">
        <f>IF(CK72&lt;&gt;"",ROUND(CQ72+CP72+CN72,2),0)*(1+Tablas!$E$8)</f>
        <v>0</v>
      </c>
      <c r="CT72" s="14" t="str">
        <f t="shared" si="22"/>
        <v/>
      </c>
      <c r="CU72" s="6">
        <f t="shared" si="23"/>
        <v>0</v>
      </c>
      <c r="CV72" s="6">
        <f t="shared" si="24"/>
        <v>0</v>
      </c>
      <c r="CW72" s="6">
        <f>IF(CU72&gt;0,IF(SUM(CV$12:CV72)&gt;0,0,IF(CT72&lt;&gt;"",-PPMT(Tablas!$D$8,CT72,($C$4*12)-(VLOOKUP($CK$9,$A$12:$B$71,2,0)-1),CU$9-SUM(CV$12:CV72)),0)),0)</f>
        <v>0</v>
      </c>
      <c r="CX72" s="6">
        <f>IF(SUM(CV$12:CV72)&gt;0,0,IF(CT72&lt;&gt;"",CU72-CW72-CV72,0))</f>
        <v>0</v>
      </c>
      <c r="CY72" s="6">
        <f>IF(SUM(CV$12:CV72)&gt;0,0,IF(CT72&lt;&gt;"",(CU72-CV72)*Tablas!$D$8,0))</f>
        <v>0</v>
      </c>
      <c r="CZ72" s="6">
        <f>IF(CW72&gt;0,IF(SUM(CV$12:CV72)&gt;0,0,IF(CT72&lt;&gt;"",Tablas!$G$8,0)),0)</f>
        <v>0</v>
      </c>
      <c r="DA72" s="6">
        <f>IF(CT72&lt;&gt;"",ROUND(CZ72+CY72+CW72,2),0)*(1+Tablas!$E$8)</f>
        <v>0</v>
      </c>
      <c r="DC72" s="14" t="str">
        <f t="shared" si="25"/>
        <v/>
      </c>
      <c r="DD72" s="6">
        <f t="shared" si="26"/>
        <v>0</v>
      </c>
      <c r="DE72" s="6">
        <f t="shared" si="27"/>
        <v>0</v>
      </c>
      <c r="DF72" s="6">
        <f>IF(DD72&gt;0,IF(SUM(DE$12:DE72)&gt;0,0,IF(DC72&lt;&gt;"",-PPMT(Tablas!$D$8,DC72,($C$4*12)-(VLOOKUP($CT$9,$A$12:$B$71,2,0)-1),DD$9-SUM(DE$12:DE72)),0)),0)</f>
        <v>0</v>
      </c>
      <c r="DG72" s="6">
        <f>IF(SUM(DE$12:DE72)&gt;0,0,IF(DC72&lt;&gt;"",DD72-DF72-DE72,0))</f>
        <v>0</v>
      </c>
      <c r="DH72" s="6">
        <f>IF(SUM(DE$12:DE72)&gt;0,0,IF(DC72&lt;&gt;"",(DD72-DE72)*Tablas!$D$8,0))</f>
        <v>0</v>
      </c>
      <c r="DI72" s="6">
        <f>IF(DF72&gt;0,IF(SUM(DE$12:DE72)&gt;0,0,IF(DC72&lt;&gt;"",Tablas!$G$8,0)),0)</f>
        <v>0</v>
      </c>
      <c r="DJ72" s="6">
        <f>IF(DC72&lt;&gt;"",ROUND(DI72+DH72+DF72,2),0)*(1+Tablas!$E$8)</f>
        <v>0</v>
      </c>
      <c r="DL72" s="14" t="str">
        <f t="shared" si="28"/>
        <v/>
      </c>
      <c r="DM72" s="6">
        <f t="shared" si="29"/>
        <v>0</v>
      </c>
      <c r="DN72" s="6">
        <f t="shared" si="30"/>
        <v>0</v>
      </c>
      <c r="DO72" s="6">
        <f>IF(DM72&gt;0,IF(SUM(DN$12:DN72)&gt;0,0,IF(DL72&lt;&gt;"",-PPMT(Tablas!$D$8,DL72,($C$4*12)-(VLOOKUP($DC$9,$A$12:$B$71,2,0)-1),DM$9-SUM(DN$12:DN72)),0)),0)</f>
        <v>0</v>
      </c>
      <c r="DP72" s="6">
        <f>IF(SUM(DN$12:DN72)&gt;0,0,IF(DL72&lt;&gt;"",DM72-DO72-DN72,0))</f>
        <v>0</v>
      </c>
      <c r="DQ72" s="6">
        <f>IF(SUM(DN$12:DN72)&gt;0,0,IF(DL72&lt;&gt;"",(DM72-DN72)*Tablas!$D$8,0))</f>
        <v>0</v>
      </c>
      <c r="DR72" s="6">
        <f>IF(DO72&gt;0,IF(SUM(DN$12:DN72)&gt;0,0,IF(DL72&lt;&gt;"",Tablas!$G$8,0)),0)</f>
        <v>0</v>
      </c>
      <c r="DS72" s="6">
        <f>IF(DL72&lt;&gt;"",ROUND(DR72+DQ72+DO72,2),0)*(1+Tablas!$E$8)</f>
        <v>0</v>
      </c>
      <c r="DU72" s="14" t="str">
        <f t="shared" si="31"/>
        <v/>
      </c>
      <c r="DV72" s="6">
        <f t="shared" si="32"/>
        <v>0</v>
      </c>
      <c r="DW72" s="6">
        <f t="shared" si="33"/>
        <v>0</v>
      </c>
      <c r="DX72" s="6">
        <f>IF(DV72&gt;0,IF(SUM(DW$12:DW72)&gt;0,0,IF(DU72&lt;&gt;"",-PPMT(Tablas!$D$8,DU72,($C$4*12)-(VLOOKUP($DL$9,$A$12:$B$71,2,0)-1),DV$9-SUM(DW$12:DW72)),0)),0)</f>
        <v>0</v>
      </c>
      <c r="DY72" s="6">
        <f>IF(SUM(DW$12:DW72)&gt;0,0,IF(DU72&lt;&gt;"",DV72-DX72-DW72,0))</f>
        <v>0</v>
      </c>
      <c r="DZ72" s="6">
        <f>IF(SUM(DW$12:DW72)&gt;0,0,IF(DU72&lt;&gt;"",(DV72-DW72)*Tablas!$D$8,0))</f>
        <v>0</v>
      </c>
      <c r="EA72" s="6">
        <f>IF(DX72&gt;0,IF(SUM(DW$12:DW72)&gt;0,0,IF(DU72&lt;&gt;"",Tablas!$G$8,0)),0)</f>
        <v>0</v>
      </c>
      <c r="EB72" s="6">
        <f>IF(DU72&lt;&gt;"",ROUND(EA72+DZ72+DX72,2),0)*(1+Tablas!$E$8)</f>
        <v>0</v>
      </c>
    </row>
    <row r="73" spans="1:132" x14ac:dyDescent="0.2">
      <c r="A73" s="3">
        <f>IF($D73&gt;0,COUNTA($D$12:D73),0)</f>
        <v>0</v>
      </c>
      <c r="B73" s="13" t="str">
        <f t="shared" si="34"/>
        <v/>
      </c>
      <c r="C73" s="1">
        <f t="shared" si="35"/>
        <v>47467</v>
      </c>
      <c r="D73" s="34"/>
      <c r="E73" s="6">
        <f t="shared" si="36"/>
        <v>1.0572875908110291E-11</v>
      </c>
      <c r="F73" s="6">
        <f t="shared" si="0"/>
        <v>0</v>
      </c>
      <c r="G73" s="6">
        <f t="shared" si="1"/>
        <v>0</v>
      </c>
      <c r="H73" s="6">
        <f t="shared" si="2"/>
        <v>0</v>
      </c>
      <c r="I73" s="6">
        <f>ROUND(SUM(F73:H73),2)*(Tablas!$E$8)</f>
        <v>0</v>
      </c>
      <c r="J73" s="6">
        <f t="shared" si="3"/>
        <v>0</v>
      </c>
      <c r="AR73" s="14" t="str">
        <f t="shared" si="4"/>
        <v/>
      </c>
      <c r="AS73" s="6">
        <f t="shared" si="5"/>
        <v>0</v>
      </c>
      <c r="AT73" s="6">
        <f t="shared" si="6"/>
        <v>0</v>
      </c>
      <c r="AU73" s="6">
        <f>IF(SUM($AT$12:$AT73)&gt;0,0,IF($AR73&lt;&gt;"",-PPMT($H$2,$AR73,$C$4*12,$AS$12-SUM($AT$12:$AT73)),0))</f>
        <v>0</v>
      </c>
      <c r="AV73" s="6">
        <f>IF(SUM($AT$12:$AT73)&gt;0,0,IF($AR73&lt;&gt;"",AS73-AU73-AT73,0))</f>
        <v>0</v>
      </c>
      <c r="AW73" s="6">
        <f>IF(SUM($AT$12:$AT73)&gt;0,0,IF($AR73&lt;&gt;"",(AS73-AT73)*$H$2,0))</f>
        <v>0</v>
      </c>
      <c r="AX73" s="6">
        <f>IF(AU73&gt;0,IF(SUM($AT$12:$AT73)&gt;0,0,IF($AR73&lt;&gt;"",Tablas!$G$8,0)),0)</f>
        <v>0</v>
      </c>
      <c r="AY73" s="6">
        <f>IF($AR73&lt;&gt;"",ROUND(AX73+AW73+AU73,2),0)*(1+Tablas!$E$8)</f>
        <v>0</v>
      </c>
      <c r="BA73" s="14" t="str">
        <f t="shared" si="7"/>
        <v/>
      </c>
      <c r="BB73" s="6">
        <f t="shared" si="8"/>
        <v>0</v>
      </c>
      <c r="BC73" s="6">
        <f t="shared" si="9"/>
        <v>0</v>
      </c>
      <c r="BD73" s="6">
        <f>IF(BB73&gt;0,
IF(SUM(BC$12:BC73)&gt;0,0,
IF(BA73&lt;&gt;"",
-PPMT(Tablas!$D$8,BA73,($C$4*12)-(VLOOKUP($AR$9,$A$12:$B$71,2,0)-1),BB$9-SUM(BC$12:BC73)),0)),0)</f>
        <v>0</v>
      </c>
      <c r="BE73" s="6">
        <f>IF(SUM(BC$12:BC73)&gt;0,0,IF(BA73&lt;&gt;"",BB73-BD73-BC73,0))</f>
        <v>0</v>
      </c>
      <c r="BF73" s="6">
        <f>IF(SUM(BC$12:BC73)&gt;0,0,IF(BA73&lt;&gt;"",(BB73-BC73)*Tablas!$D$8,0))</f>
        <v>0</v>
      </c>
      <c r="BG73" s="6">
        <f>IF(BD73&gt;0,IF(SUM(BC$12:BC73)&gt;0,0,IF(BA73&lt;&gt;"",Tablas!$G$8,0)),0)</f>
        <v>0</v>
      </c>
      <c r="BH73" s="6">
        <f>IF(BA73&lt;&gt;"",ROUND(BG73+BF73+BD73,2),0)*(1+Tablas!$E$8)</f>
        <v>0</v>
      </c>
      <c r="BJ73" s="14" t="str">
        <f t="shared" si="10"/>
        <v/>
      </c>
      <c r="BK73" s="6">
        <f t="shared" si="11"/>
        <v>0</v>
      </c>
      <c r="BL73" s="6">
        <f t="shared" si="12"/>
        <v>0</v>
      </c>
      <c r="BM73" s="6">
        <f>IF(BK73&gt;0,IF(SUM(BL$12:BL73)&gt;0,0,IF(BJ73&lt;&gt;"",-PPMT(Tablas!$D$8,BJ73,($C$4*12)-(VLOOKUP($BA$9,$A$12:$B$71,2,0)-1),BK$9-SUM(BL$12:BL73)),0)),0)</f>
        <v>0</v>
      </c>
      <c r="BN73" s="6">
        <f>IF(SUM(BL$12:BL73)&gt;0,0,IF(BJ73&lt;&gt;"",BK73-BM73-BL73,0))</f>
        <v>0</v>
      </c>
      <c r="BO73" s="6">
        <f>IF(SUM(BL$12:BL73)&gt;0,0,IF(BJ73&lt;&gt;"",(BK73-BL73)*Tablas!$D$8,0))</f>
        <v>0</v>
      </c>
      <c r="BP73" s="6">
        <f>IF(BM73&gt;0,IF(SUM(BL$12:BL73)&gt;0,0,IF(BJ73&lt;&gt;"",Tablas!$G$8,0)),0)</f>
        <v>0</v>
      </c>
      <c r="BQ73" s="6">
        <f>IF(BJ73&lt;&gt;"",ROUND(BP73+BO73+BM73,2),0)*(1+Tablas!$E$8)</f>
        <v>0</v>
      </c>
      <c r="BS73" s="14" t="str">
        <f t="shared" si="13"/>
        <v/>
      </c>
      <c r="BT73" s="6">
        <f t="shared" si="14"/>
        <v>0</v>
      </c>
      <c r="BU73" s="6">
        <f t="shared" si="15"/>
        <v>0</v>
      </c>
      <c r="BV73" s="6">
        <f>IF(BT73&gt;0,IF(SUM(BU$12:BU73)&gt;0,0,IF(BS73&lt;&gt;"",-PPMT(Tablas!$D$8,BS73,($C$4*12)-(VLOOKUP($BJ$9,$A$12:$B$71,2,0)-1),BT$9-SUM(BU$12:BU73)),0)),0)</f>
        <v>0</v>
      </c>
      <c r="BW73" s="6">
        <f>IF(SUM(BU$12:BU73)&gt;0,0,IF(BS73&lt;&gt;"",BT73-BV73-BU73,0))</f>
        <v>0</v>
      </c>
      <c r="BX73" s="6">
        <f>IF(SUM(BU$12:BU73)&gt;0,0,IF(BS73&lt;&gt;"",(BT73-BU73)*Tablas!$D$8,0))</f>
        <v>0</v>
      </c>
      <c r="BY73" s="6">
        <f>IF(BV73&gt;0,IF(SUM(BU$12:BU73)&gt;0,0,IF(BS73&lt;&gt;"",Tablas!$G$8,0)),0)</f>
        <v>0</v>
      </c>
      <c r="BZ73" s="6">
        <f>IF(BS73&lt;&gt;"",ROUND(BY73+BX73+BV73,2),0)*(1+Tablas!$E$8)</f>
        <v>0</v>
      </c>
      <c r="CB73" s="14" t="str">
        <f t="shared" si="16"/>
        <v/>
      </c>
      <c r="CC73" s="6">
        <f t="shared" si="17"/>
        <v>0</v>
      </c>
      <c r="CD73" s="6">
        <f t="shared" si="18"/>
        <v>0</v>
      </c>
      <c r="CE73" s="6">
        <f>IF(CC73&gt;0,IF(SUM(CD$12:CD73)&gt;0,0,IF(CB73&lt;&gt;"",-PPMT(Tablas!$D$8,CB73,($C$4*12)-(VLOOKUP($BS$9,$A$12:$B$71,2,0)-1),CC$9-SUM(CD$12:CD73)),0)),0)</f>
        <v>0</v>
      </c>
      <c r="CF73" s="6">
        <f>IF(SUM(CD$12:CD73)&gt;0,0,IF(CB73&lt;&gt;"",CC73-CE73-CD73,0))</f>
        <v>0</v>
      </c>
      <c r="CG73" s="6">
        <f>IF(SUM(CD$12:CD73)&gt;0,0,IF(CB73&lt;&gt;"",(CC73-CD73)*Tablas!$D$8,0))</f>
        <v>0</v>
      </c>
      <c r="CH73" s="6">
        <f>IF(CE73&gt;0,IF(SUM(CD$12:CD73)&gt;0,0,IF(CB73&lt;&gt;"",Tablas!$G$8,0)),0)</f>
        <v>0</v>
      </c>
      <c r="CI73" s="6">
        <f>IF(CB73&lt;&gt;"",ROUND(CH73+CG73+CE73,2),0)*(1+Tablas!$E$8)</f>
        <v>0</v>
      </c>
      <c r="CK73" s="14" t="str">
        <f t="shared" si="19"/>
        <v/>
      </c>
      <c r="CL73" s="6">
        <f t="shared" si="20"/>
        <v>0</v>
      </c>
      <c r="CM73" s="6">
        <f t="shared" si="21"/>
        <v>0</v>
      </c>
      <c r="CN73" s="6">
        <f>IF(CL73&gt;0,IF(SUM(CM$12:CM73)&gt;0,0,IF(CK73&lt;&gt;"",-PPMT(Tablas!$D$8,CK73,($C$4*12)-(VLOOKUP($CB$9,$A$12:$B$71,2,0)-1),CL$9-SUM(CM$12:CM73)),0)),0)</f>
        <v>0</v>
      </c>
      <c r="CO73" s="6">
        <f>IF(SUM(CM$12:CM73)&gt;0,0,IF(CK73&lt;&gt;"",CL73-CN73-CM73,0))</f>
        <v>0</v>
      </c>
      <c r="CP73" s="6">
        <f>IF(SUM(CM$12:CM73)&gt;0,0,IF(CK73&lt;&gt;"",(CL73-CM73)*Tablas!$D$8,0))</f>
        <v>0</v>
      </c>
      <c r="CQ73" s="6">
        <f>IF(CN73&gt;0,IF(SUM(CM$12:CM73)&gt;0,0,IF(CK73&lt;&gt;"",Tablas!$G$8,0)),0)</f>
        <v>0</v>
      </c>
      <c r="CR73" s="6">
        <f>IF(CK73&lt;&gt;"",ROUND(CQ73+CP73+CN73,2),0)*(1+Tablas!$E$8)</f>
        <v>0</v>
      </c>
      <c r="CT73" s="14" t="str">
        <f t="shared" si="22"/>
        <v/>
      </c>
      <c r="CU73" s="6">
        <f t="shared" si="23"/>
        <v>0</v>
      </c>
      <c r="CV73" s="6">
        <f t="shared" si="24"/>
        <v>0</v>
      </c>
      <c r="CW73" s="6">
        <f>IF(CU73&gt;0,IF(SUM(CV$12:CV73)&gt;0,0,IF(CT73&lt;&gt;"",-PPMT(Tablas!$D$8,CT73,($C$4*12)-(VLOOKUP($CK$9,$A$12:$B$71,2,0)-1),CU$9-SUM(CV$12:CV73)),0)),0)</f>
        <v>0</v>
      </c>
      <c r="CX73" s="6">
        <f>IF(SUM(CV$12:CV73)&gt;0,0,IF(CT73&lt;&gt;"",CU73-CW73-CV73,0))</f>
        <v>0</v>
      </c>
      <c r="CY73" s="6">
        <f>IF(SUM(CV$12:CV73)&gt;0,0,IF(CT73&lt;&gt;"",(CU73-CV73)*Tablas!$D$8,0))</f>
        <v>0</v>
      </c>
      <c r="CZ73" s="6">
        <f>IF(CW73&gt;0,IF(SUM(CV$12:CV73)&gt;0,0,IF(CT73&lt;&gt;"",Tablas!$G$8,0)),0)</f>
        <v>0</v>
      </c>
      <c r="DA73" s="6">
        <f>IF(CT73&lt;&gt;"",ROUND(CZ73+CY73+CW73,2),0)*(1+Tablas!$E$8)</f>
        <v>0</v>
      </c>
      <c r="DC73" s="14" t="str">
        <f t="shared" si="25"/>
        <v/>
      </c>
      <c r="DD73" s="6">
        <f t="shared" si="26"/>
        <v>0</v>
      </c>
      <c r="DE73" s="6">
        <f t="shared" si="27"/>
        <v>0</v>
      </c>
      <c r="DF73" s="6">
        <f>IF(DD73&gt;0,IF(SUM(DE$12:DE73)&gt;0,0,IF(DC73&lt;&gt;"",-PPMT(Tablas!$D$8,DC73,($C$4*12)-(VLOOKUP($CT$9,$A$12:$B$71,2,0)-1),DD$9-SUM(DE$12:DE73)),0)),0)</f>
        <v>0</v>
      </c>
      <c r="DG73" s="6">
        <f>IF(SUM(DE$12:DE73)&gt;0,0,IF(DC73&lt;&gt;"",DD73-DF73-DE73,0))</f>
        <v>0</v>
      </c>
      <c r="DH73" s="6">
        <f>IF(SUM(DE$12:DE73)&gt;0,0,IF(DC73&lt;&gt;"",(DD73-DE73)*Tablas!$D$8,0))</f>
        <v>0</v>
      </c>
      <c r="DI73" s="6">
        <f>IF(DF73&gt;0,IF(SUM(DE$12:DE73)&gt;0,0,IF(DC73&lt;&gt;"",Tablas!$G$8,0)),0)</f>
        <v>0</v>
      </c>
      <c r="DJ73" s="6">
        <f>IF(DC73&lt;&gt;"",ROUND(DI73+DH73+DF73,2),0)*(1+Tablas!$E$8)</f>
        <v>0</v>
      </c>
      <c r="DL73" s="14" t="str">
        <f t="shared" si="28"/>
        <v/>
      </c>
      <c r="DM73" s="6">
        <f t="shared" si="29"/>
        <v>0</v>
      </c>
      <c r="DN73" s="6">
        <f t="shared" si="30"/>
        <v>0</v>
      </c>
      <c r="DO73" s="6">
        <f>IF(DM73&gt;0,IF(SUM(DN$12:DN73)&gt;0,0,IF(DL73&lt;&gt;"",-PPMT(Tablas!$D$8,DL73,($C$4*12)-(VLOOKUP($DC$9,$A$12:$B$71,2,0)-1),DM$9-SUM(DN$12:DN73)),0)),0)</f>
        <v>0</v>
      </c>
      <c r="DP73" s="6">
        <f>IF(SUM(DN$12:DN73)&gt;0,0,IF(DL73&lt;&gt;"",DM73-DO73-DN73,0))</f>
        <v>0</v>
      </c>
      <c r="DQ73" s="6">
        <f>IF(SUM(DN$12:DN73)&gt;0,0,IF(DL73&lt;&gt;"",(DM73-DN73)*Tablas!$D$8,0))</f>
        <v>0</v>
      </c>
      <c r="DR73" s="6">
        <f>IF(DO73&gt;0,IF(SUM(DN$12:DN73)&gt;0,0,IF(DL73&lt;&gt;"",Tablas!$G$8,0)),0)</f>
        <v>0</v>
      </c>
      <c r="DS73" s="6">
        <f>IF(DL73&lt;&gt;"",ROUND(DR73+DQ73+DO73,2),0)*(1+Tablas!$E$8)</f>
        <v>0</v>
      </c>
      <c r="DU73" s="14" t="str">
        <f t="shared" si="31"/>
        <v/>
      </c>
      <c r="DV73" s="6">
        <f t="shared" si="32"/>
        <v>0</v>
      </c>
      <c r="DW73" s="6">
        <f t="shared" si="33"/>
        <v>0</v>
      </c>
      <c r="DX73" s="6">
        <f>IF(DV73&gt;0,IF(SUM(DW$12:DW73)&gt;0,0,IF(DU73&lt;&gt;"",-PPMT(Tablas!$D$8,DU73,($C$4*12)-(VLOOKUP($DL$9,$A$12:$B$71,2,0)-1),DV$9-SUM(DW$12:DW73)),0)),0)</f>
        <v>0</v>
      </c>
      <c r="DY73" s="6">
        <f>IF(SUM(DW$12:DW73)&gt;0,0,IF(DU73&lt;&gt;"",DV73-DX73-DW73,0))</f>
        <v>0</v>
      </c>
      <c r="DZ73" s="6">
        <f>IF(SUM(DW$12:DW73)&gt;0,0,IF(DU73&lt;&gt;"",(DV73-DW73)*Tablas!$D$8,0))</f>
        <v>0</v>
      </c>
      <c r="EA73" s="6">
        <f>IF(DX73&gt;0,IF(SUM(DW$12:DW73)&gt;0,0,IF(DU73&lt;&gt;"",Tablas!$G$8,0)),0)</f>
        <v>0</v>
      </c>
      <c r="EB73" s="6">
        <f>IF(DU73&lt;&gt;"",ROUND(EA73+DZ73+DX73,2),0)*(1+Tablas!$E$8)</f>
        <v>0</v>
      </c>
    </row>
    <row r="74" spans="1:132" x14ac:dyDescent="0.2">
      <c r="A74" s="3">
        <f>IF($D74&gt;0,COUNTA($D$12:D74),0)</f>
        <v>0</v>
      </c>
      <c r="B74" s="13" t="str">
        <f t="shared" si="34"/>
        <v/>
      </c>
      <c r="C74" s="1">
        <f t="shared" si="35"/>
        <v>47498</v>
      </c>
      <c r="D74" s="34"/>
      <c r="E74" s="6">
        <f t="shared" si="36"/>
        <v>1.0572875908110291E-11</v>
      </c>
      <c r="F74" s="6">
        <f t="shared" si="0"/>
        <v>0</v>
      </c>
      <c r="G74" s="6">
        <f t="shared" si="1"/>
        <v>0</v>
      </c>
      <c r="H74" s="6">
        <f t="shared" si="2"/>
        <v>0</v>
      </c>
      <c r="I74" s="6">
        <f>ROUND(SUM(F74:H74),2)*(Tablas!$E$8)</f>
        <v>0</v>
      </c>
      <c r="J74" s="6">
        <f t="shared" si="3"/>
        <v>0</v>
      </c>
      <c r="AR74" s="14" t="str">
        <f t="shared" si="4"/>
        <v/>
      </c>
      <c r="AS74" s="6">
        <f t="shared" si="5"/>
        <v>0</v>
      </c>
      <c r="AT74" s="6">
        <f t="shared" si="6"/>
        <v>0</v>
      </c>
      <c r="AU74" s="6">
        <f>IF(SUM($AT$12:$AT74)&gt;0,0,IF($AR74&lt;&gt;"",-PPMT($H$2,$AR74,$C$4*12,$AS$12-SUM($AT$12:$AT74)),0))</f>
        <v>0</v>
      </c>
      <c r="AV74" s="6">
        <f>IF(SUM($AT$12:$AT74)&gt;0,0,IF($AR74&lt;&gt;"",AS74-AU74-AT74,0))</f>
        <v>0</v>
      </c>
      <c r="AW74" s="6">
        <f>IF(SUM($AT$12:$AT74)&gt;0,0,IF($AR74&lt;&gt;"",(AS74-AT74)*$H$2,0))</f>
        <v>0</v>
      </c>
      <c r="AX74" s="6">
        <f>IF(AU74&gt;0,IF(SUM($AT$12:$AT74)&gt;0,0,IF($AR74&lt;&gt;"",Tablas!$G$8,0)),0)</f>
        <v>0</v>
      </c>
      <c r="AY74" s="6">
        <f>IF($AR74&lt;&gt;"",ROUND(AX74+AW74+AU74,2),0)*(1+Tablas!$E$8)</f>
        <v>0</v>
      </c>
      <c r="BA74" s="14" t="str">
        <f t="shared" si="7"/>
        <v/>
      </c>
      <c r="BB74" s="6">
        <f t="shared" si="8"/>
        <v>0</v>
      </c>
      <c r="BC74" s="6">
        <f t="shared" si="9"/>
        <v>0</v>
      </c>
      <c r="BD74" s="6">
        <f>IF(BB74&gt;0,
IF(SUM(BC$12:BC74)&gt;0,0,
IF(BA74&lt;&gt;"",
-PPMT(Tablas!$D$8,BA74,($C$4*12)-(VLOOKUP($AR$9,$A$12:$B$71,2,0)-1),BB$9-SUM(BC$12:BC74)),0)),0)</f>
        <v>0</v>
      </c>
      <c r="BE74" s="6">
        <f>IF(SUM(BC$12:BC74)&gt;0,0,IF(BA74&lt;&gt;"",BB74-BD74-BC74,0))</f>
        <v>0</v>
      </c>
      <c r="BF74" s="6">
        <f>IF(SUM(BC$12:BC74)&gt;0,0,IF(BA74&lt;&gt;"",(BB74-BC74)*Tablas!$D$8,0))</f>
        <v>0</v>
      </c>
      <c r="BG74" s="6">
        <f>IF(BD74&gt;0,IF(SUM(BC$12:BC74)&gt;0,0,IF(BA74&lt;&gt;"",Tablas!$G$8,0)),0)</f>
        <v>0</v>
      </c>
      <c r="BH74" s="6">
        <f>IF(BA74&lt;&gt;"",ROUND(BG74+BF74+BD74,2),0)*(1+Tablas!$E$8)</f>
        <v>0</v>
      </c>
      <c r="BJ74" s="14" t="str">
        <f t="shared" si="10"/>
        <v/>
      </c>
      <c r="BK74" s="6">
        <f t="shared" si="11"/>
        <v>0</v>
      </c>
      <c r="BL74" s="6">
        <f t="shared" si="12"/>
        <v>0</v>
      </c>
      <c r="BM74" s="6">
        <f>IF(BK74&gt;0,IF(SUM(BL$12:BL74)&gt;0,0,IF(BJ74&lt;&gt;"",-PPMT(Tablas!$D$8,BJ74,($C$4*12)-(VLOOKUP($BA$9,$A$12:$B$71,2,0)-1),BK$9-SUM(BL$12:BL74)),0)),0)</f>
        <v>0</v>
      </c>
      <c r="BN74" s="6">
        <f>IF(SUM(BL$12:BL74)&gt;0,0,IF(BJ74&lt;&gt;"",BK74-BM74-BL74,0))</f>
        <v>0</v>
      </c>
      <c r="BO74" s="6">
        <f>IF(SUM(BL$12:BL74)&gt;0,0,IF(BJ74&lt;&gt;"",(BK74-BL74)*Tablas!$D$8,0))</f>
        <v>0</v>
      </c>
      <c r="BP74" s="6">
        <f>IF(BM74&gt;0,IF(SUM(BL$12:BL74)&gt;0,0,IF(BJ74&lt;&gt;"",Tablas!$G$8,0)),0)</f>
        <v>0</v>
      </c>
      <c r="BQ74" s="6">
        <f>IF(BJ74&lt;&gt;"",ROUND(BP74+BO74+BM74,2),0)*(1+Tablas!$E$8)</f>
        <v>0</v>
      </c>
      <c r="BS74" s="14" t="str">
        <f t="shared" si="13"/>
        <v/>
      </c>
      <c r="BT74" s="6">
        <f t="shared" si="14"/>
        <v>0</v>
      </c>
      <c r="BU74" s="6">
        <f t="shared" si="15"/>
        <v>0</v>
      </c>
      <c r="BV74" s="6">
        <f>IF(BT74&gt;0,IF(SUM(BU$12:BU74)&gt;0,0,IF(BS74&lt;&gt;"",-PPMT(Tablas!$D$8,BS74,($C$4*12)-(VLOOKUP($BJ$9,$A$12:$B$71,2,0)-1),BT$9-SUM(BU$12:BU74)),0)),0)</f>
        <v>0</v>
      </c>
      <c r="BW74" s="6">
        <f>IF(SUM(BU$12:BU74)&gt;0,0,IF(BS74&lt;&gt;"",BT74-BV74-BU74,0))</f>
        <v>0</v>
      </c>
      <c r="BX74" s="6">
        <f>IF(SUM(BU$12:BU74)&gt;0,0,IF(BS74&lt;&gt;"",(BT74-BU74)*Tablas!$D$8,0))</f>
        <v>0</v>
      </c>
      <c r="BY74" s="6">
        <f>IF(BV74&gt;0,IF(SUM(BU$12:BU74)&gt;0,0,IF(BS74&lt;&gt;"",Tablas!$G$8,0)),0)</f>
        <v>0</v>
      </c>
      <c r="BZ74" s="6">
        <f>IF(BS74&lt;&gt;"",ROUND(BY74+BX74+BV74,2),0)*(1+Tablas!$E$8)</f>
        <v>0</v>
      </c>
      <c r="CB74" s="14" t="str">
        <f t="shared" si="16"/>
        <v/>
      </c>
      <c r="CC74" s="6">
        <f t="shared" si="17"/>
        <v>0</v>
      </c>
      <c r="CD74" s="6">
        <f t="shared" si="18"/>
        <v>0</v>
      </c>
      <c r="CE74" s="6">
        <f>IF(CC74&gt;0,IF(SUM(CD$12:CD74)&gt;0,0,IF(CB74&lt;&gt;"",-PPMT(Tablas!$D$8,CB74,($C$4*12)-(VLOOKUP($BS$9,$A$12:$B$71,2,0)-1),CC$9-SUM(CD$12:CD74)),0)),0)</f>
        <v>0</v>
      </c>
      <c r="CF74" s="6">
        <f>IF(SUM(CD$12:CD74)&gt;0,0,IF(CB74&lt;&gt;"",CC74-CE74-CD74,0))</f>
        <v>0</v>
      </c>
      <c r="CG74" s="6">
        <f>IF(SUM(CD$12:CD74)&gt;0,0,IF(CB74&lt;&gt;"",(CC74-CD74)*Tablas!$D$8,0))</f>
        <v>0</v>
      </c>
      <c r="CH74" s="6">
        <f>IF(CE74&gt;0,IF(SUM(CD$12:CD74)&gt;0,0,IF(CB74&lt;&gt;"",Tablas!$G$8,0)),0)</f>
        <v>0</v>
      </c>
      <c r="CI74" s="6">
        <f>IF(CB74&lt;&gt;"",ROUND(CH74+CG74+CE74,2),0)*(1+Tablas!$E$8)</f>
        <v>0</v>
      </c>
      <c r="CK74" s="14" t="str">
        <f t="shared" si="19"/>
        <v/>
      </c>
      <c r="CL74" s="6">
        <f t="shared" si="20"/>
        <v>0</v>
      </c>
      <c r="CM74" s="6">
        <f t="shared" si="21"/>
        <v>0</v>
      </c>
      <c r="CN74" s="6">
        <f>IF(CL74&gt;0,IF(SUM(CM$12:CM74)&gt;0,0,IF(CK74&lt;&gt;"",-PPMT(Tablas!$D$8,CK74,($C$4*12)-(VLOOKUP($CB$9,$A$12:$B$71,2,0)-1),CL$9-SUM(CM$12:CM74)),0)),0)</f>
        <v>0</v>
      </c>
      <c r="CO74" s="6">
        <f>IF(SUM(CM$12:CM74)&gt;0,0,IF(CK74&lt;&gt;"",CL74-CN74-CM74,0))</f>
        <v>0</v>
      </c>
      <c r="CP74" s="6">
        <f>IF(SUM(CM$12:CM74)&gt;0,0,IF(CK74&lt;&gt;"",(CL74-CM74)*Tablas!$D$8,0))</f>
        <v>0</v>
      </c>
      <c r="CQ74" s="6">
        <f>IF(CN74&gt;0,IF(SUM(CM$12:CM74)&gt;0,0,IF(CK74&lt;&gt;"",Tablas!$G$8,0)),0)</f>
        <v>0</v>
      </c>
      <c r="CR74" s="6">
        <f>IF(CK74&lt;&gt;"",ROUND(CQ74+CP74+CN74,2),0)*(1+Tablas!$E$8)</f>
        <v>0</v>
      </c>
      <c r="CT74" s="14" t="str">
        <f t="shared" si="22"/>
        <v/>
      </c>
      <c r="CU74" s="6">
        <f t="shared" si="23"/>
        <v>0</v>
      </c>
      <c r="CV74" s="6">
        <f t="shared" si="24"/>
        <v>0</v>
      </c>
      <c r="CW74" s="6">
        <f>IF(CU74&gt;0,IF(SUM(CV$12:CV74)&gt;0,0,IF(CT74&lt;&gt;"",-PPMT(Tablas!$D$8,CT74,($C$4*12)-(VLOOKUP($CK$9,$A$12:$B$71,2,0)-1),CU$9-SUM(CV$12:CV74)),0)),0)</f>
        <v>0</v>
      </c>
      <c r="CX74" s="6">
        <f>IF(SUM(CV$12:CV74)&gt;0,0,IF(CT74&lt;&gt;"",CU74-CW74-CV74,0))</f>
        <v>0</v>
      </c>
      <c r="CY74" s="6">
        <f>IF(SUM(CV$12:CV74)&gt;0,0,IF(CT74&lt;&gt;"",(CU74-CV74)*Tablas!$D$8,0))</f>
        <v>0</v>
      </c>
      <c r="CZ74" s="6">
        <f>IF(CW74&gt;0,IF(SUM(CV$12:CV74)&gt;0,0,IF(CT74&lt;&gt;"",Tablas!$G$8,0)),0)</f>
        <v>0</v>
      </c>
      <c r="DA74" s="6">
        <f>IF(CT74&lt;&gt;"",ROUND(CZ74+CY74+CW74,2),0)*(1+Tablas!$E$8)</f>
        <v>0</v>
      </c>
      <c r="DC74" s="14" t="str">
        <f t="shared" si="25"/>
        <v/>
      </c>
      <c r="DD74" s="6">
        <f t="shared" si="26"/>
        <v>0</v>
      </c>
      <c r="DE74" s="6">
        <f t="shared" si="27"/>
        <v>0</v>
      </c>
      <c r="DF74" s="6">
        <f>IF(DD74&gt;0,IF(SUM(DE$12:DE74)&gt;0,0,IF(DC74&lt;&gt;"",-PPMT(Tablas!$D$8,DC74,($C$4*12)-(VLOOKUP($CT$9,$A$12:$B$71,2,0)-1),DD$9-SUM(DE$12:DE74)),0)),0)</f>
        <v>0</v>
      </c>
      <c r="DG74" s="6">
        <f>IF(SUM(DE$12:DE74)&gt;0,0,IF(DC74&lt;&gt;"",DD74-DF74-DE74,0))</f>
        <v>0</v>
      </c>
      <c r="DH74" s="6">
        <f>IF(SUM(DE$12:DE74)&gt;0,0,IF(DC74&lt;&gt;"",(DD74-DE74)*Tablas!$D$8,0))</f>
        <v>0</v>
      </c>
      <c r="DI74" s="6">
        <f>IF(DF74&gt;0,IF(SUM(DE$12:DE74)&gt;0,0,IF(DC74&lt;&gt;"",Tablas!$G$8,0)),0)</f>
        <v>0</v>
      </c>
      <c r="DJ74" s="6">
        <f>IF(DC74&lt;&gt;"",ROUND(DI74+DH74+DF74,2),0)*(1+Tablas!$E$8)</f>
        <v>0</v>
      </c>
      <c r="DL74" s="14" t="str">
        <f t="shared" si="28"/>
        <v/>
      </c>
      <c r="DM74" s="6">
        <f t="shared" si="29"/>
        <v>0</v>
      </c>
      <c r="DN74" s="6">
        <f t="shared" si="30"/>
        <v>0</v>
      </c>
      <c r="DO74" s="6">
        <f>IF(DM74&gt;0,IF(SUM(DN$12:DN74)&gt;0,0,IF(DL74&lt;&gt;"",-PPMT(Tablas!$D$8,DL74,($C$4*12)-(VLOOKUP($DC$9,$A$12:$B$71,2,0)-1),DM$9-SUM(DN$12:DN74)),0)),0)</f>
        <v>0</v>
      </c>
      <c r="DP74" s="6">
        <f>IF(SUM(DN$12:DN74)&gt;0,0,IF(DL74&lt;&gt;"",DM74-DO74-DN74,0))</f>
        <v>0</v>
      </c>
      <c r="DQ74" s="6">
        <f>IF(SUM(DN$12:DN74)&gt;0,0,IF(DL74&lt;&gt;"",(DM74-DN74)*Tablas!$D$8,0))</f>
        <v>0</v>
      </c>
      <c r="DR74" s="6">
        <f>IF(DO74&gt;0,IF(SUM(DN$12:DN74)&gt;0,0,IF(DL74&lt;&gt;"",Tablas!$G$8,0)),0)</f>
        <v>0</v>
      </c>
      <c r="DS74" s="6">
        <f>IF(DL74&lt;&gt;"",ROUND(DR74+DQ74+DO74,2),0)*(1+Tablas!$E$8)</f>
        <v>0</v>
      </c>
      <c r="DU74" s="14" t="str">
        <f t="shared" si="31"/>
        <v/>
      </c>
      <c r="DV74" s="6">
        <f t="shared" si="32"/>
        <v>0</v>
      </c>
      <c r="DW74" s="6">
        <f t="shared" si="33"/>
        <v>0</v>
      </c>
      <c r="DX74" s="6">
        <f>IF(DV74&gt;0,IF(SUM(DW$12:DW74)&gt;0,0,IF(DU74&lt;&gt;"",-PPMT(Tablas!$D$8,DU74,($C$4*12)-(VLOOKUP($DL$9,$A$12:$B$71,2,0)-1),DV$9-SUM(DW$12:DW74)),0)),0)</f>
        <v>0</v>
      </c>
      <c r="DY74" s="6">
        <f>IF(SUM(DW$12:DW74)&gt;0,0,IF(DU74&lt;&gt;"",DV74-DX74-DW74,0))</f>
        <v>0</v>
      </c>
      <c r="DZ74" s="6">
        <f>IF(SUM(DW$12:DW74)&gt;0,0,IF(DU74&lt;&gt;"",(DV74-DW74)*Tablas!$D$8,0))</f>
        <v>0</v>
      </c>
      <c r="EA74" s="6">
        <f>IF(DX74&gt;0,IF(SUM(DW$12:DW74)&gt;0,0,IF(DU74&lt;&gt;"",Tablas!$G$8,0)),0)</f>
        <v>0</v>
      </c>
      <c r="EB74" s="6">
        <f>IF(DU74&lt;&gt;"",ROUND(EA74+DZ74+DX74,2),0)*(1+Tablas!$E$8)</f>
        <v>0</v>
      </c>
    </row>
    <row r="75" spans="1:132" x14ac:dyDescent="0.2">
      <c r="A75" s="3">
        <f>IF($D75&gt;0,COUNTA($D$12:D75),0)</f>
        <v>0</v>
      </c>
      <c r="B75" s="13" t="str">
        <f t="shared" si="34"/>
        <v/>
      </c>
      <c r="C75" s="1">
        <f t="shared" si="35"/>
        <v>47529</v>
      </c>
      <c r="D75" s="34"/>
      <c r="E75" s="6">
        <f t="shared" si="36"/>
        <v>1.0572875908110291E-11</v>
      </c>
      <c r="F75" s="6">
        <f t="shared" si="0"/>
        <v>0</v>
      </c>
      <c r="G75" s="6">
        <f t="shared" si="1"/>
        <v>0</v>
      </c>
      <c r="H75" s="6">
        <f t="shared" si="2"/>
        <v>0</v>
      </c>
      <c r="I75" s="6">
        <f>ROUND(SUM(F75:H75),2)*(Tablas!$E$8)</f>
        <v>0</v>
      </c>
      <c r="J75" s="6">
        <f t="shared" si="3"/>
        <v>0</v>
      </c>
      <c r="AR75" s="14" t="str">
        <f t="shared" si="4"/>
        <v/>
      </c>
      <c r="AS75" s="6">
        <f t="shared" si="5"/>
        <v>0</v>
      </c>
      <c r="AT75" s="6">
        <f t="shared" si="6"/>
        <v>0</v>
      </c>
      <c r="AU75" s="6">
        <f>IF(SUM($AT$12:$AT75)&gt;0,0,IF($AR75&lt;&gt;"",-PPMT($H$2,$AR75,$C$4*12,$AS$12-SUM($AT$12:$AT75)),0))</f>
        <v>0</v>
      </c>
      <c r="AV75" s="6">
        <f>IF(SUM($AT$12:$AT75)&gt;0,0,IF($AR75&lt;&gt;"",AS75-AU75-AT75,0))</f>
        <v>0</v>
      </c>
      <c r="AW75" s="6">
        <f>IF(SUM($AT$12:$AT75)&gt;0,0,IF($AR75&lt;&gt;"",(AS75-AT75)*$H$2,0))</f>
        <v>0</v>
      </c>
      <c r="AX75" s="6">
        <f>IF(AU75&gt;0,IF(SUM($AT$12:$AT75)&gt;0,0,IF($AR75&lt;&gt;"",Tablas!$G$8,0)),0)</f>
        <v>0</v>
      </c>
      <c r="AY75" s="6">
        <f>IF($AR75&lt;&gt;"",ROUND(AX75+AW75+AU75,2),0)*(1+Tablas!$E$8)</f>
        <v>0</v>
      </c>
      <c r="BA75" s="14" t="str">
        <f t="shared" si="7"/>
        <v/>
      </c>
      <c r="BB75" s="6">
        <f t="shared" si="8"/>
        <v>0</v>
      </c>
      <c r="BC75" s="6">
        <f t="shared" si="9"/>
        <v>0</v>
      </c>
      <c r="BD75" s="6">
        <f>IF(BB75&gt;0,
IF(SUM(BC$12:BC75)&gt;0,0,
IF(BA75&lt;&gt;"",
-PPMT(Tablas!$D$8,BA75,($C$4*12)-(VLOOKUP($AR$9,$A$12:$B$71,2,0)-1),BB$9-SUM(BC$12:BC75)),0)),0)</f>
        <v>0</v>
      </c>
      <c r="BE75" s="6">
        <f>IF(SUM(BC$12:BC75)&gt;0,0,IF(BA75&lt;&gt;"",BB75-BD75-BC75,0))</f>
        <v>0</v>
      </c>
      <c r="BF75" s="6">
        <f>IF(SUM(BC$12:BC75)&gt;0,0,IF(BA75&lt;&gt;"",(BB75-BC75)*Tablas!$D$8,0))</f>
        <v>0</v>
      </c>
      <c r="BG75" s="6">
        <f>IF(BD75&gt;0,IF(SUM(BC$12:BC75)&gt;0,0,IF(BA75&lt;&gt;"",Tablas!$G$8,0)),0)</f>
        <v>0</v>
      </c>
      <c r="BH75" s="6">
        <f>IF(BA75&lt;&gt;"",ROUND(BG75+BF75+BD75,2),0)*(1+Tablas!$E$8)</f>
        <v>0</v>
      </c>
      <c r="BJ75" s="14" t="str">
        <f t="shared" si="10"/>
        <v/>
      </c>
      <c r="BK75" s="6">
        <f t="shared" si="11"/>
        <v>0</v>
      </c>
      <c r="BL75" s="6">
        <f t="shared" si="12"/>
        <v>0</v>
      </c>
      <c r="BM75" s="6">
        <f>IF(BK75&gt;0,IF(SUM(BL$12:BL75)&gt;0,0,IF(BJ75&lt;&gt;"",-PPMT(Tablas!$D$8,BJ75,($C$4*12)-(VLOOKUP($BA$9,$A$12:$B$71,2,0)-1),BK$9-SUM(BL$12:BL75)),0)),0)</f>
        <v>0</v>
      </c>
      <c r="BN75" s="6">
        <f>IF(SUM(BL$12:BL75)&gt;0,0,IF(BJ75&lt;&gt;"",BK75-BM75-BL75,0))</f>
        <v>0</v>
      </c>
      <c r="BO75" s="6">
        <f>IF(SUM(BL$12:BL75)&gt;0,0,IF(BJ75&lt;&gt;"",(BK75-BL75)*Tablas!$D$8,0))</f>
        <v>0</v>
      </c>
      <c r="BP75" s="6">
        <f>IF(BM75&gt;0,IF(SUM(BL$12:BL75)&gt;0,0,IF(BJ75&lt;&gt;"",Tablas!$G$8,0)),0)</f>
        <v>0</v>
      </c>
      <c r="BQ75" s="6">
        <f>IF(BJ75&lt;&gt;"",ROUND(BP75+BO75+BM75,2),0)*(1+Tablas!$E$8)</f>
        <v>0</v>
      </c>
      <c r="BS75" s="14" t="str">
        <f t="shared" si="13"/>
        <v/>
      </c>
      <c r="BT75" s="6">
        <f t="shared" si="14"/>
        <v>0</v>
      </c>
      <c r="BU75" s="6">
        <f t="shared" si="15"/>
        <v>0</v>
      </c>
      <c r="BV75" s="6">
        <f>IF(BT75&gt;0,IF(SUM(BU$12:BU75)&gt;0,0,IF(BS75&lt;&gt;"",-PPMT(Tablas!$D$8,BS75,($C$4*12)-(VLOOKUP($BJ$9,$A$12:$B$71,2,0)-1),BT$9-SUM(BU$12:BU75)),0)),0)</f>
        <v>0</v>
      </c>
      <c r="BW75" s="6">
        <f>IF(SUM(BU$12:BU75)&gt;0,0,IF(BS75&lt;&gt;"",BT75-BV75-BU75,0))</f>
        <v>0</v>
      </c>
      <c r="BX75" s="6">
        <f>IF(SUM(BU$12:BU75)&gt;0,0,IF(BS75&lt;&gt;"",(BT75-BU75)*Tablas!$D$8,0))</f>
        <v>0</v>
      </c>
      <c r="BY75" s="6">
        <f>IF(BV75&gt;0,IF(SUM(BU$12:BU75)&gt;0,0,IF(BS75&lt;&gt;"",Tablas!$G$8,0)),0)</f>
        <v>0</v>
      </c>
      <c r="BZ75" s="6">
        <f>IF(BS75&lt;&gt;"",ROUND(BY75+BX75+BV75,2),0)*(1+Tablas!$E$8)</f>
        <v>0</v>
      </c>
      <c r="CB75" s="14" t="str">
        <f t="shared" si="16"/>
        <v/>
      </c>
      <c r="CC75" s="6">
        <f t="shared" si="17"/>
        <v>0</v>
      </c>
      <c r="CD75" s="6">
        <f t="shared" si="18"/>
        <v>0</v>
      </c>
      <c r="CE75" s="6">
        <f>IF(CC75&gt;0,IF(SUM(CD$12:CD75)&gt;0,0,IF(CB75&lt;&gt;"",-PPMT(Tablas!$D$8,CB75,($C$4*12)-(VLOOKUP($BS$9,$A$12:$B$71,2,0)-1),CC$9-SUM(CD$12:CD75)),0)),0)</f>
        <v>0</v>
      </c>
      <c r="CF75" s="6">
        <f>IF(SUM(CD$12:CD75)&gt;0,0,IF(CB75&lt;&gt;"",CC75-CE75-CD75,0))</f>
        <v>0</v>
      </c>
      <c r="CG75" s="6">
        <f>IF(SUM(CD$12:CD75)&gt;0,0,IF(CB75&lt;&gt;"",(CC75-CD75)*Tablas!$D$8,0))</f>
        <v>0</v>
      </c>
      <c r="CH75" s="6">
        <f>IF(CE75&gt;0,IF(SUM(CD$12:CD75)&gt;0,0,IF(CB75&lt;&gt;"",Tablas!$G$8,0)),0)</f>
        <v>0</v>
      </c>
      <c r="CI75" s="6">
        <f>IF(CB75&lt;&gt;"",ROUND(CH75+CG75+CE75,2),0)*(1+Tablas!$E$8)</f>
        <v>0</v>
      </c>
      <c r="CK75" s="14" t="str">
        <f t="shared" si="19"/>
        <v/>
      </c>
      <c r="CL75" s="6">
        <f t="shared" si="20"/>
        <v>0</v>
      </c>
      <c r="CM75" s="6">
        <f t="shared" si="21"/>
        <v>0</v>
      </c>
      <c r="CN75" s="6">
        <f>IF(CL75&gt;0,IF(SUM(CM$12:CM75)&gt;0,0,IF(CK75&lt;&gt;"",-PPMT(Tablas!$D$8,CK75,($C$4*12)-(VLOOKUP($CB$9,$A$12:$B$71,2,0)-1),CL$9-SUM(CM$12:CM75)),0)),0)</f>
        <v>0</v>
      </c>
      <c r="CO75" s="6">
        <f>IF(SUM(CM$12:CM75)&gt;0,0,IF(CK75&lt;&gt;"",CL75-CN75-CM75,0))</f>
        <v>0</v>
      </c>
      <c r="CP75" s="6">
        <f>IF(SUM(CM$12:CM75)&gt;0,0,IF(CK75&lt;&gt;"",(CL75-CM75)*Tablas!$D$8,0))</f>
        <v>0</v>
      </c>
      <c r="CQ75" s="6">
        <f>IF(CN75&gt;0,IF(SUM(CM$12:CM75)&gt;0,0,IF(CK75&lt;&gt;"",Tablas!$G$8,0)),0)</f>
        <v>0</v>
      </c>
      <c r="CR75" s="6">
        <f>IF(CK75&lt;&gt;"",ROUND(CQ75+CP75+CN75,2),0)*(1+Tablas!$E$8)</f>
        <v>0</v>
      </c>
      <c r="CT75" s="14" t="str">
        <f t="shared" si="22"/>
        <v/>
      </c>
      <c r="CU75" s="6">
        <f t="shared" si="23"/>
        <v>0</v>
      </c>
      <c r="CV75" s="6">
        <f t="shared" si="24"/>
        <v>0</v>
      </c>
      <c r="CW75" s="6">
        <f>IF(CU75&gt;0,IF(SUM(CV$12:CV75)&gt;0,0,IF(CT75&lt;&gt;"",-PPMT(Tablas!$D$8,CT75,($C$4*12)-(VLOOKUP($CK$9,$A$12:$B$71,2,0)-1),CU$9-SUM(CV$12:CV75)),0)),0)</f>
        <v>0</v>
      </c>
      <c r="CX75" s="6">
        <f>IF(SUM(CV$12:CV75)&gt;0,0,IF(CT75&lt;&gt;"",CU75-CW75-CV75,0))</f>
        <v>0</v>
      </c>
      <c r="CY75" s="6">
        <f>IF(SUM(CV$12:CV75)&gt;0,0,IF(CT75&lt;&gt;"",(CU75-CV75)*Tablas!$D$8,0))</f>
        <v>0</v>
      </c>
      <c r="CZ75" s="6">
        <f>IF(CW75&gt;0,IF(SUM(CV$12:CV75)&gt;0,0,IF(CT75&lt;&gt;"",Tablas!$G$8,0)),0)</f>
        <v>0</v>
      </c>
      <c r="DA75" s="6">
        <f>IF(CT75&lt;&gt;"",ROUND(CZ75+CY75+CW75,2),0)*(1+Tablas!$E$8)</f>
        <v>0</v>
      </c>
      <c r="DC75" s="14" t="str">
        <f t="shared" si="25"/>
        <v/>
      </c>
      <c r="DD75" s="6">
        <f t="shared" si="26"/>
        <v>0</v>
      </c>
      <c r="DE75" s="6">
        <f t="shared" si="27"/>
        <v>0</v>
      </c>
      <c r="DF75" s="6">
        <f>IF(DD75&gt;0,IF(SUM(DE$12:DE75)&gt;0,0,IF(DC75&lt;&gt;"",-PPMT(Tablas!$D$8,DC75,($C$4*12)-(VLOOKUP($CT$9,$A$12:$B$71,2,0)-1),DD$9-SUM(DE$12:DE75)),0)),0)</f>
        <v>0</v>
      </c>
      <c r="DG75" s="6">
        <f>IF(SUM(DE$12:DE75)&gt;0,0,IF(DC75&lt;&gt;"",DD75-DF75-DE75,0))</f>
        <v>0</v>
      </c>
      <c r="DH75" s="6">
        <f>IF(SUM(DE$12:DE75)&gt;0,0,IF(DC75&lt;&gt;"",(DD75-DE75)*Tablas!$D$8,0))</f>
        <v>0</v>
      </c>
      <c r="DI75" s="6">
        <f>IF(DF75&gt;0,IF(SUM(DE$12:DE75)&gt;0,0,IF(DC75&lt;&gt;"",Tablas!$G$8,0)),0)</f>
        <v>0</v>
      </c>
      <c r="DJ75" s="6">
        <f>IF(DC75&lt;&gt;"",ROUND(DI75+DH75+DF75,2),0)*(1+Tablas!$E$8)</f>
        <v>0</v>
      </c>
      <c r="DL75" s="14" t="str">
        <f t="shared" si="28"/>
        <v/>
      </c>
      <c r="DM75" s="6">
        <f t="shared" si="29"/>
        <v>0</v>
      </c>
      <c r="DN75" s="6">
        <f t="shared" si="30"/>
        <v>0</v>
      </c>
      <c r="DO75" s="6">
        <f>IF(DM75&gt;0,IF(SUM(DN$12:DN75)&gt;0,0,IF(DL75&lt;&gt;"",-PPMT(Tablas!$D$8,DL75,($C$4*12)-(VLOOKUP($DC$9,$A$12:$B$71,2,0)-1),DM$9-SUM(DN$12:DN75)),0)),0)</f>
        <v>0</v>
      </c>
      <c r="DP75" s="6">
        <f>IF(SUM(DN$12:DN75)&gt;0,0,IF(DL75&lt;&gt;"",DM75-DO75-DN75,0))</f>
        <v>0</v>
      </c>
      <c r="DQ75" s="6">
        <f>IF(SUM(DN$12:DN75)&gt;0,0,IF(DL75&lt;&gt;"",(DM75-DN75)*Tablas!$D$8,0))</f>
        <v>0</v>
      </c>
      <c r="DR75" s="6">
        <f>IF(DO75&gt;0,IF(SUM(DN$12:DN75)&gt;0,0,IF(DL75&lt;&gt;"",Tablas!$G$8,0)),0)</f>
        <v>0</v>
      </c>
      <c r="DS75" s="6">
        <f>IF(DL75&lt;&gt;"",ROUND(DR75+DQ75+DO75,2),0)*(1+Tablas!$E$8)</f>
        <v>0</v>
      </c>
      <c r="DU75" s="14" t="str">
        <f t="shared" si="31"/>
        <v/>
      </c>
      <c r="DV75" s="6">
        <f t="shared" si="32"/>
        <v>0</v>
      </c>
      <c r="DW75" s="6">
        <f t="shared" si="33"/>
        <v>0</v>
      </c>
      <c r="DX75" s="6">
        <f>IF(DV75&gt;0,IF(SUM(DW$12:DW75)&gt;0,0,IF(DU75&lt;&gt;"",-PPMT(Tablas!$D$8,DU75,($C$4*12)-(VLOOKUP($DL$9,$A$12:$B$71,2,0)-1),DV$9-SUM(DW$12:DW75)),0)),0)</f>
        <v>0</v>
      </c>
      <c r="DY75" s="6">
        <f>IF(SUM(DW$12:DW75)&gt;0,0,IF(DU75&lt;&gt;"",DV75-DX75-DW75,0))</f>
        <v>0</v>
      </c>
      <c r="DZ75" s="6">
        <f>IF(SUM(DW$12:DW75)&gt;0,0,IF(DU75&lt;&gt;"",(DV75-DW75)*Tablas!$D$8,0))</f>
        <v>0</v>
      </c>
      <c r="EA75" s="6">
        <f>IF(DX75&gt;0,IF(SUM(DW$12:DW75)&gt;0,0,IF(DU75&lt;&gt;"",Tablas!$G$8,0)),0)</f>
        <v>0</v>
      </c>
      <c r="EB75" s="6">
        <f>IF(DU75&lt;&gt;"",ROUND(EA75+DZ75+DX75,2),0)*(1+Tablas!$E$8)</f>
        <v>0</v>
      </c>
    </row>
    <row r="76" spans="1:132" x14ac:dyDescent="0.2">
      <c r="A76" s="3">
        <f>IF($D76&gt;0,COUNTA($D$12:D76),0)</f>
        <v>0</v>
      </c>
      <c r="B76" s="13" t="str">
        <f t="shared" si="34"/>
        <v/>
      </c>
      <c r="C76" s="1">
        <f t="shared" si="35"/>
        <v>47557</v>
      </c>
      <c r="D76" s="34"/>
      <c r="E76" s="6">
        <f t="shared" si="36"/>
        <v>1.0572875908110291E-11</v>
      </c>
      <c r="F76" s="6">
        <f t="shared" ref="F76:F139" si="37">AU76+BD76+BM76+BV76+CE76+CN76+CW76+DF76+DO76+DX76</f>
        <v>0</v>
      </c>
      <c r="G76" s="6">
        <f t="shared" ref="G76:G139" si="38">AW76+BF76+BO76+BX76+CG76+CP76+CY76+DH76+DQ76+DZ76</f>
        <v>0</v>
      </c>
      <c r="H76" s="6">
        <f t="shared" ref="H76:H139" si="39">AX76+BG76+BP76+BY76+CH76+CQ76+CZ76+DI76+DR76+EA76</f>
        <v>0</v>
      </c>
      <c r="I76" s="6">
        <f>ROUND(SUM(F76:H76),2)*(Tablas!$E$8)</f>
        <v>0</v>
      </c>
      <c r="J76" s="6">
        <f t="shared" ref="J76:J139" si="40">SUM(F76:I76)</f>
        <v>0</v>
      </c>
      <c r="AR76" s="14" t="str">
        <f t="shared" ref="AR76:AR139" si="41">B76</f>
        <v/>
      </c>
      <c r="AS76" s="6">
        <f t="shared" ref="AS76:AS139" si="42">AV75</f>
        <v>0</v>
      </c>
      <c r="AT76" s="6">
        <f t="shared" ref="AT76:AT139" si="43">IF($A76=$AR$9,$D76,0)</f>
        <v>0</v>
      </c>
      <c r="AU76" s="6">
        <f>IF(SUM($AT$12:$AT76)&gt;0,0,IF($AR76&lt;&gt;"",-PPMT($H$2,$AR76,$C$4*12,$AS$12-SUM($AT$12:$AT76)),0))</f>
        <v>0</v>
      </c>
      <c r="AV76" s="6">
        <f>IF(SUM($AT$12:$AT76)&gt;0,0,IF($AR76&lt;&gt;"",AS76-AU76-AT76,0))</f>
        <v>0</v>
      </c>
      <c r="AW76" s="6">
        <f>IF(SUM($AT$12:$AT76)&gt;0,0,IF($AR76&lt;&gt;"",(AS76-AT76)*$H$2,0))</f>
        <v>0</v>
      </c>
      <c r="AX76" s="6">
        <f>IF(AU76&gt;0,IF(SUM($AT$12:$AT76)&gt;0,0,IF($AR76&lt;&gt;"",Tablas!$G$8,0)),0)</f>
        <v>0</v>
      </c>
      <c r="AY76" s="6">
        <f>IF($AR76&lt;&gt;"",ROUND(AX76+AW76+AU76,2),0)*(1+Tablas!$E$8)</f>
        <v>0</v>
      </c>
      <c r="BA76" s="14" t="str">
        <f t="shared" ref="BA76:BA139" si="44">IF(B76&lt;&gt;"",IF(AU76&gt;0,0,BA75+1),"")</f>
        <v/>
      </c>
      <c r="BB76" s="6">
        <f t="shared" ref="BB76:BB139" si="45">IF(AT76&gt;0,BB$9,BE75)</f>
        <v>0</v>
      </c>
      <c r="BC76" s="6">
        <f t="shared" ref="BC76:BC139" si="46">IF($A76=BA$9,$D76,0)</f>
        <v>0</v>
      </c>
      <c r="BD76" s="6">
        <f>IF(BB76&gt;0,
IF(SUM(BC$12:BC76)&gt;0,0,
IF(BA76&lt;&gt;"",
-PPMT(Tablas!$D$8,BA76,($C$4*12)-(VLOOKUP($AR$9,$A$12:$B$71,2,0)-1),BB$9-SUM(BC$12:BC76)),0)),0)</f>
        <v>0</v>
      </c>
      <c r="BE76" s="6">
        <f>IF(SUM(BC$12:BC76)&gt;0,0,IF(BA76&lt;&gt;"",BB76-BD76-BC76,0))</f>
        <v>0</v>
      </c>
      <c r="BF76" s="6">
        <f>IF(SUM(BC$12:BC76)&gt;0,0,IF(BA76&lt;&gt;"",(BB76-BC76)*Tablas!$D$8,0))</f>
        <v>0</v>
      </c>
      <c r="BG76" s="6">
        <f>IF(BD76&gt;0,IF(SUM(BC$12:BC76)&gt;0,0,IF(BA76&lt;&gt;"",Tablas!$G$8,0)),0)</f>
        <v>0</v>
      </c>
      <c r="BH76" s="6">
        <f>IF(BA76&lt;&gt;"",ROUND(BG76+BF76+BD76,2),0)*(1+Tablas!$E$8)</f>
        <v>0</v>
      </c>
      <c r="BJ76" s="14" t="str">
        <f t="shared" ref="BJ76:BJ139" si="47">IF(B76&lt;&gt;"",IF(BD76+AU76&gt;0,0,BJ75+1),"")</f>
        <v/>
      </c>
      <c r="BK76" s="6">
        <f t="shared" ref="BK76:BK139" si="48">IF(BC76&gt;0,BK$9,BN75)</f>
        <v>0</v>
      </c>
      <c r="BL76" s="6">
        <f t="shared" ref="BL76:BL139" si="49">IF($A76=BJ$9,$D76,0)</f>
        <v>0</v>
      </c>
      <c r="BM76" s="6">
        <f>IF(BK76&gt;0,IF(SUM(BL$12:BL76)&gt;0,0,IF(BJ76&lt;&gt;"",-PPMT(Tablas!$D$8,BJ76,($C$4*12)-(VLOOKUP($BA$9,$A$12:$B$71,2,0)-1),BK$9-SUM(BL$12:BL76)),0)),0)</f>
        <v>0</v>
      </c>
      <c r="BN76" s="6">
        <f>IF(SUM(BL$12:BL76)&gt;0,0,IF(BJ76&lt;&gt;"",BK76-BM76-BL76,0))</f>
        <v>0</v>
      </c>
      <c r="BO76" s="6">
        <f>IF(SUM(BL$12:BL76)&gt;0,0,IF(BJ76&lt;&gt;"",(BK76-BL76)*Tablas!$D$8,0))</f>
        <v>0</v>
      </c>
      <c r="BP76" s="6">
        <f>IF(BM76&gt;0,IF(SUM(BL$12:BL76)&gt;0,0,IF(BJ76&lt;&gt;"",Tablas!$G$8,0)),0)</f>
        <v>0</v>
      </c>
      <c r="BQ76" s="6">
        <f>IF(BJ76&lt;&gt;"",ROUND(BP76+BO76+BM76,2),0)*(1+Tablas!$E$8)</f>
        <v>0</v>
      </c>
      <c r="BS76" s="14" t="str">
        <f t="shared" ref="BS76:BS139" si="50">IF(B76&lt;&gt;"",IF(BM76+BD76&gt;0,0,BS75+1),"")</f>
        <v/>
      </c>
      <c r="BT76" s="6">
        <f t="shared" ref="BT76:BT139" si="51">IF(BL76&gt;0,BT$9,BW75)</f>
        <v>0</v>
      </c>
      <c r="BU76" s="6">
        <f t="shared" ref="BU76:BU139" si="52">IF($A76=BS$9,$D76,0)</f>
        <v>0</v>
      </c>
      <c r="BV76" s="6">
        <f>IF(BT76&gt;0,IF(SUM(BU$12:BU76)&gt;0,0,IF(BS76&lt;&gt;"",-PPMT(Tablas!$D$8,BS76,($C$4*12)-(VLOOKUP($BJ$9,$A$12:$B$71,2,0)-1),BT$9-SUM(BU$12:BU76)),0)),0)</f>
        <v>0</v>
      </c>
      <c r="BW76" s="6">
        <f>IF(SUM(BU$12:BU76)&gt;0,0,IF(BS76&lt;&gt;"",BT76-BV76-BU76,0))</f>
        <v>0</v>
      </c>
      <c r="BX76" s="6">
        <f>IF(SUM(BU$12:BU76)&gt;0,0,IF(BS76&lt;&gt;"",(BT76-BU76)*Tablas!$D$8,0))</f>
        <v>0</v>
      </c>
      <c r="BY76" s="6">
        <f>IF(BV76&gt;0,IF(SUM(BU$12:BU76)&gt;0,0,IF(BS76&lt;&gt;"",Tablas!$G$8,0)),0)</f>
        <v>0</v>
      </c>
      <c r="BZ76" s="6">
        <f>IF(BS76&lt;&gt;"",ROUND(BY76+BX76+BV76,2),0)*(1+Tablas!$E$8)</f>
        <v>0</v>
      </c>
      <c r="CB76" s="14" t="str">
        <f t="shared" ref="CB76:CB139" si="53">IF(B76&lt;&gt;"",IF(BV76+BM76&gt;0,0,CB75+1),"")</f>
        <v/>
      </c>
      <c r="CC76" s="6">
        <f t="shared" ref="CC76:CC139" si="54">IF(BU76&gt;0,CC$9,CF75)</f>
        <v>0</v>
      </c>
      <c r="CD76" s="6">
        <f t="shared" ref="CD76:CD139" si="55">IF($A76=CB$9,$D76,0)</f>
        <v>0</v>
      </c>
      <c r="CE76" s="6">
        <f>IF(CC76&gt;0,IF(SUM(CD$12:CD76)&gt;0,0,IF(CB76&lt;&gt;"",-PPMT(Tablas!$D$8,CB76,($C$4*12)-(VLOOKUP($BS$9,$A$12:$B$71,2,0)-1),CC$9-SUM(CD$12:CD76)),0)),0)</f>
        <v>0</v>
      </c>
      <c r="CF76" s="6">
        <f>IF(SUM(CD$12:CD76)&gt;0,0,IF(CB76&lt;&gt;"",CC76-CE76-CD76,0))</f>
        <v>0</v>
      </c>
      <c r="CG76" s="6">
        <f>IF(SUM(CD$12:CD76)&gt;0,0,IF(CB76&lt;&gt;"",(CC76-CD76)*Tablas!$D$8,0))</f>
        <v>0</v>
      </c>
      <c r="CH76" s="6">
        <f>IF(CE76&gt;0,IF(SUM(CD$12:CD76)&gt;0,0,IF(CB76&lt;&gt;"",Tablas!$G$8,0)),0)</f>
        <v>0</v>
      </c>
      <c r="CI76" s="6">
        <f>IF(CB76&lt;&gt;"",ROUND(CH76+CG76+CE76,2),0)*(1+Tablas!$E$8)</f>
        <v>0</v>
      </c>
      <c r="CK76" s="14" t="str">
        <f t="shared" ref="CK76:CK139" si="56">IF(B76&lt;&gt;"",IF(CE76+BV76&gt;0,0,CK75+1),"")</f>
        <v/>
      </c>
      <c r="CL76" s="6">
        <f t="shared" ref="CL76:CL139" si="57">IF(CD76&gt;0,CL$9,CO75)</f>
        <v>0</v>
      </c>
      <c r="CM76" s="6">
        <f t="shared" ref="CM76:CM139" si="58">IF($A76=CK$9,$D76,0)</f>
        <v>0</v>
      </c>
      <c r="CN76" s="6">
        <f>IF(CL76&gt;0,IF(SUM(CM$12:CM76)&gt;0,0,IF(CK76&lt;&gt;"",-PPMT(Tablas!$D$8,CK76,($C$4*12)-(VLOOKUP($CB$9,$A$12:$B$71,2,0)-1),CL$9-SUM(CM$12:CM76)),0)),0)</f>
        <v>0</v>
      </c>
      <c r="CO76" s="6">
        <f>IF(SUM(CM$12:CM76)&gt;0,0,IF(CK76&lt;&gt;"",CL76-CN76-CM76,0))</f>
        <v>0</v>
      </c>
      <c r="CP76" s="6">
        <f>IF(SUM(CM$12:CM76)&gt;0,0,IF(CK76&lt;&gt;"",(CL76-CM76)*Tablas!$D$8,0))</f>
        <v>0</v>
      </c>
      <c r="CQ76" s="6">
        <f>IF(CN76&gt;0,IF(SUM(CM$12:CM76)&gt;0,0,IF(CK76&lt;&gt;"",Tablas!$G$8,0)),0)</f>
        <v>0</v>
      </c>
      <c r="CR76" s="6">
        <f>IF(CK76&lt;&gt;"",ROUND(CQ76+CP76+CN76,2),0)*(1+Tablas!$E$8)</f>
        <v>0</v>
      </c>
      <c r="CT76" s="14" t="str">
        <f t="shared" ref="CT76:CT139" si="59">IF(B76&lt;&gt;"",IF(CN76+CE76&gt;0,0,CT75+1),"")</f>
        <v/>
      </c>
      <c r="CU76" s="6">
        <f t="shared" ref="CU76:CU139" si="60">IF(CM76&gt;0,CU$9,CX75)</f>
        <v>0</v>
      </c>
      <c r="CV76" s="6">
        <f t="shared" ref="CV76:CV139" si="61">IF($A76=CT$9,$D76,0)</f>
        <v>0</v>
      </c>
      <c r="CW76" s="6">
        <f>IF(CU76&gt;0,IF(SUM(CV$12:CV76)&gt;0,0,IF(CT76&lt;&gt;"",-PPMT(Tablas!$D$8,CT76,($C$4*12)-(VLOOKUP($CK$9,$A$12:$B$71,2,0)-1),CU$9-SUM(CV$12:CV76)),0)),0)</f>
        <v>0</v>
      </c>
      <c r="CX76" s="6">
        <f>IF(SUM(CV$12:CV76)&gt;0,0,IF(CT76&lt;&gt;"",CU76-CW76-CV76,0))</f>
        <v>0</v>
      </c>
      <c r="CY76" s="6">
        <f>IF(SUM(CV$12:CV76)&gt;0,0,IF(CT76&lt;&gt;"",(CU76-CV76)*Tablas!$D$8,0))</f>
        <v>0</v>
      </c>
      <c r="CZ76" s="6">
        <f>IF(CW76&gt;0,IF(SUM(CV$12:CV76)&gt;0,0,IF(CT76&lt;&gt;"",Tablas!$G$8,0)),0)</f>
        <v>0</v>
      </c>
      <c r="DA76" s="6">
        <f>IF(CT76&lt;&gt;"",ROUND(CZ76+CY76+CW76,2),0)*(1+Tablas!$E$8)</f>
        <v>0</v>
      </c>
      <c r="DC76" s="14" t="str">
        <f t="shared" ref="DC76:DC139" si="62">IF(B76&lt;&gt;"",IF(CW76+CN76&gt;0,0,DC75+1),"")</f>
        <v/>
      </c>
      <c r="DD76" s="6">
        <f t="shared" ref="DD76:DD139" si="63">IF(CV76&gt;0,DD$9,DG75)</f>
        <v>0</v>
      </c>
      <c r="DE76" s="6">
        <f t="shared" ref="DE76:DE139" si="64">IF($A76=DC$9,$D76,0)</f>
        <v>0</v>
      </c>
      <c r="DF76" s="6">
        <f>IF(DD76&gt;0,IF(SUM(DE$12:DE76)&gt;0,0,IF(DC76&lt;&gt;"",-PPMT(Tablas!$D$8,DC76,($C$4*12)-(VLOOKUP($CT$9,$A$12:$B$71,2,0)-1),DD$9-SUM(DE$12:DE76)),0)),0)</f>
        <v>0</v>
      </c>
      <c r="DG76" s="6">
        <f>IF(SUM(DE$12:DE76)&gt;0,0,IF(DC76&lt;&gt;"",DD76-DF76-DE76,0))</f>
        <v>0</v>
      </c>
      <c r="DH76" s="6">
        <f>IF(SUM(DE$12:DE76)&gt;0,0,IF(DC76&lt;&gt;"",(DD76-DE76)*Tablas!$D$8,0))</f>
        <v>0</v>
      </c>
      <c r="DI76" s="6">
        <f>IF(DF76&gt;0,IF(SUM(DE$12:DE76)&gt;0,0,IF(DC76&lt;&gt;"",Tablas!$G$8,0)),0)</f>
        <v>0</v>
      </c>
      <c r="DJ76" s="6">
        <f>IF(DC76&lt;&gt;"",ROUND(DI76+DH76+DF76,2),0)*(1+Tablas!$E$8)</f>
        <v>0</v>
      </c>
      <c r="DL76" s="14" t="str">
        <f t="shared" ref="DL76:DL139" si="65">IF(B76&lt;&gt;"",IF(DF76+CW76&gt;0,0,DL75+1),"")</f>
        <v/>
      </c>
      <c r="DM76" s="6">
        <f t="shared" ref="DM76:DM139" si="66">IF(DE76&gt;0,DM$9,DP75)</f>
        <v>0</v>
      </c>
      <c r="DN76" s="6">
        <f t="shared" ref="DN76:DN139" si="67">IF($A76=DL$9,$D76,0)</f>
        <v>0</v>
      </c>
      <c r="DO76" s="6">
        <f>IF(DM76&gt;0,IF(SUM(DN$12:DN76)&gt;0,0,IF(DL76&lt;&gt;"",-PPMT(Tablas!$D$8,DL76,($C$4*12)-(VLOOKUP($DC$9,$A$12:$B$71,2,0)-1),DM$9-SUM(DN$12:DN76)),0)),0)</f>
        <v>0</v>
      </c>
      <c r="DP76" s="6">
        <f>IF(SUM(DN$12:DN76)&gt;0,0,IF(DL76&lt;&gt;"",DM76-DO76-DN76,0))</f>
        <v>0</v>
      </c>
      <c r="DQ76" s="6">
        <f>IF(SUM(DN$12:DN76)&gt;0,0,IF(DL76&lt;&gt;"",(DM76-DN76)*Tablas!$D$8,0))</f>
        <v>0</v>
      </c>
      <c r="DR76" s="6">
        <f>IF(DO76&gt;0,IF(SUM(DN$12:DN76)&gt;0,0,IF(DL76&lt;&gt;"",Tablas!$G$8,0)),0)</f>
        <v>0</v>
      </c>
      <c r="DS76" s="6">
        <f>IF(DL76&lt;&gt;"",ROUND(DR76+DQ76+DO76,2),0)*(1+Tablas!$E$8)</f>
        <v>0</v>
      </c>
      <c r="DU76" s="14" t="str">
        <f t="shared" ref="DU76:DU139" si="68">IF(B76&lt;&gt;"",IF(DO76+DF76&gt;0,0,DU75+1),"")</f>
        <v/>
      </c>
      <c r="DV76" s="6">
        <f t="shared" ref="DV76:DV139" si="69">IF(DN76&gt;0,DV$9,DY75)</f>
        <v>0</v>
      </c>
      <c r="DW76" s="6">
        <f t="shared" ref="DW76:DW139" si="70">IF($A76=DU$9,$D76,0)</f>
        <v>0</v>
      </c>
      <c r="DX76" s="6">
        <f>IF(DV76&gt;0,IF(SUM(DW$12:DW76)&gt;0,0,IF(DU76&lt;&gt;"",-PPMT(Tablas!$D$8,DU76,($C$4*12)-(VLOOKUP($DL$9,$A$12:$B$71,2,0)-1),DV$9-SUM(DW$12:DW76)),0)),0)</f>
        <v>0</v>
      </c>
      <c r="DY76" s="6">
        <f>IF(SUM(DW$12:DW76)&gt;0,0,IF(DU76&lt;&gt;"",DV76-DX76-DW76,0))</f>
        <v>0</v>
      </c>
      <c r="DZ76" s="6">
        <f>IF(SUM(DW$12:DW76)&gt;0,0,IF(DU76&lt;&gt;"",(DV76-DW76)*Tablas!$D$8,0))</f>
        <v>0</v>
      </c>
      <c r="EA76" s="6">
        <f>IF(DX76&gt;0,IF(SUM(DW$12:DW76)&gt;0,0,IF(DU76&lt;&gt;"",Tablas!$G$8,0)),0)</f>
        <v>0</v>
      </c>
      <c r="EB76" s="6">
        <f>IF(DU76&lt;&gt;"",ROUND(EA76+DZ76+DX76,2),0)*(1+Tablas!$E$8)</f>
        <v>0</v>
      </c>
    </row>
    <row r="77" spans="1:132" x14ac:dyDescent="0.2">
      <c r="A77" s="3">
        <f>IF($D77&gt;0,COUNTA($D$12:D77),0)</f>
        <v>0</v>
      </c>
      <c r="B77" s="13" t="str">
        <f t="shared" ref="B77:B140" si="71">IFERROR(IF(B76+1&lt;=$C$4*12,B76+1,""),"")</f>
        <v/>
      </c>
      <c r="C77" s="1">
        <f t="shared" ref="C77:C140" si="72">DATE(YEAR(EDATE(C76,1)),MONTH(EDATE(C76,1)),MIN(DAY($C$5),DAY(EOMONTH(C76,1))))</f>
        <v>47588</v>
      </c>
      <c r="D77" s="34"/>
      <c r="E77" s="6">
        <f t="shared" ref="E77:E140" si="73">E76-F76-D77</f>
        <v>1.0572875908110291E-11</v>
      </c>
      <c r="F77" s="6">
        <f t="shared" si="37"/>
        <v>0</v>
      </c>
      <c r="G77" s="6">
        <f t="shared" si="38"/>
        <v>0</v>
      </c>
      <c r="H77" s="6">
        <f t="shared" si="39"/>
        <v>0</v>
      </c>
      <c r="I77" s="6">
        <f>ROUND(SUM(F77:H77),2)*(Tablas!$E$8)</f>
        <v>0</v>
      </c>
      <c r="J77" s="6">
        <f t="shared" si="40"/>
        <v>0</v>
      </c>
      <c r="AR77" s="14" t="str">
        <f t="shared" si="41"/>
        <v/>
      </c>
      <c r="AS77" s="6">
        <f t="shared" si="42"/>
        <v>0</v>
      </c>
      <c r="AT77" s="6">
        <f t="shared" si="43"/>
        <v>0</v>
      </c>
      <c r="AU77" s="6">
        <f>IF(SUM($AT$12:$AT77)&gt;0,0,IF($AR77&lt;&gt;"",-PPMT($H$2,$AR77,$C$4*12,$AS$12-SUM($AT$12:$AT77)),0))</f>
        <v>0</v>
      </c>
      <c r="AV77" s="6">
        <f>IF(SUM($AT$12:$AT77)&gt;0,0,IF($AR77&lt;&gt;"",AS77-AU77-AT77,0))</f>
        <v>0</v>
      </c>
      <c r="AW77" s="6">
        <f>IF(SUM($AT$12:$AT77)&gt;0,0,IF($AR77&lt;&gt;"",(AS77-AT77)*$H$2,0))</f>
        <v>0</v>
      </c>
      <c r="AX77" s="6">
        <f>IF(AU77&gt;0,IF(SUM($AT$12:$AT77)&gt;0,0,IF($AR77&lt;&gt;"",Tablas!$G$8,0)),0)</f>
        <v>0</v>
      </c>
      <c r="AY77" s="6">
        <f>IF($AR77&lt;&gt;"",ROUND(AX77+AW77+AU77,2),0)*(1+Tablas!$E$8)</f>
        <v>0</v>
      </c>
      <c r="BA77" s="14" t="str">
        <f t="shared" si="44"/>
        <v/>
      </c>
      <c r="BB77" s="6">
        <f t="shared" si="45"/>
        <v>0</v>
      </c>
      <c r="BC77" s="6">
        <f t="shared" si="46"/>
        <v>0</v>
      </c>
      <c r="BD77" s="6">
        <f>IF(BB77&gt;0,
IF(SUM(BC$12:BC77)&gt;0,0,
IF(BA77&lt;&gt;"",
-PPMT(Tablas!$D$8,BA77,($C$4*12)-(VLOOKUP($AR$9,$A$12:$B$71,2,0)-1),BB$9-SUM(BC$12:BC77)),0)),0)</f>
        <v>0</v>
      </c>
      <c r="BE77" s="6">
        <f>IF(SUM(BC$12:BC77)&gt;0,0,IF(BA77&lt;&gt;"",BB77-BD77-BC77,0))</f>
        <v>0</v>
      </c>
      <c r="BF77" s="6">
        <f>IF(SUM(BC$12:BC77)&gt;0,0,IF(BA77&lt;&gt;"",(BB77-BC77)*Tablas!$D$8,0))</f>
        <v>0</v>
      </c>
      <c r="BG77" s="6">
        <f>IF(BD77&gt;0,IF(SUM(BC$12:BC77)&gt;0,0,IF(BA77&lt;&gt;"",Tablas!$G$8,0)),0)</f>
        <v>0</v>
      </c>
      <c r="BH77" s="6">
        <f>IF(BA77&lt;&gt;"",ROUND(BG77+BF77+BD77,2),0)*(1+Tablas!$E$8)</f>
        <v>0</v>
      </c>
      <c r="BJ77" s="14" t="str">
        <f t="shared" si="47"/>
        <v/>
      </c>
      <c r="BK77" s="6">
        <f t="shared" si="48"/>
        <v>0</v>
      </c>
      <c r="BL77" s="6">
        <f t="shared" si="49"/>
        <v>0</v>
      </c>
      <c r="BM77" s="6">
        <f>IF(BK77&gt;0,IF(SUM(BL$12:BL77)&gt;0,0,IF(BJ77&lt;&gt;"",-PPMT(Tablas!$D$8,BJ77,($C$4*12)-(VLOOKUP($BA$9,$A$12:$B$71,2,0)-1),BK$9-SUM(BL$12:BL77)),0)),0)</f>
        <v>0</v>
      </c>
      <c r="BN77" s="6">
        <f>IF(SUM(BL$12:BL77)&gt;0,0,IF(BJ77&lt;&gt;"",BK77-BM77-BL77,0))</f>
        <v>0</v>
      </c>
      <c r="BO77" s="6">
        <f>IF(SUM(BL$12:BL77)&gt;0,0,IF(BJ77&lt;&gt;"",(BK77-BL77)*Tablas!$D$8,0))</f>
        <v>0</v>
      </c>
      <c r="BP77" s="6">
        <f>IF(BM77&gt;0,IF(SUM(BL$12:BL77)&gt;0,0,IF(BJ77&lt;&gt;"",Tablas!$G$8,0)),0)</f>
        <v>0</v>
      </c>
      <c r="BQ77" s="6">
        <f>IF(BJ77&lt;&gt;"",ROUND(BP77+BO77+BM77,2),0)*(1+Tablas!$E$8)</f>
        <v>0</v>
      </c>
      <c r="BS77" s="14" t="str">
        <f t="shared" si="50"/>
        <v/>
      </c>
      <c r="BT77" s="6">
        <f t="shared" si="51"/>
        <v>0</v>
      </c>
      <c r="BU77" s="6">
        <f t="shared" si="52"/>
        <v>0</v>
      </c>
      <c r="BV77" s="6">
        <f>IF(BT77&gt;0,IF(SUM(BU$12:BU77)&gt;0,0,IF(BS77&lt;&gt;"",-PPMT(Tablas!$D$8,BS77,($C$4*12)-(VLOOKUP($BJ$9,$A$12:$B$71,2,0)-1),BT$9-SUM(BU$12:BU77)),0)),0)</f>
        <v>0</v>
      </c>
      <c r="BW77" s="6">
        <f>IF(SUM(BU$12:BU77)&gt;0,0,IF(BS77&lt;&gt;"",BT77-BV77-BU77,0))</f>
        <v>0</v>
      </c>
      <c r="BX77" s="6">
        <f>IF(SUM(BU$12:BU77)&gt;0,0,IF(BS77&lt;&gt;"",(BT77-BU77)*Tablas!$D$8,0))</f>
        <v>0</v>
      </c>
      <c r="BY77" s="6">
        <f>IF(BV77&gt;0,IF(SUM(BU$12:BU77)&gt;0,0,IF(BS77&lt;&gt;"",Tablas!$G$8,0)),0)</f>
        <v>0</v>
      </c>
      <c r="BZ77" s="6">
        <f>IF(BS77&lt;&gt;"",ROUND(BY77+BX77+BV77,2),0)*(1+Tablas!$E$8)</f>
        <v>0</v>
      </c>
      <c r="CB77" s="14" t="str">
        <f t="shared" si="53"/>
        <v/>
      </c>
      <c r="CC77" s="6">
        <f t="shared" si="54"/>
        <v>0</v>
      </c>
      <c r="CD77" s="6">
        <f t="shared" si="55"/>
        <v>0</v>
      </c>
      <c r="CE77" s="6">
        <f>IF(CC77&gt;0,IF(SUM(CD$12:CD77)&gt;0,0,IF(CB77&lt;&gt;"",-PPMT(Tablas!$D$8,CB77,($C$4*12)-(VLOOKUP($BS$9,$A$12:$B$71,2,0)-1),CC$9-SUM(CD$12:CD77)),0)),0)</f>
        <v>0</v>
      </c>
      <c r="CF77" s="6">
        <f>IF(SUM(CD$12:CD77)&gt;0,0,IF(CB77&lt;&gt;"",CC77-CE77-CD77,0))</f>
        <v>0</v>
      </c>
      <c r="CG77" s="6">
        <f>IF(SUM(CD$12:CD77)&gt;0,0,IF(CB77&lt;&gt;"",(CC77-CD77)*Tablas!$D$8,0))</f>
        <v>0</v>
      </c>
      <c r="CH77" s="6">
        <f>IF(CE77&gt;0,IF(SUM(CD$12:CD77)&gt;0,0,IF(CB77&lt;&gt;"",Tablas!$G$8,0)),0)</f>
        <v>0</v>
      </c>
      <c r="CI77" s="6">
        <f>IF(CB77&lt;&gt;"",ROUND(CH77+CG77+CE77,2),0)*(1+Tablas!$E$8)</f>
        <v>0</v>
      </c>
      <c r="CK77" s="14" t="str">
        <f t="shared" si="56"/>
        <v/>
      </c>
      <c r="CL77" s="6">
        <f t="shared" si="57"/>
        <v>0</v>
      </c>
      <c r="CM77" s="6">
        <f t="shared" si="58"/>
        <v>0</v>
      </c>
      <c r="CN77" s="6">
        <f>IF(CL77&gt;0,IF(SUM(CM$12:CM77)&gt;0,0,IF(CK77&lt;&gt;"",-PPMT(Tablas!$D$8,CK77,($C$4*12)-(VLOOKUP($CB$9,$A$12:$B$71,2,0)-1),CL$9-SUM(CM$12:CM77)),0)),0)</f>
        <v>0</v>
      </c>
      <c r="CO77" s="6">
        <f>IF(SUM(CM$12:CM77)&gt;0,0,IF(CK77&lt;&gt;"",CL77-CN77-CM77,0))</f>
        <v>0</v>
      </c>
      <c r="CP77" s="6">
        <f>IF(SUM(CM$12:CM77)&gt;0,0,IF(CK77&lt;&gt;"",(CL77-CM77)*Tablas!$D$8,0))</f>
        <v>0</v>
      </c>
      <c r="CQ77" s="6">
        <f>IF(CN77&gt;0,IF(SUM(CM$12:CM77)&gt;0,0,IF(CK77&lt;&gt;"",Tablas!$G$8,0)),0)</f>
        <v>0</v>
      </c>
      <c r="CR77" s="6">
        <f>IF(CK77&lt;&gt;"",ROUND(CQ77+CP77+CN77,2),0)*(1+Tablas!$E$8)</f>
        <v>0</v>
      </c>
      <c r="CT77" s="14" t="str">
        <f t="shared" si="59"/>
        <v/>
      </c>
      <c r="CU77" s="6">
        <f t="shared" si="60"/>
        <v>0</v>
      </c>
      <c r="CV77" s="6">
        <f t="shared" si="61"/>
        <v>0</v>
      </c>
      <c r="CW77" s="6">
        <f>IF(CU77&gt;0,IF(SUM(CV$12:CV77)&gt;0,0,IF(CT77&lt;&gt;"",-PPMT(Tablas!$D$8,CT77,($C$4*12)-(VLOOKUP($CK$9,$A$12:$B$71,2,0)-1),CU$9-SUM(CV$12:CV77)),0)),0)</f>
        <v>0</v>
      </c>
      <c r="CX77" s="6">
        <f>IF(SUM(CV$12:CV77)&gt;0,0,IF(CT77&lt;&gt;"",CU77-CW77-CV77,0))</f>
        <v>0</v>
      </c>
      <c r="CY77" s="6">
        <f>IF(SUM(CV$12:CV77)&gt;0,0,IF(CT77&lt;&gt;"",(CU77-CV77)*Tablas!$D$8,0))</f>
        <v>0</v>
      </c>
      <c r="CZ77" s="6">
        <f>IF(CW77&gt;0,IF(SUM(CV$12:CV77)&gt;0,0,IF(CT77&lt;&gt;"",Tablas!$G$8,0)),0)</f>
        <v>0</v>
      </c>
      <c r="DA77" s="6">
        <f>IF(CT77&lt;&gt;"",ROUND(CZ77+CY77+CW77,2),0)*(1+Tablas!$E$8)</f>
        <v>0</v>
      </c>
      <c r="DC77" s="14" t="str">
        <f t="shared" si="62"/>
        <v/>
      </c>
      <c r="DD77" s="6">
        <f t="shared" si="63"/>
        <v>0</v>
      </c>
      <c r="DE77" s="6">
        <f t="shared" si="64"/>
        <v>0</v>
      </c>
      <c r="DF77" s="6">
        <f>IF(DD77&gt;0,IF(SUM(DE$12:DE77)&gt;0,0,IF(DC77&lt;&gt;"",-PPMT(Tablas!$D$8,DC77,($C$4*12)-(VLOOKUP($CT$9,$A$12:$B$71,2,0)-1),DD$9-SUM(DE$12:DE77)),0)),0)</f>
        <v>0</v>
      </c>
      <c r="DG77" s="6">
        <f>IF(SUM(DE$12:DE77)&gt;0,0,IF(DC77&lt;&gt;"",DD77-DF77-DE77,0))</f>
        <v>0</v>
      </c>
      <c r="DH77" s="6">
        <f>IF(SUM(DE$12:DE77)&gt;0,0,IF(DC77&lt;&gt;"",(DD77-DE77)*Tablas!$D$8,0))</f>
        <v>0</v>
      </c>
      <c r="DI77" s="6">
        <f>IF(DF77&gt;0,IF(SUM(DE$12:DE77)&gt;0,0,IF(DC77&lt;&gt;"",Tablas!$G$8,0)),0)</f>
        <v>0</v>
      </c>
      <c r="DJ77" s="6">
        <f>IF(DC77&lt;&gt;"",ROUND(DI77+DH77+DF77,2),0)*(1+Tablas!$E$8)</f>
        <v>0</v>
      </c>
      <c r="DL77" s="14" t="str">
        <f t="shared" si="65"/>
        <v/>
      </c>
      <c r="DM77" s="6">
        <f t="shared" si="66"/>
        <v>0</v>
      </c>
      <c r="DN77" s="6">
        <f t="shared" si="67"/>
        <v>0</v>
      </c>
      <c r="DO77" s="6">
        <f>IF(DM77&gt;0,IF(SUM(DN$12:DN77)&gt;0,0,IF(DL77&lt;&gt;"",-PPMT(Tablas!$D$8,DL77,($C$4*12)-(VLOOKUP($DC$9,$A$12:$B$71,2,0)-1),DM$9-SUM(DN$12:DN77)),0)),0)</f>
        <v>0</v>
      </c>
      <c r="DP77" s="6">
        <f>IF(SUM(DN$12:DN77)&gt;0,0,IF(DL77&lt;&gt;"",DM77-DO77-DN77,0))</f>
        <v>0</v>
      </c>
      <c r="DQ77" s="6">
        <f>IF(SUM(DN$12:DN77)&gt;0,0,IF(DL77&lt;&gt;"",(DM77-DN77)*Tablas!$D$8,0))</f>
        <v>0</v>
      </c>
      <c r="DR77" s="6">
        <f>IF(DO77&gt;0,IF(SUM(DN$12:DN77)&gt;0,0,IF(DL77&lt;&gt;"",Tablas!$G$8,0)),0)</f>
        <v>0</v>
      </c>
      <c r="DS77" s="6">
        <f>IF(DL77&lt;&gt;"",ROUND(DR77+DQ77+DO77,2),0)*(1+Tablas!$E$8)</f>
        <v>0</v>
      </c>
      <c r="DU77" s="14" t="str">
        <f t="shared" si="68"/>
        <v/>
      </c>
      <c r="DV77" s="6">
        <f t="shared" si="69"/>
        <v>0</v>
      </c>
      <c r="DW77" s="6">
        <f t="shared" si="70"/>
        <v>0</v>
      </c>
      <c r="DX77" s="6">
        <f>IF(DV77&gt;0,IF(SUM(DW$12:DW77)&gt;0,0,IF(DU77&lt;&gt;"",-PPMT(Tablas!$D$8,DU77,($C$4*12)-(VLOOKUP($DL$9,$A$12:$B$71,2,0)-1),DV$9-SUM(DW$12:DW77)),0)),0)</f>
        <v>0</v>
      </c>
      <c r="DY77" s="6">
        <f>IF(SUM(DW$12:DW77)&gt;0,0,IF(DU77&lt;&gt;"",DV77-DX77-DW77,0))</f>
        <v>0</v>
      </c>
      <c r="DZ77" s="6">
        <f>IF(SUM(DW$12:DW77)&gt;0,0,IF(DU77&lt;&gt;"",(DV77-DW77)*Tablas!$D$8,0))</f>
        <v>0</v>
      </c>
      <c r="EA77" s="6">
        <f>IF(DX77&gt;0,IF(SUM(DW$12:DW77)&gt;0,0,IF(DU77&lt;&gt;"",Tablas!$G$8,0)),0)</f>
        <v>0</v>
      </c>
      <c r="EB77" s="6">
        <f>IF(DU77&lt;&gt;"",ROUND(EA77+DZ77+DX77,2),0)*(1+Tablas!$E$8)</f>
        <v>0</v>
      </c>
    </row>
    <row r="78" spans="1:132" x14ac:dyDescent="0.2">
      <c r="A78" s="3">
        <f>IF($D78&gt;0,COUNTA($D$12:D78),0)</f>
        <v>0</v>
      </c>
      <c r="B78" s="13" t="str">
        <f t="shared" si="71"/>
        <v/>
      </c>
      <c r="C78" s="1">
        <f t="shared" si="72"/>
        <v>47618</v>
      </c>
      <c r="D78" s="34"/>
      <c r="E78" s="6">
        <f t="shared" si="73"/>
        <v>1.0572875908110291E-11</v>
      </c>
      <c r="F78" s="6">
        <f t="shared" si="37"/>
        <v>0</v>
      </c>
      <c r="G78" s="6">
        <f t="shared" si="38"/>
        <v>0</v>
      </c>
      <c r="H78" s="6">
        <f t="shared" si="39"/>
        <v>0</v>
      </c>
      <c r="I78" s="6">
        <f>ROUND(SUM(F78:H78),2)*(Tablas!$E$8)</f>
        <v>0</v>
      </c>
      <c r="J78" s="6">
        <f t="shared" si="40"/>
        <v>0</v>
      </c>
      <c r="AR78" s="14" t="str">
        <f t="shared" si="41"/>
        <v/>
      </c>
      <c r="AS78" s="6">
        <f t="shared" si="42"/>
        <v>0</v>
      </c>
      <c r="AT78" s="6">
        <f t="shared" si="43"/>
        <v>0</v>
      </c>
      <c r="AU78" s="6">
        <f>IF(SUM($AT$12:$AT78)&gt;0,0,IF($AR78&lt;&gt;"",-PPMT($H$2,$AR78,$C$4*12,$AS$12-SUM($AT$12:$AT78)),0))</f>
        <v>0</v>
      </c>
      <c r="AV78" s="6">
        <f>IF(SUM($AT$12:$AT78)&gt;0,0,IF($AR78&lt;&gt;"",AS78-AU78-AT78,0))</f>
        <v>0</v>
      </c>
      <c r="AW78" s="6">
        <f>IF(SUM($AT$12:$AT78)&gt;0,0,IF($AR78&lt;&gt;"",(AS78-AT78)*$H$2,0))</f>
        <v>0</v>
      </c>
      <c r="AX78" s="6">
        <f>IF(AU78&gt;0,IF(SUM($AT$12:$AT78)&gt;0,0,IF($AR78&lt;&gt;"",Tablas!$G$8,0)),0)</f>
        <v>0</v>
      </c>
      <c r="AY78" s="6">
        <f>IF($AR78&lt;&gt;"",ROUND(AX78+AW78+AU78,2),0)*(1+Tablas!$E$8)</f>
        <v>0</v>
      </c>
      <c r="BA78" s="14" t="str">
        <f t="shared" si="44"/>
        <v/>
      </c>
      <c r="BB78" s="6">
        <f t="shared" si="45"/>
        <v>0</v>
      </c>
      <c r="BC78" s="6">
        <f t="shared" si="46"/>
        <v>0</v>
      </c>
      <c r="BD78" s="6">
        <f>IF(BB78&gt;0,
IF(SUM(BC$12:BC78)&gt;0,0,
IF(BA78&lt;&gt;"",
-PPMT(Tablas!$D$8,BA78,($C$4*12)-(VLOOKUP($AR$9,$A$12:$B$71,2,0)-1),BB$9-SUM(BC$12:BC78)),0)),0)</f>
        <v>0</v>
      </c>
      <c r="BE78" s="6">
        <f>IF(SUM(BC$12:BC78)&gt;0,0,IF(BA78&lt;&gt;"",BB78-BD78-BC78,0))</f>
        <v>0</v>
      </c>
      <c r="BF78" s="6">
        <f>IF(SUM(BC$12:BC78)&gt;0,0,IF(BA78&lt;&gt;"",(BB78-BC78)*Tablas!$D$8,0))</f>
        <v>0</v>
      </c>
      <c r="BG78" s="6">
        <f>IF(BD78&gt;0,IF(SUM(BC$12:BC78)&gt;0,0,IF(BA78&lt;&gt;"",Tablas!$G$8,0)),0)</f>
        <v>0</v>
      </c>
      <c r="BH78" s="6">
        <f>IF(BA78&lt;&gt;"",ROUND(BG78+BF78+BD78,2),0)*(1+Tablas!$E$8)</f>
        <v>0</v>
      </c>
      <c r="BJ78" s="14" t="str">
        <f t="shared" si="47"/>
        <v/>
      </c>
      <c r="BK78" s="6">
        <f t="shared" si="48"/>
        <v>0</v>
      </c>
      <c r="BL78" s="6">
        <f t="shared" si="49"/>
        <v>0</v>
      </c>
      <c r="BM78" s="6">
        <f>IF(BK78&gt;0,IF(SUM(BL$12:BL78)&gt;0,0,IF(BJ78&lt;&gt;"",-PPMT(Tablas!$D$8,BJ78,($C$4*12)-(VLOOKUP($BA$9,$A$12:$B$71,2,0)-1),BK$9-SUM(BL$12:BL78)),0)),0)</f>
        <v>0</v>
      </c>
      <c r="BN78" s="6">
        <f>IF(SUM(BL$12:BL78)&gt;0,0,IF(BJ78&lt;&gt;"",BK78-BM78-BL78,0))</f>
        <v>0</v>
      </c>
      <c r="BO78" s="6">
        <f>IF(SUM(BL$12:BL78)&gt;0,0,IF(BJ78&lt;&gt;"",(BK78-BL78)*Tablas!$D$8,0))</f>
        <v>0</v>
      </c>
      <c r="BP78" s="6">
        <f>IF(BM78&gt;0,IF(SUM(BL$12:BL78)&gt;0,0,IF(BJ78&lt;&gt;"",Tablas!$G$8,0)),0)</f>
        <v>0</v>
      </c>
      <c r="BQ78" s="6">
        <f>IF(BJ78&lt;&gt;"",ROUND(BP78+BO78+BM78,2),0)*(1+Tablas!$E$8)</f>
        <v>0</v>
      </c>
      <c r="BS78" s="14" t="str">
        <f t="shared" si="50"/>
        <v/>
      </c>
      <c r="BT78" s="6">
        <f t="shared" si="51"/>
        <v>0</v>
      </c>
      <c r="BU78" s="6">
        <f t="shared" si="52"/>
        <v>0</v>
      </c>
      <c r="BV78" s="6">
        <f>IF(BT78&gt;0,IF(SUM(BU$12:BU78)&gt;0,0,IF(BS78&lt;&gt;"",-PPMT(Tablas!$D$8,BS78,($C$4*12)-(VLOOKUP($BJ$9,$A$12:$B$71,2,0)-1),BT$9-SUM(BU$12:BU78)),0)),0)</f>
        <v>0</v>
      </c>
      <c r="BW78" s="6">
        <f>IF(SUM(BU$12:BU78)&gt;0,0,IF(BS78&lt;&gt;"",BT78-BV78-BU78,0))</f>
        <v>0</v>
      </c>
      <c r="BX78" s="6">
        <f>IF(SUM(BU$12:BU78)&gt;0,0,IF(BS78&lt;&gt;"",(BT78-BU78)*Tablas!$D$8,0))</f>
        <v>0</v>
      </c>
      <c r="BY78" s="6">
        <f>IF(BV78&gt;0,IF(SUM(BU$12:BU78)&gt;0,0,IF(BS78&lt;&gt;"",Tablas!$G$8,0)),0)</f>
        <v>0</v>
      </c>
      <c r="BZ78" s="6">
        <f>IF(BS78&lt;&gt;"",ROUND(BY78+BX78+BV78,2),0)*(1+Tablas!$E$8)</f>
        <v>0</v>
      </c>
      <c r="CB78" s="14" t="str">
        <f t="shared" si="53"/>
        <v/>
      </c>
      <c r="CC78" s="6">
        <f t="shared" si="54"/>
        <v>0</v>
      </c>
      <c r="CD78" s="6">
        <f t="shared" si="55"/>
        <v>0</v>
      </c>
      <c r="CE78" s="6">
        <f>IF(CC78&gt;0,IF(SUM(CD$12:CD78)&gt;0,0,IF(CB78&lt;&gt;"",-PPMT(Tablas!$D$8,CB78,($C$4*12)-(VLOOKUP($BS$9,$A$12:$B$71,2,0)-1),CC$9-SUM(CD$12:CD78)),0)),0)</f>
        <v>0</v>
      </c>
      <c r="CF78" s="6">
        <f>IF(SUM(CD$12:CD78)&gt;0,0,IF(CB78&lt;&gt;"",CC78-CE78-CD78,0))</f>
        <v>0</v>
      </c>
      <c r="CG78" s="6">
        <f>IF(SUM(CD$12:CD78)&gt;0,0,IF(CB78&lt;&gt;"",(CC78-CD78)*Tablas!$D$8,0))</f>
        <v>0</v>
      </c>
      <c r="CH78" s="6">
        <f>IF(CE78&gt;0,IF(SUM(CD$12:CD78)&gt;0,0,IF(CB78&lt;&gt;"",Tablas!$G$8,0)),0)</f>
        <v>0</v>
      </c>
      <c r="CI78" s="6">
        <f>IF(CB78&lt;&gt;"",ROUND(CH78+CG78+CE78,2),0)*(1+Tablas!$E$8)</f>
        <v>0</v>
      </c>
      <c r="CK78" s="14" t="str">
        <f t="shared" si="56"/>
        <v/>
      </c>
      <c r="CL78" s="6">
        <f t="shared" si="57"/>
        <v>0</v>
      </c>
      <c r="CM78" s="6">
        <f t="shared" si="58"/>
        <v>0</v>
      </c>
      <c r="CN78" s="6">
        <f>IF(CL78&gt;0,IF(SUM(CM$12:CM78)&gt;0,0,IF(CK78&lt;&gt;"",-PPMT(Tablas!$D$8,CK78,($C$4*12)-(VLOOKUP($CB$9,$A$12:$B$71,2,0)-1),CL$9-SUM(CM$12:CM78)),0)),0)</f>
        <v>0</v>
      </c>
      <c r="CO78" s="6">
        <f>IF(SUM(CM$12:CM78)&gt;0,0,IF(CK78&lt;&gt;"",CL78-CN78-CM78,0))</f>
        <v>0</v>
      </c>
      <c r="CP78" s="6">
        <f>IF(SUM(CM$12:CM78)&gt;0,0,IF(CK78&lt;&gt;"",(CL78-CM78)*Tablas!$D$8,0))</f>
        <v>0</v>
      </c>
      <c r="CQ78" s="6">
        <f>IF(CN78&gt;0,IF(SUM(CM$12:CM78)&gt;0,0,IF(CK78&lt;&gt;"",Tablas!$G$8,0)),0)</f>
        <v>0</v>
      </c>
      <c r="CR78" s="6">
        <f>IF(CK78&lt;&gt;"",ROUND(CQ78+CP78+CN78,2),0)*(1+Tablas!$E$8)</f>
        <v>0</v>
      </c>
      <c r="CT78" s="14" t="str">
        <f t="shared" si="59"/>
        <v/>
      </c>
      <c r="CU78" s="6">
        <f t="shared" si="60"/>
        <v>0</v>
      </c>
      <c r="CV78" s="6">
        <f t="shared" si="61"/>
        <v>0</v>
      </c>
      <c r="CW78" s="6">
        <f>IF(CU78&gt;0,IF(SUM(CV$12:CV78)&gt;0,0,IF(CT78&lt;&gt;"",-PPMT(Tablas!$D$8,CT78,($C$4*12)-(VLOOKUP($CK$9,$A$12:$B$71,2,0)-1),CU$9-SUM(CV$12:CV78)),0)),0)</f>
        <v>0</v>
      </c>
      <c r="CX78" s="6">
        <f>IF(SUM(CV$12:CV78)&gt;0,0,IF(CT78&lt;&gt;"",CU78-CW78-CV78,0))</f>
        <v>0</v>
      </c>
      <c r="CY78" s="6">
        <f>IF(SUM(CV$12:CV78)&gt;0,0,IF(CT78&lt;&gt;"",(CU78-CV78)*Tablas!$D$8,0))</f>
        <v>0</v>
      </c>
      <c r="CZ78" s="6">
        <f>IF(CW78&gt;0,IF(SUM(CV$12:CV78)&gt;0,0,IF(CT78&lt;&gt;"",Tablas!$G$8,0)),0)</f>
        <v>0</v>
      </c>
      <c r="DA78" s="6">
        <f>IF(CT78&lt;&gt;"",ROUND(CZ78+CY78+CW78,2),0)*(1+Tablas!$E$8)</f>
        <v>0</v>
      </c>
      <c r="DC78" s="14" t="str">
        <f t="shared" si="62"/>
        <v/>
      </c>
      <c r="DD78" s="6">
        <f t="shared" si="63"/>
        <v>0</v>
      </c>
      <c r="DE78" s="6">
        <f t="shared" si="64"/>
        <v>0</v>
      </c>
      <c r="DF78" s="6">
        <f>IF(DD78&gt;0,IF(SUM(DE$12:DE78)&gt;0,0,IF(DC78&lt;&gt;"",-PPMT(Tablas!$D$8,DC78,($C$4*12)-(VLOOKUP($CT$9,$A$12:$B$71,2,0)-1),DD$9-SUM(DE$12:DE78)),0)),0)</f>
        <v>0</v>
      </c>
      <c r="DG78" s="6">
        <f>IF(SUM(DE$12:DE78)&gt;0,0,IF(DC78&lt;&gt;"",DD78-DF78-DE78,0))</f>
        <v>0</v>
      </c>
      <c r="DH78" s="6">
        <f>IF(SUM(DE$12:DE78)&gt;0,0,IF(DC78&lt;&gt;"",(DD78-DE78)*Tablas!$D$8,0))</f>
        <v>0</v>
      </c>
      <c r="DI78" s="6">
        <f>IF(DF78&gt;0,IF(SUM(DE$12:DE78)&gt;0,0,IF(DC78&lt;&gt;"",Tablas!$G$8,0)),0)</f>
        <v>0</v>
      </c>
      <c r="DJ78" s="6">
        <f>IF(DC78&lt;&gt;"",ROUND(DI78+DH78+DF78,2),0)*(1+Tablas!$E$8)</f>
        <v>0</v>
      </c>
      <c r="DL78" s="14" t="str">
        <f t="shared" si="65"/>
        <v/>
      </c>
      <c r="DM78" s="6">
        <f t="shared" si="66"/>
        <v>0</v>
      </c>
      <c r="DN78" s="6">
        <f t="shared" si="67"/>
        <v>0</v>
      </c>
      <c r="DO78" s="6">
        <f>IF(DM78&gt;0,IF(SUM(DN$12:DN78)&gt;0,0,IF(DL78&lt;&gt;"",-PPMT(Tablas!$D$8,DL78,($C$4*12)-(VLOOKUP($DC$9,$A$12:$B$71,2,0)-1),DM$9-SUM(DN$12:DN78)),0)),0)</f>
        <v>0</v>
      </c>
      <c r="DP78" s="6">
        <f>IF(SUM(DN$12:DN78)&gt;0,0,IF(DL78&lt;&gt;"",DM78-DO78-DN78,0))</f>
        <v>0</v>
      </c>
      <c r="DQ78" s="6">
        <f>IF(SUM(DN$12:DN78)&gt;0,0,IF(DL78&lt;&gt;"",(DM78-DN78)*Tablas!$D$8,0))</f>
        <v>0</v>
      </c>
      <c r="DR78" s="6">
        <f>IF(DO78&gt;0,IF(SUM(DN$12:DN78)&gt;0,0,IF(DL78&lt;&gt;"",Tablas!$G$8,0)),0)</f>
        <v>0</v>
      </c>
      <c r="DS78" s="6">
        <f>IF(DL78&lt;&gt;"",ROUND(DR78+DQ78+DO78,2),0)*(1+Tablas!$E$8)</f>
        <v>0</v>
      </c>
      <c r="DU78" s="14" t="str">
        <f t="shared" si="68"/>
        <v/>
      </c>
      <c r="DV78" s="6">
        <f t="shared" si="69"/>
        <v>0</v>
      </c>
      <c r="DW78" s="6">
        <f t="shared" si="70"/>
        <v>0</v>
      </c>
      <c r="DX78" s="6">
        <f>IF(DV78&gt;0,IF(SUM(DW$12:DW78)&gt;0,0,IF(DU78&lt;&gt;"",-PPMT(Tablas!$D$8,DU78,($C$4*12)-(VLOOKUP($DL$9,$A$12:$B$71,2,0)-1),DV$9-SUM(DW$12:DW78)),0)),0)</f>
        <v>0</v>
      </c>
      <c r="DY78" s="6">
        <f>IF(SUM(DW$12:DW78)&gt;0,0,IF(DU78&lt;&gt;"",DV78-DX78-DW78,0))</f>
        <v>0</v>
      </c>
      <c r="DZ78" s="6">
        <f>IF(SUM(DW$12:DW78)&gt;0,0,IF(DU78&lt;&gt;"",(DV78-DW78)*Tablas!$D$8,0))</f>
        <v>0</v>
      </c>
      <c r="EA78" s="6">
        <f>IF(DX78&gt;0,IF(SUM(DW$12:DW78)&gt;0,0,IF(DU78&lt;&gt;"",Tablas!$G$8,0)),0)</f>
        <v>0</v>
      </c>
      <c r="EB78" s="6">
        <f>IF(DU78&lt;&gt;"",ROUND(EA78+DZ78+DX78,2),0)*(1+Tablas!$E$8)</f>
        <v>0</v>
      </c>
    </row>
    <row r="79" spans="1:132" x14ac:dyDescent="0.2">
      <c r="A79" s="3">
        <f>IF($D79&gt;0,COUNTA($D$12:D79),0)</f>
        <v>0</v>
      </c>
      <c r="B79" s="13" t="str">
        <f t="shared" si="71"/>
        <v/>
      </c>
      <c r="C79" s="1">
        <f t="shared" si="72"/>
        <v>47649</v>
      </c>
      <c r="D79" s="34"/>
      <c r="E79" s="6">
        <f t="shared" si="73"/>
        <v>1.0572875908110291E-11</v>
      </c>
      <c r="F79" s="6">
        <f t="shared" si="37"/>
        <v>0</v>
      </c>
      <c r="G79" s="6">
        <f t="shared" si="38"/>
        <v>0</v>
      </c>
      <c r="H79" s="6">
        <f t="shared" si="39"/>
        <v>0</v>
      </c>
      <c r="I79" s="6">
        <f>ROUND(SUM(F79:H79),2)*(Tablas!$E$8)</f>
        <v>0</v>
      </c>
      <c r="J79" s="6">
        <f t="shared" si="40"/>
        <v>0</v>
      </c>
      <c r="AR79" s="14" t="str">
        <f t="shared" si="41"/>
        <v/>
      </c>
      <c r="AS79" s="6">
        <f t="shared" si="42"/>
        <v>0</v>
      </c>
      <c r="AT79" s="6">
        <f t="shared" si="43"/>
        <v>0</v>
      </c>
      <c r="AU79" s="6">
        <f>IF(SUM($AT$12:$AT79)&gt;0,0,IF($AR79&lt;&gt;"",-PPMT($H$2,$AR79,$C$4*12,$AS$12-SUM($AT$12:$AT79)),0))</f>
        <v>0</v>
      </c>
      <c r="AV79" s="6">
        <f>IF(SUM($AT$12:$AT79)&gt;0,0,IF($AR79&lt;&gt;"",AS79-AU79-AT79,0))</f>
        <v>0</v>
      </c>
      <c r="AW79" s="6">
        <f>IF(SUM($AT$12:$AT79)&gt;0,0,IF($AR79&lt;&gt;"",(AS79-AT79)*$H$2,0))</f>
        <v>0</v>
      </c>
      <c r="AX79" s="6">
        <f>IF(AU79&gt;0,IF(SUM($AT$12:$AT79)&gt;0,0,IF($AR79&lt;&gt;"",Tablas!$G$8,0)),0)</f>
        <v>0</v>
      </c>
      <c r="AY79" s="6">
        <f>IF($AR79&lt;&gt;"",ROUND(AX79+AW79+AU79,2),0)*(1+Tablas!$E$8)</f>
        <v>0</v>
      </c>
      <c r="BA79" s="14" t="str">
        <f t="shared" si="44"/>
        <v/>
      </c>
      <c r="BB79" s="6">
        <f t="shared" si="45"/>
        <v>0</v>
      </c>
      <c r="BC79" s="6">
        <f t="shared" si="46"/>
        <v>0</v>
      </c>
      <c r="BD79" s="6">
        <f>IF(BB79&gt;0,
IF(SUM(BC$12:BC79)&gt;0,0,
IF(BA79&lt;&gt;"",
-PPMT(Tablas!$D$8,BA79,($C$4*12)-(VLOOKUP($AR$9,$A$12:$B$71,2,0)-1),BB$9-SUM(BC$12:BC79)),0)),0)</f>
        <v>0</v>
      </c>
      <c r="BE79" s="6">
        <f>IF(SUM(BC$12:BC79)&gt;0,0,IF(BA79&lt;&gt;"",BB79-BD79-BC79,0))</f>
        <v>0</v>
      </c>
      <c r="BF79" s="6">
        <f>IF(SUM(BC$12:BC79)&gt;0,0,IF(BA79&lt;&gt;"",(BB79-BC79)*Tablas!$D$8,0))</f>
        <v>0</v>
      </c>
      <c r="BG79" s="6">
        <f>IF(BD79&gt;0,IF(SUM(BC$12:BC79)&gt;0,0,IF(BA79&lt;&gt;"",Tablas!$G$8,0)),0)</f>
        <v>0</v>
      </c>
      <c r="BH79" s="6">
        <f>IF(BA79&lt;&gt;"",ROUND(BG79+BF79+BD79,2),0)*(1+Tablas!$E$8)</f>
        <v>0</v>
      </c>
      <c r="BJ79" s="14" t="str">
        <f t="shared" si="47"/>
        <v/>
      </c>
      <c r="BK79" s="6">
        <f t="shared" si="48"/>
        <v>0</v>
      </c>
      <c r="BL79" s="6">
        <f t="shared" si="49"/>
        <v>0</v>
      </c>
      <c r="BM79" s="6">
        <f>IF(BK79&gt;0,IF(SUM(BL$12:BL79)&gt;0,0,IF(BJ79&lt;&gt;"",-PPMT(Tablas!$D$8,BJ79,($C$4*12)-(VLOOKUP($BA$9,$A$12:$B$71,2,0)-1),BK$9-SUM(BL$12:BL79)),0)),0)</f>
        <v>0</v>
      </c>
      <c r="BN79" s="6">
        <f>IF(SUM(BL$12:BL79)&gt;0,0,IF(BJ79&lt;&gt;"",BK79-BM79-BL79,0))</f>
        <v>0</v>
      </c>
      <c r="BO79" s="6">
        <f>IF(SUM(BL$12:BL79)&gt;0,0,IF(BJ79&lt;&gt;"",(BK79-BL79)*Tablas!$D$8,0))</f>
        <v>0</v>
      </c>
      <c r="BP79" s="6">
        <f>IF(BM79&gt;0,IF(SUM(BL$12:BL79)&gt;0,0,IF(BJ79&lt;&gt;"",Tablas!$G$8,0)),0)</f>
        <v>0</v>
      </c>
      <c r="BQ79" s="6">
        <f>IF(BJ79&lt;&gt;"",ROUND(BP79+BO79+BM79,2),0)*(1+Tablas!$E$8)</f>
        <v>0</v>
      </c>
      <c r="BS79" s="14" t="str">
        <f t="shared" si="50"/>
        <v/>
      </c>
      <c r="BT79" s="6">
        <f t="shared" si="51"/>
        <v>0</v>
      </c>
      <c r="BU79" s="6">
        <f t="shared" si="52"/>
        <v>0</v>
      </c>
      <c r="BV79" s="6">
        <f>IF(BT79&gt;0,IF(SUM(BU$12:BU79)&gt;0,0,IF(BS79&lt;&gt;"",-PPMT(Tablas!$D$8,BS79,($C$4*12)-(VLOOKUP($BJ$9,$A$12:$B$71,2,0)-1),BT$9-SUM(BU$12:BU79)),0)),0)</f>
        <v>0</v>
      </c>
      <c r="BW79" s="6">
        <f>IF(SUM(BU$12:BU79)&gt;0,0,IF(BS79&lt;&gt;"",BT79-BV79-BU79,0))</f>
        <v>0</v>
      </c>
      <c r="BX79" s="6">
        <f>IF(SUM(BU$12:BU79)&gt;0,0,IF(BS79&lt;&gt;"",(BT79-BU79)*Tablas!$D$8,0))</f>
        <v>0</v>
      </c>
      <c r="BY79" s="6">
        <f>IF(BV79&gt;0,IF(SUM(BU$12:BU79)&gt;0,0,IF(BS79&lt;&gt;"",Tablas!$G$8,0)),0)</f>
        <v>0</v>
      </c>
      <c r="BZ79" s="6">
        <f>IF(BS79&lt;&gt;"",ROUND(BY79+BX79+BV79,2),0)*(1+Tablas!$E$8)</f>
        <v>0</v>
      </c>
      <c r="CB79" s="14" t="str">
        <f t="shared" si="53"/>
        <v/>
      </c>
      <c r="CC79" s="6">
        <f t="shared" si="54"/>
        <v>0</v>
      </c>
      <c r="CD79" s="6">
        <f t="shared" si="55"/>
        <v>0</v>
      </c>
      <c r="CE79" s="6">
        <f>IF(CC79&gt;0,IF(SUM(CD$12:CD79)&gt;0,0,IF(CB79&lt;&gt;"",-PPMT(Tablas!$D$8,CB79,($C$4*12)-(VLOOKUP($BS$9,$A$12:$B$71,2,0)-1),CC$9-SUM(CD$12:CD79)),0)),0)</f>
        <v>0</v>
      </c>
      <c r="CF79" s="6">
        <f>IF(SUM(CD$12:CD79)&gt;0,0,IF(CB79&lt;&gt;"",CC79-CE79-CD79,0))</f>
        <v>0</v>
      </c>
      <c r="CG79" s="6">
        <f>IF(SUM(CD$12:CD79)&gt;0,0,IF(CB79&lt;&gt;"",(CC79-CD79)*Tablas!$D$8,0))</f>
        <v>0</v>
      </c>
      <c r="CH79" s="6">
        <f>IF(CE79&gt;0,IF(SUM(CD$12:CD79)&gt;0,0,IF(CB79&lt;&gt;"",Tablas!$G$8,0)),0)</f>
        <v>0</v>
      </c>
      <c r="CI79" s="6">
        <f>IF(CB79&lt;&gt;"",ROUND(CH79+CG79+CE79,2),0)*(1+Tablas!$E$8)</f>
        <v>0</v>
      </c>
      <c r="CK79" s="14" t="str">
        <f t="shared" si="56"/>
        <v/>
      </c>
      <c r="CL79" s="6">
        <f t="shared" si="57"/>
        <v>0</v>
      </c>
      <c r="CM79" s="6">
        <f t="shared" si="58"/>
        <v>0</v>
      </c>
      <c r="CN79" s="6">
        <f>IF(CL79&gt;0,IF(SUM(CM$12:CM79)&gt;0,0,IF(CK79&lt;&gt;"",-PPMT(Tablas!$D$8,CK79,($C$4*12)-(VLOOKUP($CB$9,$A$12:$B$71,2,0)-1),CL$9-SUM(CM$12:CM79)),0)),0)</f>
        <v>0</v>
      </c>
      <c r="CO79" s="6">
        <f>IF(SUM(CM$12:CM79)&gt;0,0,IF(CK79&lt;&gt;"",CL79-CN79-CM79,0))</f>
        <v>0</v>
      </c>
      <c r="CP79" s="6">
        <f>IF(SUM(CM$12:CM79)&gt;0,0,IF(CK79&lt;&gt;"",(CL79-CM79)*Tablas!$D$8,0))</f>
        <v>0</v>
      </c>
      <c r="CQ79" s="6">
        <f>IF(CN79&gt;0,IF(SUM(CM$12:CM79)&gt;0,0,IF(CK79&lt;&gt;"",Tablas!$G$8,0)),0)</f>
        <v>0</v>
      </c>
      <c r="CR79" s="6">
        <f>IF(CK79&lt;&gt;"",ROUND(CQ79+CP79+CN79,2),0)*(1+Tablas!$E$8)</f>
        <v>0</v>
      </c>
      <c r="CT79" s="14" t="str">
        <f t="shared" si="59"/>
        <v/>
      </c>
      <c r="CU79" s="6">
        <f t="shared" si="60"/>
        <v>0</v>
      </c>
      <c r="CV79" s="6">
        <f t="shared" si="61"/>
        <v>0</v>
      </c>
      <c r="CW79" s="6">
        <f>IF(CU79&gt;0,IF(SUM(CV$12:CV79)&gt;0,0,IF(CT79&lt;&gt;"",-PPMT(Tablas!$D$8,CT79,($C$4*12)-(VLOOKUP($CK$9,$A$12:$B$71,2,0)-1),CU$9-SUM(CV$12:CV79)),0)),0)</f>
        <v>0</v>
      </c>
      <c r="CX79" s="6">
        <f>IF(SUM(CV$12:CV79)&gt;0,0,IF(CT79&lt;&gt;"",CU79-CW79-CV79,0))</f>
        <v>0</v>
      </c>
      <c r="CY79" s="6">
        <f>IF(SUM(CV$12:CV79)&gt;0,0,IF(CT79&lt;&gt;"",(CU79-CV79)*Tablas!$D$8,0))</f>
        <v>0</v>
      </c>
      <c r="CZ79" s="6">
        <f>IF(CW79&gt;0,IF(SUM(CV$12:CV79)&gt;0,0,IF(CT79&lt;&gt;"",Tablas!$G$8,0)),0)</f>
        <v>0</v>
      </c>
      <c r="DA79" s="6">
        <f>IF(CT79&lt;&gt;"",ROUND(CZ79+CY79+CW79,2),0)*(1+Tablas!$E$8)</f>
        <v>0</v>
      </c>
      <c r="DC79" s="14" t="str">
        <f t="shared" si="62"/>
        <v/>
      </c>
      <c r="DD79" s="6">
        <f t="shared" si="63"/>
        <v>0</v>
      </c>
      <c r="DE79" s="6">
        <f t="shared" si="64"/>
        <v>0</v>
      </c>
      <c r="DF79" s="6">
        <f>IF(DD79&gt;0,IF(SUM(DE$12:DE79)&gt;0,0,IF(DC79&lt;&gt;"",-PPMT(Tablas!$D$8,DC79,($C$4*12)-(VLOOKUP($CT$9,$A$12:$B$71,2,0)-1),DD$9-SUM(DE$12:DE79)),0)),0)</f>
        <v>0</v>
      </c>
      <c r="DG79" s="6">
        <f>IF(SUM(DE$12:DE79)&gt;0,0,IF(DC79&lt;&gt;"",DD79-DF79-DE79,0))</f>
        <v>0</v>
      </c>
      <c r="DH79" s="6">
        <f>IF(SUM(DE$12:DE79)&gt;0,0,IF(DC79&lt;&gt;"",(DD79-DE79)*Tablas!$D$8,0))</f>
        <v>0</v>
      </c>
      <c r="DI79" s="6">
        <f>IF(DF79&gt;0,IF(SUM(DE$12:DE79)&gt;0,0,IF(DC79&lt;&gt;"",Tablas!$G$8,0)),0)</f>
        <v>0</v>
      </c>
      <c r="DJ79" s="6">
        <f>IF(DC79&lt;&gt;"",ROUND(DI79+DH79+DF79,2),0)*(1+Tablas!$E$8)</f>
        <v>0</v>
      </c>
      <c r="DL79" s="14" t="str">
        <f t="shared" si="65"/>
        <v/>
      </c>
      <c r="DM79" s="6">
        <f t="shared" si="66"/>
        <v>0</v>
      </c>
      <c r="DN79" s="6">
        <f t="shared" si="67"/>
        <v>0</v>
      </c>
      <c r="DO79" s="6">
        <f>IF(DM79&gt;0,IF(SUM(DN$12:DN79)&gt;0,0,IF(DL79&lt;&gt;"",-PPMT(Tablas!$D$8,DL79,($C$4*12)-(VLOOKUP($DC$9,$A$12:$B$71,2,0)-1),DM$9-SUM(DN$12:DN79)),0)),0)</f>
        <v>0</v>
      </c>
      <c r="DP79" s="6">
        <f>IF(SUM(DN$12:DN79)&gt;0,0,IF(DL79&lt;&gt;"",DM79-DO79-DN79,0))</f>
        <v>0</v>
      </c>
      <c r="DQ79" s="6">
        <f>IF(SUM(DN$12:DN79)&gt;0,0,IF(DL79&lt;&gt;"",(DM79-DN79)*Tablas!$D$8,0))</f>
        <v>0</v>
      </c>
      <c r="DR79" s="6">
        <f>IF(DO79&gt;0,IF(SUM(DN$12:DN79)&gt;0,0,IF(DL79&lt;&gt;"",Tablas!$G$8,0)),0)</f>
        <v>0</v>
      </c>
      <c r="DS79" s="6">
        <f>IF(DL79&lt;&gt;"",ROUND(DR79+DQ79+DO79,2),0)*(1+Tablas!$E$8)</f>
        <v>0</v>
      </c>
      <c r="DU79" s="14" t="str">
        <f t="shared" si="68"/>
        <v/>
      </c>
      <c r="DV79" s="6">
        <f t="shared" si="69"/>
        <v>0</v>
      </c>
      <c r="DW79" s="6">
        <f t="shared" si="70"/>
        <v>0</v>
      </c>
      <c r="DX79" s="6">
        <f>IF(DV79&gt;0,IF(SUM(DW$12:DW79)&gt;0,0,IF(DU79&lt;&gt;"",-PPMT(Tablas!$D$8,DU79,($C$4*12)-(VLOOKUP($DL$9,$A$12:$B$71,2,0)-1),DV$9-SUM(DW$12:DW79)),0)),0)</f>
        <v>0</v>
      </c>
      <c r="DY79" s="6">
        <f>IF(SUM(DW$12:DW79)&gt;0,0,IF(DU79&lt;&gt;"",DV79-DX79-DW79,0))</f>
        <v>0</v>
      </c>
      <c r="DZ79" s="6">
        <f>IF(SUM(DW$12:DW79)&gt;0,0,IF(DU79&lt;&gt;"",(DV79-DW79)*Tablas!$D$8,0))</f>
        <v>0</v>
      </c>
      <c r="EA79" s="6">
        <f>IF(DX79&gt;0,IF(SUM(DW$12:DW79)&gt;0,0,IF(DU79&lt;&gt;"",Tablas!$G$8,0)),0)</f>
        <v>0</v>
      </c>
      <c r="EB79" s="6">
        <f>IF(DU79&lt;&gt;"",ROUND(EA79+DZ79+DX79,2),0)*(1+Tablas!$E$8)</f>
        <v>0</v>
      </c>
    </row>
    <row r="80" spans="1:132" x14ac:dyDescent="0.2">
      <c r="A80" s="3">
        <f>IF($D80&gt;0,COUNTA($D$12:D80),0)</f>
        <v>0</v>
      </c>
      <c r="B80" s="13" t="str">
        <f t="shared" si="71"/>
        <v/>
      </c>
      <c r="C80" s="1">
        <f t="shared" si="72"/>
        <v>47679</v>
      </c>
      <c r="D80" s="34"/>
      <c r="E80" s="6">
        <f t="shared" si="73"/>
        <v>1.0572875908110291E-11</v>
      </c>
      <c r="F80" s="6">
        <f t="shared" si="37"/>
        <v>0</v>
      </c>
      <c r="G80" s="6">
        <f t="shared" si="38"/>
        <v>0</v>
      </c>
      <c r="H80" s="6">
        <f t="shared" si="39"/>
        <v>0</v>
      </c>
      <c r="I80" s="6">
        <f>ROUND(SUM(F80:H80),2)*(Tablas!$E$8)</f>
        <v>0</v>
      </c>
      <c r="J80" s="6">
        <f t="shared" si="40"/>
        <v>0</v>
      </c>
      <c r="AR80" s="14" t="str">
        <f t="shared" si="41"/>
        <v/>
      </c>
      <c r="AS80" s="6">
        <f t="shared" si="42"/>
        <v>0</v>
      </c>
      <c r="AT80" s="6">
        <f t="shared" si="43"/>
        <v>0</v>
      </c>
      <c r="AU80" s="6">
        <f>IF(SUM($AT$12:$AT80)&gt;0,0,IF($AR80&lt;&gt;"",-PPMT($H$2,$AR80,$C$4*12,$AS$12-SUM($AT$12:$AT80)),0))</f>
        <v>0</v>
      </c>
      <c r="AV80" s="6">
        <f>IF(SUM($AT$12:$AT80)&gt;0,0,IF($AR80&lt;&gt;"",AS80-AU80-AT80,0))</f>
        <v>0</v>
      </c>
      <c r="AW80" s="6">
        <f>IF(SUM($AT$12:$AT80)&gt;0,0,IF($AR80&lt;&gt;"",(AS80-AT80)*$H$2,0))</f>
        <v>0</v>
      </c>
      <c r="AX80" s="6">
        <f>IF(AU80&gt;0,IF(SUM($AT$12:$AT80)&gt;0,0,IF($AR80&lt;&gt;"",Tablas!$G$8,0)),0)</f>
        <v>0</v>
      </c>
      <c r="AY80" s="6">
        <f>IF($AR80&lt;&gt;"",ROUND(AX80+AW80+AU80,2),0)*(1+Tablas!$E$8)</f>
        <v>0</v>
      </c>
      <c r="BA80" s="14" t="str">
        <f t="shared" si="44"/>
        <v/>
      </c>
      <c r="BB80" s="6">
        <f t="shared" si="45"/>
        <v>0</v>
      </c>
      <c r="BC80" s="6">
        <f t="shared" si="46"/>
        <v>0</v>
      </c>
      <c r="BD80" s="6">
        <f>IF(BB80&gt;0,
IF(SUM(BC$12:BC80)&gt;0,0,
IF(BA80&lt;&gt;"",
-PPMT(Tablas!$D$8,BA80,($C$4*12)-(VLOOKUP($AR$9,$A$12:$B$71,2,0)-1),BB$9-SUM(BC$12:BC80)),0)),0)</f>
        <v>0</v>
      </c>
      <c r="BE80" s="6">
        <f>IF(SUM(BC$12:BC80)&gt;0,0,IF(BA80&lt;&gt;"",BB80-BD80-BC80,0))</f>
        <v>0</v>
      </c>
      <c r="BF80" s="6">
        <f>IF(SUM(BC$12:BC80)&gt;0,0,IF(BA80&lt;&gt;"",(BB80-BC80)*Tablas!$D$8,0))</f>
        <v>0</v>
      </c>
      <c r="BG80" s="6">
        <f>IF(BD80&gt;0,IF(SUM(BC$12:BC80)&gt;0,0,IF(BA80&lt;&gt;"",Tablas!$G$8,0)),0)</f>
        <v>0</v>
      </c>
      <c r="BH80" s="6">
        <f>IF(BA80&lt;&gt;"",ROUND(BG80+BF80+BD80,2),0)*(1+Tablas!$E$8)</f>
        <v>0</v>
      </c>
      <c r="BJ80" s="14" t="str">
        <f t="shared" si="47"/>
        <v/>
      </c>
      <c r="BK80" s="6">
        <f t="shared" si="48"/>
        <v>0</v>
      </c>
      <c r="BL80" s="6">
        <f t="shared" si="49"/>
        <v>0</v>
      </c>
      <c r="BM80" s="6">
        <f>IF(BK80&gt;0,IF(SUM(BL$12:BL80)&gt;0,0,IF(BJ80&lt;&gt;"",-PPMT(Tablas!$D$8,BJ80,($C$4*12)-(VLOOKUP($BA$9,$A$12:$B$71,2,0)-1),BK$9-SUM(BL$12:BL80)),0)),0)</f>
        <v>0</v>
      </c>
      <c r="BN80" s="6">
        <f>IF(SUM(BL$12:BL80)&gt;0,0,IF(BJ80&lt;&gt;"",BK80-BM80-BL80,0))</f>
        <v>0</v>
      </c>
      <c r="BO80" s="6">
        <f>IF(SUM(BL$12:BL80)&gt;0,0,IF(BJ80&lt;&gt;"",(BK80-BL80)*Tablas!$D$8,0))</f>
        <v>0</v>
      </c>
      <c r="BP80" s="6">
        <f>IF(BM80&gt;0,IF(SUM(BL$12:BL80)&gt;0,0,IF(BJ80&lt;&gt;"",Tablas!$G$8,0)),0)</f>
        <v>0</v>
      </c>
      <c r="BQ80" s="6">
        <f>IF(BJ80&lt;&gt;"",ROUND(BP80+BO80+BM80,2),0)*(1+Tablas!$E$8)</f>
        <v>0</v>
      </c>
      <c r="BS80" s="14" t="str">
        <f t="shared" si="50"/>
        <v/>
      </c>
      <c r="BT80" s="6">
        <f t="shared" si="51"/>
        <v>0</v>
      </c>
      <c r="BU80" s="6">
        <f t="shared" si="52"/>
        <v>0</v>
      </c>
      <c r="BV80" s="6">
        <f>IF(BT80&gt;0,IF(SUM(BU$12:BU80)&gt;0,0,IF(BS80&lt;&gt;"",-PPMT(Tablas!$D$8,BS80,($C$4*12)-(VLOOKUP($BJ$9,$A$12:$B$71,2,0)-1),BT$9-SUM(BU$12:BU80)),0)),0)</f>
        <v>0</v>
      </c>
      <c r="BW80" s="6">
        <f>IF(SUM(BU$12:BU80)&gt;0,0,IF(BS80&lt;&gt;"",BT80-BV80-BU80,0))</f>
        <v>0</v>
      </c>
      <c r="BX80" s="6">
        <f>IF(SUM(BU$12:BU80)&gt;0,0,IF(BS80&lt;&gt;"",(BT80-BU80)*Tablas!$D$8,0))</f>
        <v>0</v>
      </c>
      <c r="BY80" s="6">
        <f>IF(BV80&gt;0,IF(SUM(BU$12:BU80)&gt;0,0,IF(BS80&lt;&gt;"",Tablas!$G$8,0)),0)</f>
        <v>0</v>
      </c>
      <c r="BZ80" s="6">
        <f>IF(BS80&lt;&gt;"",ROUND(BY80+BX80+BV80,2),0)*(1+Tablas!$E$8)</f>
        <v>0</v>
      </c>
      <c r="CB80" s="14" t="str">
        <f t="shared" si="53"/>
        <v/>
      </c>
      <c r="CC80" s="6">
        <f t="shared" si="54"/>
        <v>0</v>
      </c>
      <c r="CD80" s="6">
        <f t="shared" si="55"/>
        <v>0</v>
      </c>
      <c r="CE80" s="6">
        <f>IF(CC80&gt;0,IF(SUM(CD$12:CD80)&gt;0,0,IF(CB80&lt;&gt;"",-PPMT(Tablas!$D$8,CB80,($C$4*12)-(VLOOKUP($BS$9,$A$12:$B$71,2,0)-1),CC$9-SUM(CD$12:CD80)),0)),0)</f>
        <v>0</v>
      </c>
      <c r="CF80" s="6">
        <f>IF(SUM(CD$12:CD80)&gt;0,0,IF(CB80&lt;&gt;"",CC80-CE80-CD80,0))</f>
        <v>0</v>
      </c>
      <c r="CG80" s="6">
        <f>IF(SUM(CD$12:CD80)&gt;0,0,IF(CB80&lt;&gt;"",(CC80-CD80)*Tablas!$D$8,0))</f>
        <v>0</v>
      </c>
      <c r="CH80" s="6">
        <f>IF(CE80&gt;0,IF(SUM(CD$12:CD80)&gt;0,0,IF(CB80&lt;&gt;"",Tablas!$G$8,0)),0)</f>
        <v>0</v>
      </c>
      <c r="CI80" s="6">
        <f>IF(CB80&lt;&gt;"",ROUND(CH80+CG80+CE80,2),0)*(1+Tablas!$E$8)</f>
        <v>0</v>
      </c>
      <c r="CK80" s="14" t="str">
        <f t="shared" si="56"/>
        <v/>
      </c>
      <c r="CL80" s="6">
        <f t="shared" si="57"/>
        <v>0</v>
      </c>
      <c r="CM80" s="6">
        <f t="shared" si="58"/>
        <v>0</v>
      </c>
      <c r="CN80" s="6">
        <f>IF(CL80&gt;0,IF(SUM(CM$12:CM80)&gt;0,0,IF(CK80&lt;&gt;"",-PPMT(Tablas!$D$8,CK80,($C$4*12)-(VLOOKUP($CB$9,$A$12:$B$71,2,0)-1),CL$9-SUM(CM$12:CM80)),0)),0)</f>
        <v>0</v>
      </c>
      <c r="CO80" s="6">
        <f>IF(SUM(CM$12:CM80)&gt;0,0,IF(CK80&lt;&gt;"",CL80-CN80-CM80,0))</f>
        <v>0</v>
      </c>
      <c r="CP80" s="6">
        <f>IF(SUM(CM$12:CM80)&gt;0,0,IF(CK80&lt;&gt;"",(CL80-CM80)*Tablas!$D$8,0))</f>
        <v>0</v>
      </c>
      <c r="CQ80" s="6">
        <f>IF(CN80&gt;0,IF(SUM(CM$12:CM80)&gt;0,0,IF(CK80&lt;&gt;"",Tablas!$G$8,0)),0)</f>
        <v>0</v>
      </c>
      <c r="CR80" s="6">
        <f>IF(CK80&lt;&gt;"",ROUND(CQ80+CP80+CN80,2),0)*(1+Tablas!$E$8)</f>
        <v>0</v>
      </c>
      <c r="CT80" s="14" t="str">
        <f t="shared" si="59"/>
        <v/>
      </c>
      <c r="CU80" s="6">
        <f t="shared" si="60"/>
        <v>0</v>
      </c>
      <c r="CV80" s="6">
        <f t="shared" si="61"/>
        <v>0</v>
      </c>
      <c r="CW80" s="6">
        <f>IF(CU80&gt;0,IF(SUM(CV$12:CV80)&gt;0,0,IF(CT80&lt;&gt;"",-PPMT(Tablas!$D$8,CT80,($C$4*12)-(VLOOKUP($CK$9,$A$12:$B$71,2,0)-1),CU$9-SUM(CV$12:CV80)),0)),0)</f>
        <v>0</v>
      </c>
      <c r="CX80" s="6">
        <f>IF(SUM(CV$12:CV80)&gt;0,0,IF(CT80&lt;&gt;"",CU80-CW80-CV80,0))</f>
        <v>0</v>
      </c>
      <c r="CY80" s="6">
        <f>IF(SUM(CV$12:CV80)&gt;0,0,IF(CT80&lt;&gt;"",(CU80-CV80)*Tablas!$D$8,0))</f>
        <v>0</v>
      </c>
      <c r="CZ80" s="6">
        <f>IF(CW80&gt;0,IF(SUM(CV$12:CV80)&gt;0,0,IF(CT80&lt;&gt;"",Tablas!$G$8,0)),0)</f>
        <v>0</v>
      </c>
      <c r="DA80" s="6">
        <f>IF(CT80&lt;&gt;"",ROUND(CZ80+CY80+CW80,2),0)*(1+Tablas!$E$8)</f>
        <v>0</v>
      </c>
      <c r="DC80" s="14" t="str">
        <f t="shared" si="62"/>
        <v/>
      </c>
      <c r="DD80" s="6">
        <f t="shared" si="63"/>
        <v>0</v>
      </c>
      <c r="DE80" s="6">
        <f t="shared" si="64"/>
        <v>0</v>
      </c>
      <c r="DF80" s="6">
        <f>IF(DD80&gt;0,IF(SUM(DE$12:DE80)&gt;0,0,IF(DC80&lt;&gt;"",-PPMT(Tablas!$D$8,DC80,($C$4*12)-(VLOOKUP($CT$9,$A$12:$B$71,2,0)-1),DD$9-SUM(DE$12:DE80)),0)),0)</f>
        <v>0</v>
      </c>
      <c r="DG80" s="6">
        <f>IF(SUM(DE$12:DE80)&gt;0,0,IF(DC80&lt;&gt;"",DD80-DF80-DE80,0))</f>
        <v>0</v>
      </c>
      <c r="DH80" s="6">
        <f>IF(SUM(DE$12:DE80)&gt;0,0,IF(DC80&lt;&gt;"",(DD80-DE80)*Tablas!$D$8,0))</f>
        <v>0</v>
      </c>
      <c r="DI80" s="6">
        <f>IF(DF80&gt;0,IF(SUM(DE$12:DE80)&gt;0,0,IF(DC80&lt;&gt;"",Tablas!$G$8,0)),0)</f>
        <v>0</v>
      </c>
      <c r="DJ80" s="6">
        <f>IF(DC80&lt;&gt;"",ROUND(DI80+DH80+DF80,2),0)*(1+Tablas!$E$8)</f>
        <v>0</v>
      </c>
      <c r="DL80" s="14" t="str">
        <f t="shared" si="65"/>
        <v/>
      </c>
      <c r="DM80" s="6">
        <f t="shared" si="66"/>
        <v>0</v>
      </c>
      <c r="DN80" s="6">
        <f t="shared" si="67"/>
        <v>0</v>
      </c>
      <c r="DO80" s="6">
        <f>IF(DM80&gt;0,IF(SUM(DN$12:DN80)&gt;0,0,IF(DL80&lt;&gt;"",-PPMT(Tablas!$D$8,DL80,($C$4*12)-(VLOOKUP($DC$9,$A$12:$B$71,2,0)-1),DM$9-SUM(DN$12:DN80)),0)),0)</f>
        <v>0</v>
      </c>
      <c r="DP80" s="6">
        <f>IF(SUM(DN$12:DN80)&gt;0,0,IF(DL80&lt;&gt;"",DM80-DO80-DN80,0))</f>
        <v>0</v>
      </c>
      <c r="DQ80" s="6">
        <f>IF(SUM(DN$12:DN80)&gt;0,0,IF(DL80&lt;&gt;"",(DM80-DN80)*Tablas!$D$8,0))</f>
        <v>0</v>
      </c>
      <c r="DR80" s="6">
        <f>IF(DO80&gt;0,IF(SUM(DN$12:DN80)&gt;0,0,IF(DL80&lt;&gt;"",Tablas!$G$8,0)),0)</f>
        <v>0</v>
      </c>
      <c r="DS80" s="6">
        <f>IF(DL80&lt;&gt;"",ROUND(DR80+DQ80+DO80,2),0)*(1+Tablas!$E$8)</f>
        <v>0</v>
      </c>
      <c r="DU80" s="14" t="str">
        <f t="shared" si="68"/>
        <v/>
      </c>
      <c r="DV80" s="6">
        <f t="shared" si="69"/>
        <v>0</v>
      </c>
      <c r="DW80" s="6">
        <f t="shared" si="70"/>
        <v>0</v>
      </c>
      <c r="DX80" s="6">
        <f>IF(DV80&gt;0,IF(SUM(DW$12:DW80)&gt;0,0,IF(DU80&lt;&gt;"",-PPMT(Tablas!$D$8,DU80,($C$4*12)-(VLOOKUP($DL$9,$A$12:$B$71,2,0)-1),DV$9-SUM(DW$12:DW80)),0)),0)</f>
        <v>0</v>
      </c>
      <c r="DY80" s="6">
        <f>IF(SUM(DW$12:DW80)&gt;0,0,IF(DU80&lt;&gt;"",DV80-DX80-DW80,0))</f>
        <v>0</v>
      </c>
      <c r="DZ80" s="6">
        <f>IF(SUM(DW$12:DW80)&gt;0,0,IF(DU80&lt;&gt;"",(DV80-DW80)*Tablas!$D$8,0))</f>
        <v>0</v>
      </c>
      <c r="EA80" s="6">
        <f>IF(DX80&gt;0,IF(SUM(DW$12:DW80)&gt;0,0,IF(DU80&lt;&gt;"",Tablas!$G$8,0)),0)</f>
        <v>0</v>
      </c>
      <c r="EB80" s="6">
        <f>IF(DU80&lt;&gt;"",ROUND(EA80+DZ80+DX80,2),0)*(1+Tablas!$E$8)</f>
        <v>0</v>
      </c>
    </row>
    <row r="81" spans="1:132" x14ac:dyDescent="0.2">
      <c r="A81" s="3">
        <f>IF($D81&gt;0,COUNTA($D$12:D81),0)</f>
        <v>0</v>
      </c>
      <c r="B81" s="13" t="str">
        <f t="shared" si="71"/>
        <v/>
      </c>
      <c r="C81" s="1">
        <f t="shared" si="72"/>
        <v>47710</v>
      </c>
      <c r="D81" s="34"/>
      <c r="E81" s="6">
        <f t="shared" si="73"/>
        <v>1.0572875908110291E-11</v>
      </c>
      <c r="F81" s="6">
        <f t="shared" si="37"/>
        <v>0</v>
      </c>
      <c r="G81" s="6">
        <f t="shared" si="38"/>
        <v>0</v>
      </c>
      <c r="H81" s="6">
        <f t="shared" si="39"/>
        <v>0</v>
      </c>
      <c r="I81" s="6">
        <f>ROUND(SUM(F81:H81),2)*(Tablas!$E$8)</f>
        <v>0</v>
      </c>
      <c r="J81" s="6">
        <f t="shared" si="40"/>
        <v>0</v>
      </c>
      <c r="AR81" s="14" t="str">
        <f t="shared" si="41"/>
        <v/>
      </c>
      <c r="AS81" s="6">
        <f t="shared" si="42"/>
        <v>0</v>
      </c>
      <c r="AT81" s="6">
        <f t="shared" si="43"/>
        <v>0</v>
      </c>
      <c r="AU81" s="6">
        <f>IF(SUM($AT$12:$AT81)&gt;0,0,IF($AR81&lt;&gt;"",-PPMT($H$2,$AR81,$C$4*12,$AS$12-SUM($AT$12:$AT81)),0))</f>
        <v>0</v>
      </c>
      <c r="AV81" s="6">
        <f>IF(SUM($AT$12:$AT81)&gt;0,0,IF($AR81&lt;&gt;"",AS81-AU81-AT81,0))</f>
        <v>0</v>
      </c>
      <c r="AW81" s="6">
        <f>IF(SUM($AT$12:$AT81)&gt;0,0,IF($AR81&lt;&gt;"",(AS81-AT81)*$H$2,0))</f>
        <v>0</v>
      </c>
      <c r="AX81" s="6">
        <f>IF(AU81&gt;0,IF(SUM($AT$12:$AT81)&gt;0,0,IF($AR81&lt;&gt;"",Tablas!$G$8,0)),0)</f>
        <v>0</v>
      </c>
      <c r="AY81" s="6">
        <f>IF($AR81&lt;&gt;"",ROUND(AX81+AW81+AU81,2),0)*(1+Tablas!$E$8)</f>
        <v>0</v>
      </c>
      <c r="BA81" s="14" t="str">
        <f t="shared" si="44"/>
        <v/>
      </c>
      <c r="BB81" s="6">
        <f t="shared" si="45"/>
        <v>0</v>
      </c>
      <c r="BC81" s="6">
        <f t="shared" si="46"/>
        <v>0</v>
      </c>
      <c r="BD81" s="6">
        <f>IF(BB81&gt;0,
IF(SUM(BC$12:BC81)&gt;0,0,
IF(BA81&lt;&gt;"",
-PPMT(Tablas!$D$8,BA81,($C$4*12)-(VLOOKUP($AR$9,$A$12:$B$71,2,0)-1),BB$9-SUM(BC$12:BC81)),0)),0)</f>
        <v>0</v>
      </c>
      <c r="BE81" s="6">
        <f>IF(SUM(BC$12:BC81)&gt;0,0,IF(BA81&lt;&gt;"",BB81-BD81-BC81,0))</f>
        <v>0</v>
      </c>
      <c r="BF81" s="6">
        <f>IF(SUM(BC$12:BC81)&gt;0,0,IF(BA81&lt;&gt;"",(BB81-BC81)*Tablas!$D$8,0))</f>
        <v>0</v>
      </c>
      <c r="BG81" s="6">
        <f>IF(BD81&gt;0,IF(SUM(BC$12:BC81)&gt;0,0,IF(BA81&lt;&gt;"",Tablas!$G$8,0)),0)</f>
        <v>0</v>
      </c>
      <c r="BH81" s="6">
        <f>IF(BA81&lt;&gt;"",ROUND(BG81+BF81+BD81,2),0)*(1+Tablas!$E$8)</f>
        <v>0</v>
      </c>
      <c r="BJ81" s="14" t="str">
        <f t="shared" si="47"/>
        <v/>
      </c>
      <c r="BK81" s="6">
        <f t="shared" si="48"/>
        <v>0</v>
      </c>
      <c r="BL81" s="6">
        <f t="shared" si="49"/>
        <v>0</v>
      </c>
      <c r="BM81" s="6">
        <f>IF(BK81&gt;0,IF(SUM(BL$12:BL81)&gt;0,0,IF(BJ81&lt;&gt;"",-PPMT(Tablas!$D$8,BJ81,($C$4*12)-(VLOOKUP($BA$9,$A$12:$B$71,2,0)-1),BK$9-SUM(BL$12:BL81)),0)),0)</f>
        <v>0</v>
      </c>
      <c r="BN81" s="6">
        <f>IF(SUM(BL$12:BL81)&gt;0,0,IF(BJ81&lt;&gt;"",BK81-BM81-BL81,0))</f>
        <v>0</v>
      </c>
      <c r="BO81" s="6">
        <f>IF(SUM(BL$12:BL81)&gt;0,0,IF(BJ81&lt;&gt;"",(BK81-BL81)*Tablas!$D$8,0))</f>
        <v>0</v>
      </c>
      <c r="BP81" s="6">
        <f>IF(BM81&gt;0,IF(SUM(BL$12:BL81)&gt;0,0,IF(BJ81&lt;&gt;"",Tablas!$G$8,0)),0)</f>
        <v>0</v>
      </c>
      <c r="BQ81" s="6">
        <f>IF(BJ81&lt;&gt;"",ROUND(BP81+BO81+BM81,2),0)*(1+Tablas!$E$8)</f>
        <v>0</v>
      </c>
      <c r="BS81" s="14" t="str">
        <f t="shared" si="50"/>
        <v/>
      </c>
      <c r="BT81" s="6">
        <f t="shared" si="51"/>
        <v>0</v>
      </c>
      <c r="BU81" s="6">
        <f t="shared" si="52"/>
        <v>0</v>
      </c>
      <c r="BV81" s="6">
        <f>IF(BT81&gt;0,IF(SUM(BU$12:BU81)&gt;0,0,IF(BS81&lt;&gt;"",-PPMT(Tablas!$D$8,BS81,($C$4*12)-(VLOOKUP($BJ$9,$A$12:$B$71,2,0)-1),BT$9-SUM(BU$12:BU81)),0)),0)</f>
        <v>0</v>
      </c>
      <c r="BW81" s="6">
        <f>IF(SUM(BU$12:BU81)&gt;0,0,IF(BS81&lt;&gt;"",BT81-BV81-BU81,0))</f>
        <v>0</v>
      </c>
      <c r="BX81" s="6">
        <f>IF(SUM(BU$12:BU81)&gt;0,0,IF(BS81&lt;&gt;"",(BT81-BU81)*Tablas!$D$8,0))</f>
        <v>0</v>
      </c>
      <c r="BY81" s="6">
        <f>IF(BV81&gt;0,IF(SUM(BU$12:BU81)&gt;0,0,IF(BS81&lt;&gt;"",Tablas!$G$8,0)),0)</f>
        <v>0</v>
      </c>
      <c r="BZ81" s="6">
        <f>IF(BS81&lt;&gt;"",ROUND(BY81+BX81+BV81,2),0)*(1+Tablas!$E$8)</f>
        <v>0</v>
      </c>
      <c r="CB81" s="14" t="str">
        <f t="shared" si="53"/>
        <v/>
      </c>
      <c r="CC81" s="6">
        <f t="shared" si="54"/>
        <v>0</v>
      </c>
      <c r="CD81" s="6">
        <f t="shared" si="55"/>
        <v>0</v>
      </c>
      <c r="CE81" s="6">
        <f>IF(CC81&gt;0,IF(SUM(CD$12:CD81)&gt;0,0,IF(CB81&lt;&gt;"",-PPMT(Tablas!$D$8,CB81,($C$4*12)-(VLOOKUP($BS$9,$A$12:$B$71,2,0)-1),CC$9-SUM(CD$12:CD81)),0)),0)</f>
        <v>0</v>
      </c>
      <c r="CF81" s="6">
        <f>IF(SUM(CD$12:CD81)&gt;0,0,IF(CB81&lt;&gt;"",CC81-CE81-CD81,0))</f>
        <v>0</v>
      </c>
      <c r="CG81" s="6">
        <f>IF(SUM(CD$12:CD81)&gt;0,0,IF(CB81&lt;&gt;"",(CC81-CD81)*Tablas!$D$8,0))</f>
        <v>0</v>
      </c>
      <c r="CH81" s="6">
        <f>IF(CE81&gt;0,IF(SUM(CD$12:CD81)&gt;0,0,IF(CB81&lt;&gt;"",Tablas!$G$8,0)),0)</f>
        <v>0</v>
      </c>
      <c r="CI81" s="6">
        <f>IF(CB81&lt;&gt;"",ROUND(CH81+CG81+CE81,2),0)*(1+Tablas!$E$8)</f>
        <v>0</v>
      </c>
      <c r="CK81" s="14" t="str">
        <f t="shared" si="56"/>
        <v/>
      </c>
      <c r="CL81" s="6">
        <f t="shared" si="57"/>
        <v>0</v>
      </c>
      <c r="CM81" s="6">
        <f t="shared" si="58"/>
        <v>0</v>
      </c>
      <c r="CN81" s="6">
        <f>IF(CL81&gt;0,IF(SUM(CM$12:CM81)&gt;0,0,IF(CK81&lt;&gt;"",-PPMT(Tablas!$D$8,CK81,($C$4*12)-(VLOOKUP($CB$9,$A$12:$B$71,2,0)-1),CL$9-SUM(CM$12:CM81)),0)),0)</f>
        <v>0</v>
      </c>
      <c r="CO81" s="6">
        <f>IF(SUM(CM$12:CM81)&gt;0,0,IF(CK81&lt;&gt;"",CL81-CN81-CM81,0))</f>
        <v>0</v>
      </c>
      <c r="CP81" s="6">
        <f>IF(SUM(CM$12:CM81)&gt;0,0,IF(CK81&lt;&gt;"",(CL81-CM81)*Tablas!$D$8,0))</f>
        <v>0</v>
      </c>
      <c r="CQ81" s="6">
        <f>IF(CN81&gt;0,IF(SUM(CM$12:CM81)&gt;0,0,IF(CK81&lt;&gt;"",Tablas!$G$8,0)),0)</f>
        <v>0</v>
      </c>
      <c r="CR81" s="6">
        <f>IF(CK81&lt;&gt;"",ROUND(CQ81+CP81+CN81,2),0)*(1+Tablas!$E$8)</f>
        <v>0</v>
      </c>
      <c r="CT81" s="14" t="str">
        <f t="shared" si="59"/>
        <v/>
      </c>
      <c r="CU81" s="6">
        <f t="shared" si="60"/>
        <v>0</v>
      </c>
      <c r="CV81" s="6">
        <f t="shared" si="61"/>
        <v>0</v>
      </c>
      <c r="CW81" s="6">
        <f>IF(CU81&gt;0,IF(SUM(CV$12:CV81)&gt;0,0,IF(CT81&lt;&gt;"",-PPMT(Tablas!$D$8,CT81,($C$4*12)-(VLOOKUP($CK$9,$A$12:$B$71,2,0)-1),CU$9-SUM(CV$12:CV81)),0)),0)</f>
        <v>0</v>
      </c>
      <c r="CX81" s="6">
        <f>IF(SUM(CV$12:CV81)&gt;0,0,IF(CT81&lt;&gt;"",CU81-CW81-CV81,0))</f>
        <v>0</v>
      </c>
      <c r="CY81" s="6">
        <f>IF(SUM(CV$12:CV81)&gt;0,0,IF(CT81&lt;&gt;"",(CU81-CV81)*Tablas!$D$8,0))</f>
        <v>0</v>
      </c>
      <c r="CZ81" s="6">
        <f>IF(CW81&gt;0,IF(SUM(CV$12:CV81)&gt;0,0,IF(CT81&lt;&gt;"",Tablas!$G$8,0)),0)</f>
        <v>0</v>
      </c>
      <c r="DA81" s="6">
        <f>IF(CT81&lt;&gt;"",ROUND(CZ81+CY81+CW81,2),0)*(1+Tablas!$E$8)</f>
        <v>0</v>
      </c>
      <c r="DC81" s="14" t="str">
        <f t="shared" si="62"/>
        <v/>
      </c>
      <c r="DD81" s="6">
        <f t="shared" si="63"/>
        <v>0</v>
      </c>
      <c r="DE81" s="6">
        <f t="shared" si="64"/>
        <v>0</v>
      </c>
      <c r="DF81" s="6">
        <f>IF(DD81&gt;0,IF(SUM(DE$12:DE81)&gt;0,0,IF(DC81&lt;&gt;"",-PPMT(Tablas!$D$8,DC81,($C$4*12)-(VLOOKUP($CT$9,$A$12:$B$71,2,0)-1),DD$9-SUM(DE$12:DE81)),0)),0)</f>
        <v>0</v>
      </c>
      <c r="DG81" s="6">
        <f>IF(SUM(DE$12:DE81)&gt;0,0,IF(DC81&lt;&gt;"",DD81-DF81-DE81,0))</f>
        <v>0</v>
      </c>
      <c r="DH81" s="6">
        <f>IF(SUM(DE$12:DE81)&gt;0,0,IF(DC81&lt;&gt;"",(DD81-DE81)*Tablas!$D$8,0))</f>
        <v>0</v>
      </c>
      <c r="DI81" s="6">
        <f>IF(DF81&gt;0,IF(SUM(DE$12:DE81)&gt;0,0,IF(DC81&lt;&gt;"",Tablas!$G$8,0)),0)</f>
        <v>0</v>
      </c>
      <c r="DJ81" s="6">
        <f>IF(DC81&lt;&gt;"",ROUND(DI81+DH81+DF81,2),0)*(1+Tablas!$E$8)</f>
        <v>0</v>
      </c>
      <c r="DL81" s="14" t="str">
        <f t="shared" si="65"/>
        <v/>
      </c>
      <c r="DM81" s="6">
        <f t="shared" si="66"/>
        <v>0</v>
      </c>
      <c r="DN81" s="6">
        <f t="shared" si="67"/>
        <v>0</v>
      </c>
      <c r="DO81" s="6">
        <f>IF(DM81&gt;0,IF(SUM(DN$12:DN81)&gt;0,0,IF(DL81&lt;&gt;"",-PPMT(Tablas!$D$8,DL81,($C$4*12)-(VLOOKUP($DC$9,$A$12:$B$71,2,0)-1),DM$9-SUM(DN$12:DN81)),0)),0)</f>
        <v>0</v>
      </c>
      <c r="DP81" s="6">
        <f>IF(SUM(DN$12:DN81)&gt;0,0,IF(DL81&lt;&gt;"",DM81-DO81-DN81,0))</f>
        <v>0</v>
      </c>
      <c r="DQ81" s="6">
        <f>IF(SUM(DN$12:DN81)&gt;0,0,IF(DL81&lt;&gt;"",(DM81-DN81)*Tablas!$D$8,0))</f>
        <v>0</v>
      </c>
      <c r="DR81" s="6">
        <f>IF(DO81&gt;0,IF(SUM(DN$12:DN81)&gt;0,0,IF(DL81&lt;&gt;"",Tablas!$G$8,0)),0)</f>
        <v>0</v>
      </c>
      <c r="DS81" s="6">
        <f>IF(DL81&lt;&gt;"",ROUND(DR81+DQ81+DO81,2),0)*(1+Tablas!$E$8)</f>
        <v>0</v>
      </c>
      <c r="DU81" s="14" t="str">
        <f t="shared" si="68"/>
        <v/>
      </c>
      <c r="DV81" s="6">
        <f t="shared" si="69"/>
        <v>0</v>
      </c>
      <c r="DW81" s="6">
        <f t="shared" si="70"/>
        <v>0</v>
      </c>
      <c r="DX81" s="6">
        <f>IF(DV81&gt;0,IF(SUM(DW$12:DW81)&gt;0,0,IF(DU81&lt;&gt;"",-PPMT(Tablas!$D$8,DU81,($C$4*12)-(VLOOKUP($DL$9,$A$12:$B$71,2,0)-1),DV$9-SUM(DW$12:DW81)),0)),0)</f>
        <v>0</v>
      </c>
      <c r="DY81" s="6">
        <f>IF(SUM(DW$12:DW81)&gt;0,0,IF(DU81&lt;&gt;"",DV81-DX81-DW81,0))</f>
        <v>0</v>
      </c>
      <c r="DZ81" s="6">
        <f>IF(SUM(DW$12:DW81)&gt;0,0,IF(DU81&lt;&gt;"",(DV81-DW81)*Tablas!$D$8,0))</f>
        <v>0</v>
      </c>
      <c r="EA81" s="6">
        <f>IF(DX81&gt;0,IF(SUM(DW$12:DW81)&gt;0,0,IF(DU81&lt;&gt;"",Tablas!$G$8,0)),0)</f>
        <v>0</v>
      </c>
      <c r="EB81" s="6">
        <f>IF(DU81&lt;&gt;"",ROUND(EA81+DZ81+DX81,2),0)*(1+Tablas!$E$8)</f>
        <v>0</v>
      </c>
    </row>
    <row r="82" spans="1:132" x14ac:dyDescent="0.2">
      <c r="A82" s="3">
        <f>IF($D82&gt;0,COUNTA($D$12:D82),0)</f>
        <v>0</v>
      </c>
      <c r="B82" s="13" t="str">
        <f t="shared" si="71"/>
        <v/>
      </c>
      <c r="C82" s="1">
        <f t="shared" si="72"/>
        <v>47741</v>
      </c>
      <c r="D82" s="34"/>
      <c r="E82" s="6">
        <f t="shared" si="73"/>
        <v>1.0572875908110291E-11</v>
      </c>
      <c r="F82" s="6">
        <f t="shared" si="37"/>
        <v>0</v>
      </c>
      <c r="G82" s="6">
        <f t="shared" si="38"/>
        <v>0</v>
      </c>
      <c r="H82" s="6">
        <f t="shared" si="39"/>
        <v>0</v>
      </c>
      <c r="I82" s="6">
        <f>ROUND(SUM(F82:H82),2)*(Tablas!$E$8)</f>
        <v>0</v>
      </c>
      <c r="J82" s="6">
        <f t="shared" si="40"/>
        <v>0</v>
      </c>
      <c r="AR82" s="14" t="str">
        <f t="shared" si="41"/>
        <v/>
      </c>
      <c r="AS82" s="6">
        <f t="shared" si="42"/>
        <v>0</v>
      </c>
      <c r="AT82" s="6">
        <f t="shared" si="43"/>
        <v>0</v>
      </c>
      <c r="AU82" s="6">
        <f>IF(SUM($AT$12:$AT82)&gt;0,0,IF($AR82&lt;&gt;"",-PPMT($H$2,$AR82,$C$4*12,$AS$12-SUM($AT$12:$AT82)),0))</f>
        <v>0</v>
      </c>
      <c r="AV82" s="6">
        <f>IF(SUM($AT$12:$AT82)&gt;0,0,IF($AR82&lt;&gt;"",AS82-AU82-AT82,0))</f>
        <v>0</v>
      </c>
      <c r="AW82" s="6">
        <f>IF(SUM($AT$12:$AT82)&gt;0,0,IF($AR82&lt;&gt;"",(AS82-AT82)*$H$2,0))</f>
        <v>0</v>
      </c>
      <c r="AX82" s="6">
        <f>IF(AU82&gt;0,IF(SUM($AT$12:$AT82)&gt;0,0,IF($AR82&lt;&gt;"",Tablas!$G$8,0)),0)</f>
        <v>0</v>
      </c>
      <c r="AY82" s="6">
        <f>IF($AR82&lt;&gt;"",ROUND(AX82+AW82+AU82,2),0)*(1+Tablas!$E$8)</f>
        <v>0</v>
      </c>
      <c r="BA82" s="14" t="str">
        <f t="shared" si="44"/>
        <v/>
      </c>
      <c r="BB82" s="6">
        <f t="shared" si="45"/>
        <v>0</v>
      </c>
      <c r="BC82" s="6">
        <f t="shared" si="46"/>
        <v>0</v>
      </c>
      <c r="BD82" s="6">
        <f>IF(BB82&gt;0,
IF(SUM(BC$12:BC82)&gt;0,0,
IF(BA82&lt;&gt;"",
-PPMT(Tablas!$D$8,BA82,($C$4*12)-(VLOOKUP($AR$9,$A$12:$B$71,2,0)-1),BB$9-SUM(BC$12:BC82)),0)),0)</f>
        <v>0</v>
      </c>
      <c r="BE82" s="6">
        <f>IF(SUM(BC$12:BC82)&gt;0,0,IF(BA82&lt;&gt;"",BB82-BD82-BC82,0))</f>
        <v>0</v>
      </c>
      <c r="BF82" s="6">
        <f>IF(SUM(BC$12:BC82)&gt;0,0,IF(BA82&lt;&gt;"",(BB82-BC82)*Tablas!$D$8,0))</f>
        <v>0</v>
      </c>
      <c r="BG82" s="6">
        <f>IF(BD82&gt;0,IF(SUM(BC$12:BC82)&gt;0,0,IF(BA82&lt;&gt;"",Tablas!$G$8,0)),0)</f>
        <v>0</v>
      </c>
      <c r="BH82" s="6">
        <f>IF(BA82&lt;&gt;"",ROUND(BG82+BF82+BD82,2),0)*(1+Tablas!$E$8)</f>
        <v>0</v>
      </c>
      <c r="BJ82" s="14" t="str">
        <f t="shared" si="47"/>
        <v/>
      </c>
      <c r="BK82" s="6">
        <f t="shared" si="48"/>
        <v>0</v>
      </c>
      <c r="BL82" s="6">
        <f t="shared" si="49"/>
        <v>0</v>
      </c>
      <c r="BM82" s="6">
        <f>IF(BK82&gt;0,IF(SUM(BL$12:BL82)&gt;0,0,IF(BJ82&lt;&gt;"",-PPMT(Tablas!$D$8,BJ82,($C$4*12)-(VLOOKUP($BA$9,$A$12:$B$71,2,0)-1),BK$9-SUM(BL$12:BL82)),0)),0)</f>
        <v>0</v>
      </c>
      <c r="BN82" s="6">
        <f>IF(SUM(BL$12:BL82)&gt;0,0,IF(BJ82&lt;&gt;"",BK82-BM82-BL82,0))</f>
        <v>0</v>
      </c>
      <c r="BO82" s="6">
        <f>IF(SUM(BL$12:BL82)&gt;0,0,IF(BJ82&lt;&gt;"",(BK82-BL82)*Tablas!$D$8,0))</f>
        <v>0</v>
      </c>
      <c r="BP82" s="6">
        <f>IF(BM82&gt;0,IF(SUM(BL$12:BL82)&gt;0,0,IF(BJ82&lt;&gt;"",Tablas!$G$8,0)),0)</f>
        <v>0</v>
      </c>
      <c r="BQ82" s="6">
        <f>IF(BJ82&lt;&gt;"",ROUND(BP82+BO82+BM82,2),0)*(1+Tablas!$E$8)</f>
        <v>0</v>
      </c>
      <c r="BS82" s="14" t="str">
        <f t="shared" si="50"/>
        <v/>
      </c>
      <c r="BT82" s="6">
        <f t="shared" si="51"/>
        <v>0</v>
      </c>
      <c r="BU82" s="6">
        <f t="shared" si="52"/>
        <v>0</v>
      </c>
      <c r="BV82" s="6">
        <f>IF(BT82&gt;0,IF(SUM(BU$12:BU82)&gt;0,0,IF(BS82&lt;&gt;"",-PPMT(Tablas!$D$8,BS82,($C$4*12)-(VLOOKUP($BJ$9,$A$12:$B$71,2,0)-1),BT$9-SUM(BU$12:BU82)),0)),0)</f>
        <v>0</v>
      </c>
      <c r="BW82" s="6">
        <f>IF(SUM(BU$12:BU82)&gt;0,0,IF(BS82&lt;&gt;"",BT82-BV82-BU82,0))</f>
        <v>0</v>
      </c>
      <c r="BX82" s="6">
        <f>IF(SUM(BU$12:BU82)&gt;0,0,IF(BS82&lt;&gt;"",(BT82-BU82)*Tablas!$D$8,0))</f>
        <v>0</v>
      </c>
      <c r="BY82" s="6">
        <f>IF(BV82&gt;0,IF(SUM(BU$12:BU82)&gt;0,0,IF(BS82&lt;&gt;"",Tablas!$G$8,0)),0)</f>
        <v>0</v>
      </c>
      <c r="BZ82" s="6">
        <f>IF(BS82&lt;&gt;"",ROUND(BY82+BX82+BV82,2),0)*(1+Tablas!$E$8)</f>
        <v>0</v>
      </c>
      <c r="CB82" s="14" t="str">
        <f t="shared" si="53"/>
        <v/>
      </c>
      <c r="CC82" s="6">
        <f t="shared" si="54"/>
        <v>0</v>
      </c>
      <c r="CD82" s="6">
        <f t="shared" si="55"/>
        <v>0</v>
      </c>
      <c r="CE82" s="6">
        <f>IF(CC82&gt;0,IF(SUM(CD$12:CD82)&gt;0,0,IF(CB82&lt;&gt;"",-PPMT(Tablas!$D$8,CB82,($C$4*12)-(VLOOKUP($BS$9,$A$12:$B$71,2,0)-1),CC$9-SUM(CD$12:CD82)),0)),0)</f>
        <v>0</v>
      </c>
      <c r="CF82" s="6">
        <f>IF(SUM(CD$12:CD82)&gt;0,0,IF(CB82&lt;&gt;"",CC82-CE82-CD82,0))</f>
        <v>0</v>
      </c>
      <c r="CG82" s="6">
        <f>IF(SUM(CD$12:CD82)&gt;0,0,IF(CB82&lt;&gt;"",(CC82-CD82)*Tablas!$D$8,0))</f>
        <v>0</v>
      </c>
      <c r="CH82" s="6">
        <f>IF(CE82&gt;0,IF(SUM(CD$12:CD82)&gt;0,0,IF(CB82&lt;&gt;"",Tablas!$G$8,0)),0)</f>
        <v>0</v>
      </c>
      <c r="CI82" s="6">
        <f>IF(CB82&lt;&gt;"",ROUND(CH82+CG82+CE82,2),0)*(1+Tablas!$E$8)</f>
        <v>0</v>
      </c>
      <c r="CK82" s="14" t="str">
        <f t="shared" si="56"/>
        <v/>
      </c>
      <c r="CL82" s="6">
        <f t="shared" si="57"/>
        <v>0</v>
      </c>
      <c r="CM82" s="6">
        <f t="shared" si="58"/>
        <v>0</v>
      </c>
      <c r="CN82" s="6">
        <f>IF(CL82&gt;0,IF(SUM(CM$12:CM82)&gt;0,0,IF(CK82&lt;&gt;"",-PPMT(Tablas!$D$8,CK82,($C$4*12)-(VLOOKUP($CB$9,$A$12:$B$71,2,0)-1),CL$9-SUM(CM$12:CM82)),0)),0)</f>
        <v>0</v>
      </c>
      <c r="CO82" s="6">
        <f>IF(SUM(CM$12:CM82)&gt;0,0,IF(CK82&lt;&gt;"",CL82-CN82-CM82,0))</f>
        <v>0</v>
      </c>
      <c r="CP82" s="6">
        <f>IF(SUM(CM$12:CM82)&gt;0,0,IF(CK82&lt;&gt;"",(CL82-CM82)*Tablas!$D$8,0))</f>
        <v>0</v>
      </c>
      <c r="CQ82" s="6">
        <f>IF(CN82&gt;0,IF(SUM(CM$12:CM82)&gt;0,0,IF(CK82&lt;&gt;"",Tablas!$G$8,0)),0)</f>
        <v>0</v>
      </c>
      <c r="CR82" s="6">
        <f>IF(CK82&lt;&gt;"",ROUND(CQ82+CP82+CN82,2),0)*(1+Tablas!$E$8)</f>
        <v>0</v>
      </c>
      <c r="CT82" s="14" t="str">
        <f t="shared" si="59"/>
        <v/>
      </c>
      <c r="CU82" s="6">
        <f t="shared" si="60"/>
        <v>0</v>
      </c>
      <c r="CV82" s="6">
        <f t="shared" si="61"/>
        <v>0</v>
      </c>
      <c r="CW82" s="6">
        <f>IF(CU82&gt;0,IF(SUM(CV$12:CV82)&gt;0,0,IF(CT82&lt;&gt;"",-PPMT(Tablas!$D$8,CT82,($C$4*12)-(VLOOKUP($CK$9,$A$12:$B$71,2,0)-1),CU$9-SUM(CV$12:CV82)),0)),0)</f>
        <v>0</v>
      </c>
      <c r="CX82" s="6">
        <f>IF(SUM(CV$12:CV82)&gt;0,0,IF(CT82&lt;&gt;"",CU82-CW82-CV82,0))</f>
        <v>0</v>
      </c>
      <c r="CY82" s="6">
        <f>IF(SUM(CV$12:CV82)&gt;0,0,IF(CT82&lt;&gt;"",(CU82-CV82)*Tablas!$D$8,0))</f>
        <v>0</v>
      </c>
      <c r="CZ82" s="6">
        <f>IF(CW82&gt;0,IF(SUM(CV$12:CV82)&gt;0,0,IF(CT82&lt;&gt;"",Tablas!$G$8,0)),0)</f>
        <v>0</v>
      </c>
      <c r="DA82" s="6">
        <f>IF(CT82&lt;&gt;"",ROUND(CZ82+CY82+CW82,2),0)*(1+Tablas!$E$8)</f>
        <v>0</v>
      </c>
      <c r="DC82" s="14" t="str">
        <f t="shared" si="62"/>
        <v/>
      </c>
      <c r="DD82" s="6">
        <f t="shared" si="63"/>
        <v>0</v>
      </c>
      <c r="DE82" s="6">
        <f t="shared" si="64"/>
        <v>0</v>
      </c>
      <c r="DF82" s="6">
        <f>IF(DD82&gt;0,IF(SUM(DE$12:DE82)&gt;0,0,IF(DC82&lt;&gt;"",-PPMT(Tablas!$D$8,DC82,($C$4*12)-(VLOOKUP($CT$9,$A$12:$B$71,2,0)-1),DD$9-SUM(DE$12:DE82)),0)),0)</f>
        <v>0</v>
      </c>
      <c r="DG82" s="6">
        <f>IF(SUM(DE$12:DE82)&gt;0,0,IF(DC82&lt;&gt;"",DD82-DF82-DE82,0))</f>
        <v>0</v>
      </c>
      <c r="DH82" s="6">
        <f>IF(SUM(DE$12:DE82)&gt;0,0,IF(DC82&lt;&gt;"",(DD82-DE82)*Tablas!$D$8,0))</f>
        <v>0</v>
      </c>
      <c r="DI82" s="6">
        <f>IF(DF82&gt;0,IF(SUM(DE$12:DE82)&gt;0,0,IF(DC82&lt;&gt;"",Tablas!$G$8,0)),0)</f>
        <v>0</v>
      </c>
      <c r="DJ82" s="6">
        <f>IF(DC82&lt;&gt;"",ROUND(DI82+DH82+DF82,2),0)*(1+Tablas!$E$8)</f>
        <v>0</v>
      </c>
      <c r="DL82" s="14" t="str">
        <f t="shared" si="65"/>
        <v/>
      </c>
      <c r="DM82" s="6">
        <f t="shared" si="66"/>
        <v>0</v>
      </c>
      <c r="DN82" s="6">
        <f t="shared" si="67"/>
        <v>0</v>
      </c>
      <c r="DO82" s="6">
        <f>IF(DM82&gt;0,IF(SUM(DN$12:DN82)&gt;0,0,IF(DL82&lt;&gt;"",-PPMT(Tablas!$D$8,DL82,($C$4*12)-(VLOOKUP($DC$9,$A$12:$B$71,2,0)-1),DM$9-SUM(DN$12:DN82)),0)),0)</f>
        <v>0</v>
      </c>
      <c r="DP82" s="6">
        <f>IF(SUM(DN$12:DN82)&gt;0,0,IF(DL82&lt;&gt;"",DM82-DO82-DN82,0))</f>
        <v>0</v>
      </c>
      <c r="DQ82" s="6">
        <f>IF(SUM(DN$12:DN82)&gt;0,0,IF(DL82&lt;&gt;"",(DM82-DN82)*Tablas!$D$8,0))</f>
        <v>0</v>
      </c>
      <c r="DR82" s="6">
        <f>IF(DO82&gt;0,IF(SUM(DN$12:DN82)&gt;0,0,IF(DL82&lt;&gt;"",Tablas!$G$8,0)),0)</f>
        <v>0</v>
      </c>
      <c r="DS82" s="6">
        <f>IF(DL82&lt;&gt;"",ROUND(DR82+DQ82+DO82,2),0)*(1+Tablas!$E$8)</f>
        <v>0</v>
      </c>
      <c r="DU82" s="14" t="str">
        <f t="shared" si="68"/>
        <v/>
      </c>
      <c r="DV82" s="6">
        <f t="shared" si="69"/>
        <v>0</v>
      </c>
      <c r="DW82" s="6">
        <f t="shared" si="70"/>
        <v>0</v>
      </c>
      <c r="DX82" s="6">
        <f>IF(DV82&gt;0,IF(SUM(DW$12:DW82)&gt;0,0,IF(DU82&lt;&gt;"",-PPMT(Tablas!$D$8,DU82,($C$4*12)-(VLOOKUP($DL$9,$A$12:$B$71,2,0)-1),DV$9-SUM(DW$12:DW82)),0)),0)</f>
        <v>0</v>
      </c>
      <c r="DY82" s="6">
        <f>IF(SUM(DW$12:DW82)&gt;0,0,IF(DU82&lt;&gt;"",DV82-DX82-DW82,0))</f>
        <v>0</v>
      </c>
      <c r="DZ82" s="6">
        <f>IF(SUM(DW$12:DW82)&gt;0,0,IF(DU82&lt;&gt;"",(DV82-DW82)*Tablas!$D$8,0))</f>
        <v>0</v>
      </c>
      <c r="EA82" s="6">
        <f>IF(DX82&gt;0,IF(SUM(DW$12:DW82)&gt;0,0,IF(DU82&lt;&gt;"",Tablas!$G$8,0)),0)</f>
        <v>0</v>
      </c>
      <c r="EB82" s="6">
        <f>IF(DU82&lt;&gt;"",ROUND(EA82+DZ82+DX82,2),0)*(1+Tablas!$E$8)</f>
        <v>0</v>
      </c>
    </row>
    <row r="83" spans="1:132" x14ac:dyDescent="0.2">
      <c r="A83" s="3">
        <f>IF($D83&gt;0,COUNTA($D$12:D83),0)</f>
        <v>0</v>
      </c>
      <c r="B83" s="13" t="str">
        <f t="shared" si="71"/>
        <v/>
      </c>
      <c r="C83" s="1">
        <f t="shared" si="72"/>
        <v>47771</v>
      </c>
      <c r="D83" s="34"/>
      <c r="E83" s="6">
        <f t="shared" si="73"/>
        <v>1.0572875908110291E-11</v>
      </c>
      <c r="F83" s="6">
        <f t="shared" si="37"/>
        <v>0</v>
      </c>
      <c r="G83" s="6">
        <f t="shared" si="38"/>
        <v>0</v>
      </c>
      <c r="H83" s="6">
        <f t="shared" si="39"/>
        <v>0</v>
      </c>
      <c r="I83" s="6">
        <f>ROUND(SUM(F83:H83),2)*(Tablas!$E$8)</f>
        <v>0</v>
      </c>
      <c r="J83" s="6">
        <f t="shared" si="40"/>
        <v>0</v>
      </c>
      <c r="AR83" s="14" t="str">
        <f t="shared" si="41"/>
        <v/>
      </c>
      <c r="AS83" s="6">
        <f t="shared" si="42"/>
        <v>0</v>
      </c>
      <c r="AT83" s="6">
        <f t="shared" si="43"/>
        <v>0</v>
      </c>
      <c r="AU83" s="6">
        <f>IF(SUM($AT$12:$AT83)&gt;0,0,IF($AR83&lt;&gt;"",-PPMT($H$2,$AR83,$C$4*12,$AS$12-SUM($AT$12:$AT83)),0))</f>
        <v>0</v>
      </c>
      <c r="AV83" s="6">
        <f>IF(SUM($AT$12:$AT83)&gt;0,0,IF($AR83&lt;&gt;"",AS83-AU83-AT83,0))</f>
        <v>0</v>
      </c>
      <c r="AW83" s="6">
        <f>IF(SUM($AT$12:$AT83)&gt;0,0,IF($AR83&lt;&gt;"",(AS83-AT83)*$H$2,0))</f>
        <v>0</v>
      </c>
      <c r="AX83" s="6">
        <f>IF(AU83&gt;0,IF(SUM($AT$12:$AT83)&gt;0,0,IF($AR83&lt;&gt;"",Tablas!$G$8,0)),0)</f>
        <v>0</v>
      </c>
      <c r="AY83" s="6">
        <f>IF($AR83&lt;&gt;"",ROUND(AX83+AW83+AU83,2),0)*(1+Tablas!$E$8)</f>
        <v>0</v>
      </c>
      <c r="BA83" s="14" t="str">
        <f t="shared" si="44"/>
        <v/>
      </c>
      <c r="BB83" s="6">
        <f t="shared" si="45"/>
        <v>0</v>
      </c>
      <c r="BC83" s="6">
        <f t="shared" si="46"/>
        <v>0</v>
      </c>
      <c r="BD83" s="6">
        <f>IF(BB83&gt;0,
IF(SUM(BC$12:BC83)&gt;0,0,
IF(BA83&lt;&gt;"",
-PPMT(Tablas!$D$8,BA83,($C$4*12)-(VLOOKUP($AR$9,$A$12:$B$71,2,0)-1),BB$9-SUM(BC$12:BC83)),0)),0)</f>
        <v>0</v>
      </c>
      <c r="BE83" s="6">
        <f>IF(SUM(BC$12:BC83)&gt;0,0,IF(BA83&lt;&gt;"",BB83-BD83-BC83,0))</f>
        <v>0</v>
      </c>
      <c r="BF83" s="6">
        <f>IF(SUM(BC$12:BC83)&gt;0,0,IF(BA83&lt;&gt;"",(BB83-BC83)*Tablas!$D$8,0))</f>
        <v>0</v>
      </c>
      <c r="BG83" s="6">
        <f>IF(BD83&gt;0,IF(SUM(BC$12:BC83)&gt;0,0,IF(BA83&lt;&gt;"",Tablas!$G$8,0)),0)</f>
        <v>0</v>
      </c>
      <c r="BH83" s="6">
        <f>IF(BA83&lt;&gt;"",ROUND(BG83+BF83+BD83,2),0)*(1+Tablas!$E$8)</f>
        <v>0</v>
      </c>
      <c r="BJ83" s="14" t="str">
        <f t="shared" si="47"/>
        <v/>
      </c>
      <c r="BK83" s="6">
        <f t="shared" si="48"/>
        <v>0</v>
      </c>
      <c r="BL83" s="6">
        <f t="shared" si="49"/>
        <v>0</v>
      </c>
      <c r="BM83" s="6">
        <f>IF(BK83&gt;0,IF(SUM(BL$12:BL83)&gt;0,0,IF(BJ83&lt;&gt;"",-PPMT(Tablas!$D$8,BJ83,($C$4*12)-(VLOOKUP($BA$9,$A$12:$B$71,2,0)-1),BK$9-SUM(BL$12:BL83)),0)),0)</f>
        <v>0</v>
      </c>
      <c r="BN83" s="6">
        <f>IF(SUM(BL$12:BL83)&gt;0,0,IF(BJ83&lt;&gt;"",BK83-BM83-BL83,0))</f>
        <v>0</v>
      </c>
      <c r="BO83" s="6">
        <f>IF(SUM(BL$12:BL83)&gt;0,0,IF(BJ83&lt;&gt;"",(BK83-BL83)*Tablas!$D$8,0))</f>
        <v>0</v>
      </c>
      <c r="BP83" s="6">
        <f>IF(BM83&gt;0,IF(SUM(BL$12:BL83)&gt;0,0,IF(BJ83&lt;&gt;"",Tablas!$G$8,0)),0)</f>
        <v>0</v>
      </c>
      <c r="BQ83" s="6">
        <f>IF(BJ83&lt;&gt;"",ROUND(BP83+BO83+BM83,2),0)*(1+Tablas!$E$8)</f>
        <v>0</v>
      </c>
      <c r="BS83" s="14" t="str">
        <f t="shared" si="50"/>
        <v/>
      </c>
      <c r="BT83" s="6">
        <f t="shared" si="51"/>
        <v>0</v>
      </c>
      <c r="BU83" s="6">
        <f t="shared" si="52"/>
        <v>0</v>
      </c>
      <c r="BV83" s="6">
        <f>IF(BT83&gt;0,IF(SUM(BU$12:BU83)&gt;0,0,IF(BS83&lt;&gt;"",-PPMT(Tablas!$D$8,BS83,($C$4*12)-(VLOOKUP($BJ$9,$A$12:$B$71,2,0)-1),BT$9-SUM(BU$12:BU83)),0)),0)</f>
        <v>0</v>
      </c>
      <c r="BW83" s="6">
        <f>IF(SUM(BU$12:BU83)&gt;0,0,IF(BS83&lt;&gt;"",BT83-BV83-BU83,0))</f>
        <v>0</v>
      </c>
      <c r="BX83" s="6">
        <f>IF(SUM(BU$12:BU83)&gt;0,0,IF(BS83&lt;&gt;"",(BT83-BU83)*Tablas!$D$8,0))</f>
        <v>0</v>
      </c>
      <c r="BY83" s="6">
        <f>IF(BV83&gt;0,IF(SUM(BU$12:BU83)&gt;0,0,IF(BS83&lt;&gt;"",Tablas!$G$8,0)),0)</f>
        <v>0</v>
      </c>
      <c r="BZ83" s="6">
        <f>IF(BS83&lt;&gt;"",ROUND(BY83+BX83+BV83,2),0)*(1+Tablas!$E$8)</f>
        <v>0</v>
      </c>
      <c r="CB83" s="14" t="str">
        <f t="shared" si="53"/>
        <v/>
      </c>
      <c r="CC83" s="6">
        <f t="shared" si="54"/>
        <v>0</v>
      </c>
      <c r="CD83" s="6">
        <f t="shared" si="55"/>
        <v>0</v>
      </c>
      <c r="CE83" s="6">
        <f>IF(CC83&gt;0,IF(SUM(CD$12:CD83)&gt;0,0,IF(CB83&lt;&gt;"",-PPMT(Tablas!$D$8,CB83,($C$4*12)-(VLOOKUP($BS$9,$A$12:$B$71,2,0)-1),CC$9-SUM(CD$12:CD83)),0)),0)</f>
        <v>0</v>
      </c>
      <c r="CF83" s="6">
        <f>IF(SUM(CD$12:CD83)&gt;0,0,IF(CB83&lt;&gt;"",CC83-CE83-CD83,0))</f>
        <v>0</v>
      </c>
      <c r="CG83" s="6">
        <f>IF(SUM(CD$12:CD83)&gt;0,0,IF(CB83&lt;&gt;"",(CC83-CD83)*Tablas!$D$8,0))</f>
        <v>0</v>
      </c>
      <c r="CH83" s="6">
        <f>IF(CE83&gt;0,IF(SUM(CD$12:CD83)&gt;0,0,IF(CB83&lt;&gt;"",Tablas!$G$8,0)),0)</f>
        <v>0</v>
      </c>
      <c r="CI83" s="6">
        <f>IF(CB83&lt;&gt;"",ROUND(CH83+CG83+CE83,2),0)*(1+Tablas!$E$8)</f>
        <v>0</v>
      </c>
      <c r="CK83" s="14" t="str">
        <f t="shared" si="56"/>
        <v/>
      </c>
      <c r="CL83" s="6">
        <f t="shared" si="57"/>
        <v>0</v>
      </c>
      <c r="CM83" s="6">
        <f t="shared" si="58"/>
        <v>0</v>
      </c>
      <c r="CN83" s="6">
        <f>IF(CL83&gt;0,IF(SUM(CM$12:CM83)&gt;0,0,IF(CK83&lt;&gt;"",-PPMT(Tablas!$D$8,CK83,($C$4*12)-(VLOOKUP($CB$9,$A$12:$B$71,2,0)-1),CL$9-SUM(CM$12:CM83)),0)),0)</f>
        <v>0</v>
      </c>
      <c r="CO83" s="6">
        <f>IF(SUM(CM$12:CM83)&gt;0,0,IF(CK83&lt;&gt;"",CL83-CN83-CM83,0))</f>
        <v>0</v>
      </c>
      <c r="CP83" s="6">
        <f>IF(SUM(CM$12:CM83)&gt;0,0,IF(CK83&lt;&gt;"",(CL83-CM83)*Tablas!$D$8,0))</f>
        <v>0</v>
      </c>
      <c r="CQ83" s="6">
        <f>IF(CN83&gt;0,IF(SUM(CM$12:CM83)&gt;0,0,IF(CK83&lt;&gt;"",Tablas!$G$8,0)),0)</f>
        <v>0</v>
      </c>
      <c r="CR83" s="6">
        <f>IF(CK83&lt;&gt;"",ROUND(CQ83+CP83+CN83,2),0)*(1+Tablas!$E$8)</f>
        <v>0</v>
      </c>
      <c r="CT83" s="14" t="str">
        <f t="shared" si="59"/>
        <v/>
      </c>
      <c r="CU83" s="6">
        <f t="shared" si="60"/>
        <v>0</v>
      </c>
      <c r="CV83" s="6">
        <f t="shared" si="61"/>
        <v>0</v>
      </c>
      <c r="CW83" s="6">
        <f>IF(CU83&gt;0,IF(SUM(CV$12:CV83)&gt;0,0,IF(CT83&lt;&gt;"",-PPMT(Tablas!$D$8,CT83,($C$4*12)-(VLOOKUP($CK$9,$A$12:$B$71,2,0)-1),CU$9-SUM(CV$12:CV83)),0)),0)</f>
        <v>0</v>
      </c>
      <c r="CX83" s="6">
        <f>IF(SUM(CV$12:CV83)&gt;0,0,IF(CT83&lt;&gt;"",CU83-CW83-CV83,0))</f>
        <v>0</v>
      </c>
      <c r="CY83" s="6">
        <f>IF(SUM(CV$12:CV83)&gt;0,0,IF(CT83&lt;&gt;"",(CU83-CV83)*Tablas!$D$8,0))</f>
        <v>0</v>
      </c>
      <c r="CZ83" s="6">
        <f>IF(CW83&gt;0,IF(SUM(CV$12:CV83)&gt;0,0,IF(CT83&lt;&gt;"",Tablas!$G$8,0)),0)</f>
        <v>0</v>
      </c>
      <c r="DA83" s="6">
        <f>IF(CT83&lt;&gt;"",ROUND(CZ83+CY83+CW83,2),0)*(1+Tablas!$E$8)</f>
        <v>0</v>
      </c>
      <c r="DC83" s="14" t="str">
        <f t="shared" si="62"/>
        <v/>
      </c>
      <c r="DD83" s="6">
        <f t="shared" si="63"/>
        <v>0</v>
      </c>
      <c r="DE83" s="6">
        <f t="shared" si="64"/>
        <v>0</v>
      </c>
      <c r="DF83" s="6">
        <f>IF(DD83&gt;0,IF(SUM(DE$12:DE83)&gt;0,0,IF(DC83&lt;&gt;"",-PPMT(Tablas!$D$8,DC83,($C$4*12)-(VLOOKUP($CT$9,$A$12:$B$71,2,0)-1),DD$9-SUM(DE$12:DE83)),0)),0)</f>
        <v>0</v>
      </c>
      <c r="DG83" s="6">
        <f>IF(SUM(DE$12:DE83)&gt;0,0,IF(DC83&lt;&gt;"",DD83-DF83-DE83,0))</f>
        <v>0</v>
      </c>
      <c r="DH83" s="6">
        <f>IF(SUM(DE$12:DE83)&gt;0,0,IF(DC83&lt;&gt;"",(DD83-DE83)*Tablas!$D$8,0))</f>
        <v>0</v>
      </c>
      <c r="DI83" s="6">
        <f>IF(DF83&gt;0,IF(SUM(DE$12:DE83)&gt;0,0,IF(DC83&lt;&gt;"",Tablas!$G$8,0)),0)</f>
        <v>0</v>
      </c>
      <c r="DJ83" s="6">
        <f>IF(DC83&lt;&gt;"",ROUND(DI83+DH83+DF83,2),0)*(1+Tablas!$E$8)</f>
        <v>0</v>
      </c>
      <c r="DL83" s="14" t="str">
        <f t="shared" si="65"/>
        <v/>
      </c>
      <c r="DM83" s="6">
        <f t="shared" si="66"/>
        <v>0</v>
      </c>
      <c r="DN83" s="6">
        <f t="shared" si="67"/>
        <v>0</v>
      </c>
      <c r="DO83" s="6">
        <f>IF(DM83&gt;0,IF(SUM(DN$12:DN83)&gt;0,0,IF(DL83&lt;&gt;"",-PPMT(Tablas!$D$8,DL83,($C$4*12)-(VLOOKUP($DC$9,$A$12:$B$71,2,0)-1),DM$9-SUM(DN$12:DN83)),0)),0)</f>
        <v>0</v>
      </c>
      <c r="DP83" s="6">
        <f>IF(SUM(DN$12:DN83)&gt;0,0,IF(DL83&lt;&gt;"",DM83-DO83-DN83,0))</f>
        <v>0</v>
      </c>
      <c r="DQ83" s="6">
        <f>IF(SUM(DN$12:DN83)&gt;0,0,IF(DL83&lt;&gt;"",(DM83-DN83)*Tablas!$D$8,0))</f>
        <v>0</v>
      </c>
      <c r="DR83" s="6">
        <f>IF(DO83&gt;0,IF(SUM(DN$12:DN83)&gt;0,0,IF(DL83&lt;&gt;"",Tablas!$G$8,0)),0)</f>
        <v>0</v>
      </c>
      <c r="DS83" s="6">
        <f>IF(DL83&lt;&gt;"",ROUND(DR83+DQ83+DO83,2),0)*(1+Tablas!$E$8)</f>
        <v>0</v>
      </c>
      <c r="DU83" s="14" t="str">
        <f t="shared" si="68"/>
        <v/>
      </c>
      <c r="DV83" s="6">
        <f t="shared" si="69"/>
        <v>0</v>
      </c>
      <c r="DW83" s="6">
        <f t="shared" si="70"/>
        <v>0</v>
      </c>
      <c r="DX83" s="6">
        <f>IF(DV83&gt;0,IF(SUM(DW$12:DW83)&gt;0,0,IF(DU83&lt;&gt;"",-PPMT(Tablas!$D$8,DU83,($C$4*12)-(VLOOKUP($DL$9,$A$12:$B$71,2,0)-1),DV$9-SUM(DW$12:DW83)),0)),0)</f>
        <v>0</v>
      </c>
      <c r="DY83" s="6">
        <f>IF(SUM(DW$12:DW83)&gt;0,0,IF(DU83&lt;&gt;"",DV83-DX83-DW83,0))</f>
        <v>0</v>
      </c>
      <c r="DZ83" s="6">
        <f>IF(SUM(DW$12:DW83)&gt;0,0,IF(DU83&lt;&gt;"",(DV83-DW83)*Tablas!$D$8,0))</f>
        <v>0</v>
      </c>
      <c r="EA83" s="6">
        <f>IF(DX83&gt;0,IF(SUM(DW$12:DW83)&gt;0,0,IF(DU83&lt;&gt;"",Tablas!$G$8,0)),0)</f>
        <v>0</v>
      </c>
      <c r="EB83" s="6">
        <f>IF(DU83&lt;&gt;"",ROUND(EA83+DZ83+DX83,2),0)*(1+Tablas!$E$8)</f>
        <v>0</v>
      </c>
    </row>
    <row r="84" spans="1:132" x14ac:dyDescent="0.2">
      <c r="A84" s="3">
        <f>IF($D84&gt;0,COUNTA($D$12:D84),0)</f>
        <v>0</v>
      </c>
      <c r="B84" s="13" t="str">
        <f t="shared" si="71"/>
        <v/>
      </c>
      <c r="C84" s="1">
        <f t="shared" si="72"/>
        <v>47802</v>
      </c>
      <c r="D84" s="34"/>
      <c r="E84" s="6">
        <f t="shared" si="73"/>
        <v>1.0572875908110291E-11</v>
      </c>
      <c r="F84" s="6">
        <f t="shared" si="37"/>
        <v>0</v>
      </c>
      <c r="G84" s="6">
        <f t="shared" si="38"/>
        <v>0</v>
      </c>
      <c r="H84" s="6">
        <f t="shared" si="39"/>
        <v>0</v>
      </c>
      <c r="I84" s="6">
        <f>ROUND(SUM(F84:H84),2)*(Tablas!$E$8)</f>
        <v>0</v>
      </c>
      <c r="J84" s="6">
        <f t="shared" si="40"/>
        <v>0</v>
      </c>
      <c r="AR84" s="14" t="str">
        <f t="shared" si="41"/>
        <v/>
      </c>
      <c r="AS84" s="6">
        <f t="shared" si="42"/>
        <v>0</v>
      </c>
      <c r="AT84" s="6">
        <f t="shared" si="43"/>
        <v>0</v>
      </c>
      <c r="AU84" s="6">
        <f>IF(SUM($AT$12:$AT84)&gt;0,0,IF($AR84&lt;&gt;"",-PPMT($H$2,$AR84,$C$4*12,$AS$12-SUM($AT$12:$AT84)),0))</f>
        <v>0</v>
      </c>
      <c r="AV84" s="6">
        <f>IF(SUM($AT$12:$AT84)&gt;0,0,IF($AR84&lt;&gt;"",AS84-AU84-AT84,0))</f>
        <v>0</v>
      </c>
      <c r="AW84" s="6">
        <f>IF(SUM($AT$12:$AT84)&gt;0,0,IF($AR84&lt;&gt;"",(AS84-AT84)*$H$2,0))</f>
        <v>0</v>
      </c>
      <c r="AX84" s="6">
        <f>IF(AU84&gt;0,IF(SUM($AT$12:$AT84)&gt;0,0,IF($AR84&lt;&gt;"",Tablas!$G$8,0)),0)</f>
        <v>0</v>
      </c>
      <c r="AY84" s="6">
        <f>IF($AR84&lt;&gt;"",ROUND(AX84+AW84+AU84,2),0)*(1+Tablas!$E$8)</f>
        <v>0</v>
      </c>
      <c r="BA84" s="14" t="str">
        <f t="shared" si="44"/>
        <v/>
      </c>
      <c r="BB84" s="6">
        <f t="shared" si="45"/>
        <v>0</v>
      </c>
      <c r="BC84" s="6">
        <f t="shared" si="46"/>
        <v>0</v>
      </c>
      <c r="BD84" s="6">
        <f>IF(BB84&gt;0,
IF(SUM(BC$12:BC84)&gt;0,0,
IF(BA84&lt;&gt;"",
-PPMT(Tablas!$D$8,BA84,($C$4*12)-(VLOOKUP($AR$9,$A$12:$B$71,2,0)-1),BB$9-SUM(BC$12:BC84)),0)),0)</f>
        <v>0</v>
      </c>
      <c r="BE84" s="6">
        <f>IF(SUM(BC$12:BC84)&gt;0,0,IF(BA84&lt;&gt;"",BB84-BD84-BC84,0))</f>
        <v>0</v>
      </c>
      <c r="BF84" s="6">
        <f>IF(SUM(BC$12:BC84)&gt;0,0,IF(BA84&lt;&gt;"",(BB84-BC84)*Tablas!$D$8,0))</f>
        <v>0</v>
      </c>
      <c r="BG84" s="6">
        <f>IF(BD84&gt;0,IF(SUM(BC$12:BC84)&gt;0,0,IF(BA84&lt;&gt;"",Tablas!$G$8,0)),0)</f>
        <v>0</v>
      </c>
      <c r="BH84" s="6">
        <f>IF(BA84&lt;&gt;"",ROUND(BG84+BF84+BD84,2),0)*(1+Tablas!$E$8)</f>
        <v>0</v>
      </c>
      <c r="BJ84" s="14" t="str">
        <f t="shared" si="47"/>
        <v/>
      </c>
      <c r="BK84" s="6">
        <f t="shared" si="48"/>
        <v>0</v>
      </c>
      <c r="BL84" s="6">
        <f t="shared" si="49"/>
        <v>0</v>
      </c>
      <c r="BM84" s="6">
        <f>IF(BK84&gt;0,IF(SUM(BL$12:BL84)&gt;0,0,IF(BJ84&lt;&gt;"",-PPMT(Tablas!$D$8,BJ84,($C$4*12)-(VLOOKUP($BA$9,$A$12:$B$71,2,0)-1),BK$9-SUM(BL$12:BL84)),0)),0)</f>
        <v>0</v>
      </c>
      <c r="BN84" s="6">
        <f>IF(SUM(BL$12:BL84)&gt;0,0,IF(BJ84&lt;&gt;"",BK84-BM84-BL84,0))</f>
        <v>0</v>
      </c>
      <c r="BO84" s="6">
        <f>IF(SUM(BL$12:BL84)&gt;0,0,IF(BJ84&lt;&gt;"",(BK84-BL84)*Tablas!$D$8,0))</f>
        <v>0</v>
      </c>
      <c r="BP84" s="6">
        <f>IF(BM84&gt;0,IF(SUM(BL$12:BL84)&gt;0,0,IF(BJ84&lt;&gt;"",Tablas!$G$8,0)),0)</f>
        <v>0</v>
      </c>
      <c r="BQ84" s="6">
        <f>IF(BJ84&lt;&gt;"",ROUND(BP84+BO84+BM84,2),0)*(1+Tablas!$E$8)</f>
        <v>0</v>
      </c>
      <c r="BS84" s="14" t="str">
        <f t="shared" si="50"/>
        <v/>
      </c>
      <c r="BT84" s="6">
        <f t="shared" si="51"/>
        <v>0</v>
      </c>
      <c r="BU84" s="6">
        <f t="shared" si="52"/>
        <v>0</v>
      </c>
      <c r="BV84" s="6">
        <f>IF(BT84&gt;0,IF(SUM(BU$12:BU84)&gt;0,0,IF(BS84&lt;&gt;"",-PPMT(Tablas!$D$8,BS84,($C$4*12)-(VLOOKUP($BJ$9,$A$12:$B$71,2,0)-1),BT$9-SUM(BU$12:BU84)),0)),0)</f>
        <v>0</v>
      </c>
      <c r="BW84" s="6">
        <f>IF(SUM(BU$12:BU84)&gt;0,0,IF(BS84&lt;&gt;"",BT84-BV84-BU84,0))</f>
        <v>0</v>
      </c>
      <c r="BX84" s="6">
        <f>IF(SUM(BU$12:BU84)&gt;0,0,IF(BS84&lt;&gt;"",(BT84-BU84)*Tablas!$D$8,0))</f>
        <v>0</v>
      </c>
      <c r="BY84" s="6">
        <f>IF(BV84&gt;0,IF(SUM(BU$12:BU84)&gt;0,0,IF(BS84&lt;&gt;"",Tablas!$G$8,0)),0)</f>
        <v>0</v>
      </c>
      <c r="BZ84" s="6">
        <f>IF(BS84&lt;&gt;"",ROUND(BY84+BX84+BV84,2),0)*(1+Tablas!$E$8)</f>
        <v>0</v>
      </c>
      <c r="CB84" s="14" t="str">
        <f t="shared" si="53"/>
        <v/>
      </c>
      <c r="CC84" s="6">
        <f t="shared" si="54"/>
        <v>0</v>
      </c>
      <c r="CD84" s="6">
        <f t="shared" si="55"/>
        <v>0</v>
      </c>
      <c r="CE84" s="6">
        <f>IF(CC84&gt;0,IF(SUM(CD$12:CD84)&gt;0,0,IF(CB84&lt;&gt;"",-PPMT(Tablas!$D$8,CB84,($C$4*12)-(VLOOKUP($BS$9,$A$12:$B$71,2,0)-1),CC$9-SUM(CD$12:CD84)),0)),0)</f>
        <v>0</v>
      </c>
      <c r="CF84" s="6">
        <f>IF(SUM(CD$12:CD84)&gt;0,0,IF(CB84&lt;&gt;"",CC84-CE84-CD84,0))</f>
        <v>0</v>
      </c>
      <c r="CG84" s="6">
        <f>IF(SUM(CD$12:CD84)&gt;0,0,IF(CB84&lt;&gt;"",(CC84-CD84)*Tablas!$D$8,0))</f>
        <v>0</v>
      </c>
      <c r="CH84" s="6">
        <f>IF(CE84&gt;0,IF(SUM(CD$12:CD84)&gt;0,0,IF(CB84&lt;&gt;"",Tablas!$G$8,0)),0)</f>
        <v>0</v>
      </c>
      <c r="CI84" s="6">
        <f>IF(CB84&lt;&gt;"",ROUND(CH84+CG84+CE84,2),0)*(1+Tablas!$E$8)</f>
        <v>0</v>
      </c>
      <c r="CK84" s="14" t="str">
        <f t="shared" si="56"/>
        <v/>
      </c>
      <c r="CL84" s="6">
        <f t="shared" si="57"/>
        <v>0</v>
      </c>
      <c r="CM84" s="6">
        <f t="shared" si="58"/>
        <v>0</v>
      </c>
      <c r="CN84" s="6">
        <f>IF(CL84&gt;0,IF(SUM(CM$12:CM84)&gt;0,0,IF(CK84&lt;&gt;"",-PPMT(Tablas!$D$8,CK84,($C$4*12)-(VLOOKUP($CB$9,$A$12:$B$71,2,0)-1),CL$9-SUM(CM$12:CM84)),0)),0)</f>
        <v>0</v>
      </c>
      <c r="CO84" s="6">
        <f>IF(SUM(CM$12:CM84)&gt;0,0,IF(CK84&lt;&gt;"",CL84-CN84-CM84,0))</f>
        <v>0</v>
      </c>
      <c r="CP84" s="6">
        <f>IF(SUM(CM$12:CM84)&gt;0,0,IF(CK84&lt;&gt;"",(CL84-CM84)*Tablas!$D$8,0))</f>
        <v>0</v>
      </c>
      <c r="CQ84" s="6">
        <f>IF(CN84&gt;0,IF(SUM(CM$12:CM84)&gt;0,0,IF(CK84&lt;&gt;"",Tablas!$G$8,0)),0)</f>
        <v>0</v>
      </c>
      <c r="CR84" s="6">
        <f>IF(CK84&lt;&gt;"",ROUND(CQ84+CP84+CN84,2),0)*(1+Tablas!$E$8)</f>
        <v>0</v>
      </c>
      <c r="CT84" s="14" t="str">
        <f t="shared" si="59"/>
        <v/>
      </c>
      <c r="CU84" s="6">
        <f t="shared" si="60"/>
        <v>0</v>
      </c>
      <c r="CV84" s="6">
        <f t="shared" si="61"/>
        <v>0</v>
      </c>
      <c r="CW84" s="6">
        <f>IF(CU84&gt;0,IF(SUM(CV$12:CV84)&gt;0,0,IF(CT84&lt;&gt;"",-PPMT(Tablas!$D$8,CT84,($C$4*12)-(VLOOKUP($CK$9,$A$12:$B$71,2,0)-1),CU$9-SUM(CV$12:CV84)),0)),0)</f>
        <v>0</v>
      </c>
      <c r="CX84" s="6">
        <f>IF(SUM(CV$12:CV84)&gt;0,0,IF(CT84&lt;&gt;"",CU84-CW84-CV84,0))</f>
        <v>0</v>
      </c>
      <c r="CY84" s="6">
        <f>IF(SUM(CV$12:CV84)&gt;0,0,IF(CT84&lt;&gt;"",(CU84-CV84)*Tablas!$D$8,0))</f>
        <v>0</v>
      </c>
      <c r="CZ84" s="6">
        <f>IF(CW84&gt;0,IF(SUM(CV$12:CV84)&gt;0,0,IF(CT84&lt;&gt;"",Tablas!$G$8,0)),0)</f>
        <v>0</v>
      </c>
      <c r="DA84" s="6">
        <f>IF(CT84&lt;&gt;"",ROUND(CZ84+CY84+CW84,2),0)*(1+Tablas!$E$8)</f>
        <v>0</v>
      </c>
      <c r="DC84" s="14" t="str">
        <f t="shared" si="62"/>
        <v/>
      </c>
      <c r="DD84" s="6">
        <f t="shared" si="63"/>
        <v>0</v>
      </c>
      <c r="DE84" s="6">
        <f t="shared" si="64"/>
        <v>0</v>
      </c>
      <c r="DF84" s="6">
        <f>IF(DD84&gt;0,IF(SUM(DE$12:DE84)&gt;0,0,IF(DC84&lt;&gt;"",-PPMT(Tablas!$D$8,DC84,($C$4*12)-(VLOOKUP($CT$9,$A$12:$B$71,2,0)-1),DD$9-SUM(DE$12:DE84)),0)),0)</f>
        <v>0</v>
      </c>
      <c r="DG84" s="6">
        <f>IF(SUM(DE$12:DE84)&gt;0,0,IF(DC84&lt;&gt;"",DD84-DF84-DE84,0))</f>
        <v>0</v>
      </c>
      <c r="DH84" s="6">
        <f>IF(SUM(DE$12:DE84)&gt;0,0,IF(DC84&lt;&gt;"",(DD84-DE84)*Tablas!$D$8,0))</f>
        <v>0</v>
      </c>
      <c r="DI84" s="6">
        <f>IF(DF84&gt;0,IF(SUM(DE$12:DE84)&gt;0,0,IF(DC84&lt;&gt;"",Tablas!$G$8,0)),0)</f>
        <v>0</v>
      </c>
      <c r="DJ84" s="6">
        <f>IF(DC84&lt;&gt;"",ROUND(DI84+DH84+DF84,2),0)*(1+Tablas!$E$8)</f>
        <v>0</v>
      </c>
      <c r="DL84" s="14" t="str">
        <f t="shared" si="65"/>
        <v/>
      </c>
      <c r="DM84" s="6">
        <f t="shared" si="66"/>
        <v>0</v>
      </c>
      <c r="DN84" s="6">
        <f t="shared" si="67"/>
        <v>0</v>
      </c>
      <c r="DO84" s="6">
        <f>IF(DM84&gt;0,IF(SUM(DN$12:DN84)&gt;0,0,IF(DL84&lt;&gt;"",-PPMT(Tablas!$D$8,DL84,($C$4*12)-(VLOOKUP($DC$9,$A$12:$B$71,2,0)-1),DM$9-SUM(DN$12:DN84)),0)),0)</f>
        <v>0</v>
      </c>
      <c r="DP84" s="6">
        <f>IF(SUM(DN$12:DN84)&gt;0,0,IF(DL84&lt;&gt;"",DM84-DO84-DN84,0))</f>
        <v>0</v>
      </c>
      <c r="DQ84" s="6">
        <f>IF(SUM(DN$12:DN84)&gt;0,0,IF(DL84&lt;&gt;"",(DM84-DN84)*Tablas!$D$8,0))</f>
        <v>0</v>
      </c>
      <c r="DR84" s="6">
        <f>IF(DO84&gt;0,IF(SUM(DN$12:DN84)&gt;0,0,IF(DL84&lt;&gt;"",Tablas!$G$8,0)),0)</f>
        <v>0</v>
      </c>
      <c r="DS84" s="6">
        <f>IF(DL84&lt;&gt;"",ROUND(DR84+DQ84+DO84,2),0)*(1+Tablas!$E$8)</f>
        <v>0</v>
      </c>
      <c r="DU84" s="14" t="str">
        <f t="shared" si="68"/>
        <v/>
      </c>
      <c r="DV84" s="6">
        <f t="shared" si="69"/>
        <v>0</v>
      </c>
      <c r="DW84" s="6">
        <f t="shared" si="70"/>
        <v>0</v>
      </c>
      <c r="DX84" s="6">
        <f>IF(DV84&gt;0,IF(SUM(DW$12:DW84)&gt;0,0,IF(DU84&lt;&gt;"",-PPMT(Tablas!$D$8,DU84,($C$4*12)-(VLOOKUP($DL$9,$A$12:$B$71,2,0)-1),DV$9-SUM(DW$12:DW84)),0)),0)</f>
        <v>0</v>
      </c>
      <c r="DY84" s="6">
        <f>IF(SUM(DW$12:DW84)&gt;0,0,IF(DU84&lt;&gt;"",DV84-DX84-DW84,0))</f>
        <v>0</v>
      </c>
      <c r="DZ84" s="6">
        <f>IF(SUM(DW$12:DW84)&gt;0,0,IF(DU84&lt;&gt;"",(DV84-DW84)*Tablas!$D$8,0))</f>
        <v>0</v>
      </c>
      <c r="EA84" s="6">
        <f>IF(DX84&gt;0,IF(SUM(DW$12:DW84)&gt;0,0,IF(DU84&lt;&gt;"",Tablas!$G$8,0)),0)</f>
        <v>0</v>
      </c>
      <c r="EB84" s="6">
        <f>IF(DU84&lt;&gt;"",ROUND(EA84+DZ84+DX84,2),0)*(1+Tablas!$E$8)</f>
        <v>0</v>
      </c>
    </row>
    <row r="85" spans="1:132" x14ac:dyDescent="0.2">
      <c r="A85" s="3">
        <f>IF($D85&gt;0,COUNTA($D$12:D85),0)</f>
        <v>0</v>
      </c>
      <c r="B85" s="13" t="str">
        <f t="shared" si="71"/>
        <v/>
      </c>
      <c r="C85" s="1">
        <f t="shared" si="72"/>
        <v>47832</v>
      </c>
      <c r="D85" s="34"/>
      <c r="E85" s="6">
        <f t="shared" si="73"/>
        <v>1.0572875908110291E-11</v>
      </c>
      <c r="F85" s="6">
        <f t="shared" si="37"/>
        <v>0</v>
      </c>
      <c r="G85" s="6">
        <f t="shared" si="38"/>
        <v>0</v>
      </c>
      <c r="H85" s="6">
        <f t="shared" si="39"/>
        <v>0</v>
      </c>
      <c r="I85" s="6">
        <f>ROUND(SUM(F85:H85),2)*(Tablas!$E$8)</f>
        <v>0</v>
      </c>
      <c r="J85" s="6">
        <f t="shared" si="40"/>
        <v>0</v>
      </c>
      <c r="AR85" s="14" t="str">
        <f t="shared" si="41"/>
        <v/>
      </c>
      <c r="AS85" s="6">
        <f t="shared" si="42"/>
        <v>0</v>
      </c>
      <c r="AT85" s="6">
        <f t="shared" si="43"/>
        <v>0</v>
      </c>
      <c r="AU85" s="6">
        <f>IF(SUM($AT$12:$AT85)&gt;0,0,IF($AR85&lt;&gt;"",-PPMT($H$2,$AR85,$C$4*12,$AS$12-SUM($AT$12:$AT85)),0))</f>
        <v>0</v>
      </c>
      <c r="AV85" s="6">
        <f>IF(SUM($AT$12:$AT85)&gt;0,0,IF($AR85&lt;&gt;"",AS85-AU85-AT85,0))</f>
        <v>0</v>
      </c>
      <c r="AW85" s="6">
        <f>IF(SUM($AT$12:$AT85)&gt;0,0,IF($AR85&lt;&gt;"",(AS85-AT85)*$H$2,0))</f>
        <v>0</v>
      </c>
      <c r="AX85" s="6">
        <f>IF(AU85&gt;0,IF(SUM($AT$12:$AT85)&gt;0,0,IF($AR85&lt;&gt;"",Tablas!$G$8,0)),0)</f>
        <v>0</v>
      </c>
      <c r="AY85" s="6">
        <f>IF($AR85&lt;&gt;"",ROUND(AX85+AW85+AU85,2),0)*(1+Tablas!$E$8)</f>
        <v>0</v>
      </c>
      <c r="BA85" s="14" t="str">
        <f t="shared" si="44"/>
        <v/>
      </c>
      <c r="BB85" s="6">
        <f t="shared" si="45"/>
        <v>0</v>
      </c>
      <c r="BC85" s="6">
        <f t="shared" si="46"/>
        <v>0</v>
      </c>
      <c r="BD85" s="6">
        <f>IF(BB85&gt;0,
IF(SUM(BC$12:BC85)&gt;0,0,
IF(BA85&lt;&gt;"",
-PPMT(Tablas!$D$8,BA85,($C$4*12)-(VLOOKUP($AR$9,$A$12:$B$71,2,0)-1),BB$9-SUM(BC$12:BC85)),0)),0)</f>
        <v>0</v>
      </c>
      <c r="BE85" s="6">
        <f>IF(SUM(BC$12:BC85)&gt;0,0,IF(BA85&lt;&gt;"",BB85-BD85-BC85,0))</f>
        <v>0</v>
      </c>
      <c r="BF85" s="6">
        <f>IF(SUM(BC$12:BC85)&gt;0,0,IF(BA85&lt;&gt;"",(BB85-BC85)*Tablas!$D$8,0))</f>
        <v>0</v>
      </c>
      <c r="BG85" s="6">
        <f>IF(BD85&gt;0,IF(SUM(BC$12:BC85)&gt;0,0,IF(BA85&lt;&gt;"",Tablas!$G$8,0)),0)</f>
        <v>0</v>
      </c>
      <c r="BH85" s="6">
        <f>IF(BA85&lt;&gt;"",ROUND(BG85+BF85+BD85,2),0)*(1+Tablas!$E$8)</f>
        <v>0</v>
      </c>
      <c r="BJ85" s="14" t="str">
        <f t="shared" si="47"/>
        <v/>
      </c>
      <c r="BK85" s="6">
        <f t="shared" si="48"/>
        <v>0</v>
      </c>
      <c r="BL85" s="6">
        <f t="shared" si="49"/>
        <v>0</v>
      </c>
      <c r="BM85" s="6">
        <f>IF(BK85&gt;0,IF(SUM(BL$12:BL85)&gt;0,0,IF(BJ85&lt;&gt;"",-PPMT(Tablas!$D$8,BJ85,($C$4*12)-(VLOOKUP($BA$9,$A$12:$B$71,2,0)-1),BK$9-SUM(BL$12:BL85)),0)),0)</f>
        <v>0</v>
      </c>
      <c r="BN85" s="6">
        <f>IF(SUM(BL$12:BL85)&gt;0,0,IF(BJ85&lt;&gt;"",BK85-BM85-BL85,0))</f>
        <v>0</v>
      </c>
      <c r="BO85" s="6">
        <f>IF(SUM(BL$12:BL85)&gt;0,0,IF(BJ85&lt;&gt;"",(BK85-BL85)*Tablas!$D$8,0))</f>
        <v>0</v>
      </c>
      <c r="BP85" s="6">
        <f>IF(BM85&gt;0,IF(SUM(BL$12:BL85)&gt;0,0,IF(BJ85&lt;&gt;"",Tablas!$G$8,0)),0)</f>
        <v>0</v>
      </c>
      <c r="BQ85" s="6">
        <f>IF(BJ85&lt;&gt;"",ROUND(BP85+BO85+BM85,2),0)*(1+Tablas!$E$8)</f>
        <v>0</v>
      </c>
      <c r="BS85" s="14" t="str">
        <f t="shared" si="50"/>
        <v/>
      </c>
      <c r="BT85" s="6">
        <f t="shared" si="51"/>
        <v>0</v>
      </c>
      <c r="BU85" s="6">
        <f t="shared" si="52"/>
        <v>0</v>
      </c>
      <c r="BV85" s="6">
        <f>IF(BT85&gt;0,IF(SUM(BU$12:BU85)&gt;0,0,IF(BS85&lt;&gt;"",-PPMT(Tablas!$D$8,BS85,($C$4*12)-(VLOOKUP($BJ$9,$A$12:$B$71,2,0)-1),BT$9-SUM(BU$12:BU85)),0)),0)</f>
        <v>0</v>
      </c>
      <c r="BW85" s="6">
        <f>IF(SUM(BU$12:BU85)&gt;0,0,IF(BS85&lt;&gt;"",BT85-BV85-BU85,0))</f>
        <v>0</v>
      </c>
      <c r="BX85" s="6">
        <f>IF(SUM(BU$12:BU85)&gt;0,0,IF(BS85&lt;&gt;"",(BT85-BU85)*Tablas!$D$8,0))</f>
        <v>0</v>
      </c>
      <c r="BY85" s="6">
        <f>IF(BV85&gt;0,IF(SUM(BU$12:BU85)&gt;0,0,IF(BS85&lt;&gt;"",Tablas!$G$8,0)),0)</f>
        <v>0</v>
      </c>
      <c r="BZ85" s="6">
        <f>IF(BS85&lt;&gt;"",ROUND(BY85+BX85+BV85,2),0)*(1+Tablas!$E$8)</f>
        <v>0</v>
      </c>
      <c r="CB85" s="14" t="str">
        <f t="shared" si="53"/>
        <v/>
      </c>
      <c r="CC85" s="6">
        <f t="shared" si="54"/>
        <v>0</v>
      </c>
      <c r="CD85" s="6">
        <f t="shared" si="55"/>
        <v>0</v>
      </c>
      <c r="CE85" s="6">
        <f>IF(CC85&gt;0,IF(SUM(CD$12:CD85)&gt;0,0,IF(CB85&lt;&gt;"",-PPMT(Tablas!$D$8,CB85,($C$4*12)-(VLOOKUP($BS$9,$A$12:$B$71,2,0)-1),CC$9-SUM(CD$12:CD85)),0)),0)</f>
        <v>0</v>
      </c>
      <c r="CF85" s="6">
        <f>IF(SUM(CD$12:CD85)&gt;0,0,IF(CB85&lt;&gt;"",CC85-CE85-CD85,0))</f>
        <v>0</v>
      </c>
      <c r="CG85" s="6">
        <f>IF(SUM(CD$12:CD85)&gt;0,0,IF(CB85&lt;&gt;"",(CC85-CD85)*Tablas!$D$8,0))</f>
        <v>0</v>
      </c>
      <c r="CH85" s="6">
        <f>IF(CE85&gt;0,IF(SUM(CD$12:CD85)&gt;0,0,IF(CB85&lt;&gt;"",Tablas!$G$8,0)),0)</f>
        <v>0</v>
      </c>
      <c r="CI85" s="6">
        <f>IF(CB85&lt;&gt;"",ROUND(CH85+CG85+CE85,2),0)*(1+Tablas!$E$8)</f>
        <v>0</v>
      </c>
      <c r="CK85" s="14" t="str">
        <f t="shared" si="56"/>
        <v/>
      </c>
      <c r="CL85" s="6">
        <f t="shared" si="57"/>
        <v>0</v>
      </c>
      <c r="CM85" s="6">
        <f t="shared" si="58"/>
        <v>0</v>
      </c>
      <c r="CN85" s="6">
        <f>IF(CL85&gt;0,IF(SUM(CM$12:CM85)&gt;0,0,IF(CK85&lt;&gt;"",-PPMT(Tablas!$D$8,CK85,($C$4*12)-(VLOOKUP($CB$9,$A$12:$B$71,2,0)-1),CL$9-SUM(CM$12:CM85)),0)),0)</f>
        <v>0</v>
      </c>
      <c r="CO85" s="6">
        <f>IF(SUM(CM$12:CM85)&gt;0,0,IF(CK85&lt;&gt;"",CL85-CN85-CM85,0))</f>
        <v>0</v>
      </c>
      <c r="CP85" s="6">
        <f>IF(SUM(CM$12:CM85)&gt;0,0,IF(CK85&lt;&gt;"",(CL85-CM85)*Tablas!$D$8,0))</f>
        <v>0</v>
      </c>
      <c r="CQ85" s="6">
        <f>IF(CN85&gt;0,IF(SUM(CM$12:CM85)&gt;0,0,IF(CK85&lt;&gt;"",Tablas!$G$8,0)),0)</f>
        <v>0</v>
      </c>
      <c r="CR85" s="6">
        <f>IF(CK85&lt;&gt;"",ROUND(CQ85+CP85+CN85,2),0)*(1+Tablas!$E$8)</f>
        <v>0</v>
      </c>
      <c r="CT85" s="14" t="str">
        <f t="shared" si="59"/>
        <v/>
      </c>
      <c r="CU85" s="6">
        <f t="shared" si="60"/>
        <v>0</v>
      </c>
      <c r="CV85" s="6">
        <f t="shared" si="61"/>
        <v>0</v>
      </c>
      <c r="CW85" s="6">
        <f>IF(CU85&gt;0,IF(SUM(CV$12:CV85)&gt;0,0,IF(CT85&lt;&gt;"",-PPMT(Tablas!$D$8,CT85,($C$4*12)-(VLOOKUP($CK$9,$A$12:$B$71,2,0)-1),CU$9-SUM(CV$12:CV85)),0)),0)</f>
        <v>0</v>
      </c>
      <c r="CX85" s="6">
        <f>IF(SUM(CV$12:CV85)&gt;0,0,IF(CT85&lt;&gt;"",CU85-CW85-CV85,0))</f>
        <v>0</v>
      </c>
      <c r="CY85" s="6">
        <f>IF(SUM(CV$12:CV85)&gt;0,0,IF(CT85&lt;&gt;"",(CU85-CV85)*Tablas!$D$8,0))</f>
        <v>0</v>
      </c>
      <c r="CZ85" s="6">
        <f>IF(CW85&gt;0,IF(SUM(CV$12:CV85)&gt;0,0,IF(CT85&lt;&gt;"",Tablas!$G$8,0)),0)</f>
        <v>0</v>
      </c>
      <c r="DA85" s="6">
        <f>IF(CT85&lt;&gt;"",ROUND(CZ85+CY85+CW85,2),0)*(1+Tablas!$E$8)</f>
        <v>0</v>
      </c>
      <c r="DC85" s="14" t="str">
        <f t="shared" si="62"/>
        <v/>
      </c>
      <c r="DD85" s="6">
        <f t="shared" si="63"/>
        <v>0</v>
      </c>
      <c r="DE85" s="6">
        <f t="shared" si="64"/>
        <v>0</v>
      </c>
      <c r="DF85" s="6">
        <f>IF(DD85&gt;0,IF(SUM(DE$12:DE85)&gt;0,0,IF(DC85&lt;&gt;"",-PPMT(Tablas!$D$8,DC85,($C$4*12)-(VLOOKUP($CT$9,$A$12:$B$71,2,0)-1),DD$9-SUM(DE$12:DE85)),0)),0)</f>
        <v>0</v>
      </c>
      <c r="DG85" s="6">
        <f>IF(SUM(DE$12:DE85)&gt;0,0,IF(DC85&lt;&gt;"",DD85-DF85-DE85,0))</f>
        <v>0</v>
      </c>
      <c r="DH85" s="6">
        <f>IF(SUM(DE$12:DE85)&gt;0,0,IF(DC85&lt;&gt;"",(DD85-DE85)*Tablas!$D$8,0))</f>
        <v>0</v>
      </c>
      <c r="DI85" s="6">
        <f>IF(DF85&gt;0,IF(SUM(DE$12:DE85)&gt;0,0,IF(DC85&lt;&gt;"",Tablas!$G$8,0)),0)</f>
        <v>0</v>
      </c>
      <c r="DJ85" s="6">
        <f>IF(DC85&lt;&gt;"",ROUND(DI85+DH85+DF85,2),0)*(1+Tablas!$E$8)</f>
        <v>0</v>
      </c>
      <c r="DL85" s="14" t="str">
        <f t="shared" si="65"/>
        <v/>
      </c>
      <c r="DM85" s="6">
        <f t="shared" si="66"/>
        <v>0</v>
      </c>
      <c r="DN85" s="6">
        <f t="shared" si="67"/>
        <v>0</v>
      </c>
      <c r="DO85" s="6">
        <f>IF(DM85&gt;0,IF(SUM(DN$12:DN85)&gt;0,0,IF(DL85&lt;&gt;"",-PPMT(Tablas!$D$8,DL85,($C$4*12)-(VLOOKUP($DC$9,$A$12:$B$71,2,0)-1),DM$9-SUM(DN$12:DN85)),0)),0)</f>
        <v>0</v>
      </c>
      <c r="DP85" s="6">
        <f>IF(SUM(DN$12:DN85)&gt;0,0,IF(DL85&lt;&gt;"",DM85-DO85-DN85,0))</f>
        <v>0</v>
      </c>
      <c r="DQ85" s="6">
        <f>IF(SUM(DN$12:DN85)&gt;0,0,IF(DL85&lt;&gt;"",(DM85-DN85)*Tablas!$D$8,0))</f>
        <v>0</v>
      </c>
      <c r="DR85" s="6">
        <f>IF(DO85&gt;0,IF(SUM(DN$12:DN85)&gt;0,0,IF(DL85&lt;&gt;"",Tablas!$G$8,0)),0)</f>
        <v>0</v>
      </c>
      <c r="DS85" s="6">
        <f>IF(DL85&lt;&gt;"",ROUND(DR85+DQ85+DO85,2),0)*(1+Tablas!$E$8)</f>
        <v>0</v>
      </c>
      <c r="DU85" s="14" t="str">
        <f t="shared" si="68"/>
        <v/>
      </c>
      <c r="DV85" s="6">
        <f t="shared" si="69"/>
        <v>0</v>
      </c>
      <c r="DW85" s="6">
        <f t="shared" si="70"/>
        <v>0</v>
      </c>
      <c r="DX85" s="6">
        <f>IF(DV85&gt;0,IF(SUM(DW$12:DW85)&gt;0,0,IF(DU85&lt;&gt;"",-PPMT(Tablas!$D$8,DU85,($C$4*12)-(VLOOKUP($DL$9,$A$12:$B$71,2,0)-1),DV$9-SUM(DW$12:DW85)),0)),0)</f>
        <v>0</v>
      </c>
      <c r="DY85" s="6">
        <f>IF(SUM(DW$12:DW85)&gt;0,0,IF(DU85&lt;&gt;"",DV85-DX85-DW85,0))</f>
        <v>0</v>
      </c>
      <c r="DZ85" s="6">
        <f>IF(SUM(DW$12:DW85)&gt;0,0,IF(DU85&lt;&gt;"",(DV85-DW85)*Tablas!$D$8,0))</f>
        <v>0</v>
      </c>
      <c r="EA85" s="6">
        <f>IF(DX85&gt;0,IF(SUM(DW$12:DW85)&gt;0,0,IF(DU85&lt;&gt;"",Tablas!$G$8,0)),0)</f>
        <v>0</v>
      </c>
      <c r="EB85" s="6">
        <f>IF(DU85&lt;&gt;"",ROUND(EA85+DZ85+DX85,2),0)*(1+Tablas!$E$8)</f>
        <v>0</v>
      </c>
    </row>
    <row r="86" spans="1:132" x14ac:dyDescent="0.2">
      <c r="A86" s="3">
        <f>IF($D86&gt;0,COUNTA($D$12:D86),0)</f>
        <v>0</v>
      </c>
      <c r="B86" s="13" t="str">
        <f t="shared" si="71"/>
        <v/>
      </c>
      <c r="C86" s="1">
        <f t="shared" si="72"/>
        <v>47863</v>
      </c>
      <c r="D86" s="34"/>
      <c r="E86" s="6">
        <f t="shared" si="73"/>
        <v>1.0572875908110291E-11</v>
      </c>
      <c r="F86" s="6">
        <f t="shared" si="37"/>
        <v>0</v>
      </c>
      <c r="G86" s="6">
        <f t="shared" si="38"/>
        <v>0</v>
      </c>
      <c r="H86" s="6">
        <f t="shared" si="39"/>
        <v>0</v>
      </c>
      <c r="I86" s="6">
        <f>ROUND(SUM(F86:H86),2)*(Tablas!$E$8)</f>
        <v>0</v>
      </c>
      <c r="J86" s="6">
        <f t="shared" si="40"/>
        <v>0</v>
      </c>
      <c r="AR86" s="14" t="str">
        <f t="shared" si="41"/>
        <v/>
      </c>
      <c r="AS86" s="6">
        <f t="shared" si="42"/>
        <v>0</v>
      </c>
      <c r="AT86" s="6">
        <f t="shared" si="43"/>
        <v>0</v>
      </c>
      <c r="AU86" s="6">
        <f>IF(SUM($AT$12:$AT86)&gt;0,0,IF($AR86&lt;&gt;"",-PPMT($H$2,$AR86,$C$4*12,$AS$12-SUM($AT$12:$AT86)),0))</f>
        <v>0</v>
      </c>
      <c r="AV86" s="6">
        <f>IF(SUM($AT$12:$AT86)&gt;0,0,IF($AR86&lt;&gt;"",AS86-AU86-AT86,0))</f>
        <v>0</v>
      </c>
      <c r="AW86" s="6">
        <f>IF(SUM($AT$12:$AT86)&gt;0,0,IF($AR86&lt;&gt;"",(AS86-AT86)*$H$2,0))</f>
        <v>0</v>
      </c>
      <c r="AX86" s="6">
        <f>IF(AU86&gt;0,IF(SUM($AT$12:$AT86)&gt;0,0,IF($AR86&lt;&gt;"",Tablas!$G$8,0)),0)</f>
        <v>0</v>
      </c>
      <c r="AY86" s="6">
        <f>IF($AR86&lt;&gt;"",ROUND(AX86+AW86+AU86,2),0)*(1+Tablas!$E$8)</f>
        <v>0</v>
      </c>
      <c r="BA86" s="14" t="str">
        <f t="shared" si="44"/>
        <v/>
      </c>
      <c r="BB86" s="6">
        <f t="shared" si="45"/>
        <v>0</v>
      </c>
      <c r="BC86" s="6">
        <f t="shared" si="46"/>
        <v>0</v>
      </c>
      <c r="BD86" s="6">
        <f>IF(BB86&gt;0,
IF(SUM(BC$12:BC86)&gt;0,0,
IF(BA86&lt;&gt;"",
-PPMT(Tablas!$D$8,BA86,($C$4*12)-(VLOOKUP($AR$9,$A$12:$B$71,2,0)-1),BB$9-SUM(BC$12:BC86)),0)),0)</f>
        <v>0</v>
      </c>
      <c r="BE86" s="6">
        <f>IF(SUM(BC$12:BC86)&gt;0,0,IF(BA86&lt;&gt;"",BB86-BD86-BC86,0))</f>
        <v>0</v>
      </c>
      <c r="BF86" s="6">
        <f>IF(SUM(BC$12:BC86)&gt;0,0,IF(BA86&lt;&gt;"",(BB86-BC86)*Tablas!$D$8,0))</f>
        <v>0</v>
      </c>
      <c r="BG86" s="6">
        <f>IF(BD86&gt;0,IF(SUM(BC$12:BC86)&gt;0,0,IF(BA86&lt;&gt;"",Tablas!$G$8,0)),0)</f>
        <v>0</v>
      </c>
      <c r="BH86" s="6">
        <f>IF(BA86&lt;&gt;"",ROUND(BG86+BF86+BD86,2),0)*(1+Tablas!$E$8)</f>
        <v>0</v>
      </c>
      <c r="BJ86" s="14" t="str">
        <f t="shared" si="47"/>
        <v/>
      </c>
      <c r="BK86" s="6">
        <f t="shared" si="48"/>
        <v>0</v>
      </c>
      <c r="BL86" s="6">
        <f t="shared" si="49"/>
        <v>0</v>
      </c>
      <c r="BM86" s="6">
        <f>IF(BK86&gt;0,IF(SUM(BL$12:BL86)&gt;0,0,IF(BJ86&lt;&gt;"",-PPMT(Tablas!$D$8,BJ86,($C$4*12)-(VLOOKUP($BA$9,$A$12:$B$71,2,0)-1),BK$9-SUM(BL$12:BL86)),0)),0)</f>
        <v>0</v>
      </c>
      <c r="BN86" s="6">
        <f>IF(SUM(BL$12:BL86)&gt;0,0,IF(BJ86&lt;&gt;"",BK86-BM86-BL86,0))</f>
        <v>0</v>
      </c>
      <c r="BO86" s="6">
        <f>IF(SUM(BL$12:BL86)&gt;0,0,IF(BJ86&lt;&gt;"",(BK86-BL86)*Tablas!$D$8,0))</f>
        <v>0</v>
      </c>
      <c r="BP86" s="6">
        <f>IF(BM86&gt;0,IF(SUM(BL$12:BL86)&gt;0,0,IF(BJ86&lt;&gt;"",Tablas!$G$8,0)),0)</f>
        <v>0</v>
      </c>
      <c r="BQ86" s="6">
        <f>IF(BJ86&lt;&gt;"",ROUND(BP86+BO86+BM86,2),0)*(1+Tablas!$E$8)</f>
        <v>0</v>
      </c>
      <c r="BS86" s="14" t="str">
        <f t="shared" si="50"/>
        <v/>
      </c>
      <c r="BT86" s="6">
        <f t="shared" si="51"/>
        <v>0</v>
      </c>
      <c r="BU86" s="6">
        <f t="shared" si="52"/>
        <v>0</v>
      </c>
      <c r="BV86" s="6">
        <f>IF(BT86&gt;0,IF(SUM(BU$12:BU86)&gt;0,0,IF(BS86&lt;&gt;"",-PPMT(Tablas!$D$8,BS86,($C$4*12)-(VLOOKUP($BJ$9,$A$12:$B$71,2,0)-1),BT$9-SUM(BU$12:BU86)),0)),0)</f>
        <v>0</v>
      </c>
      <c r="BW86" s="6">
        <f>IF(SUM(BU$12:BU86)&gt;0,0,IF(BS86&lt;&gt;"",BT86-BV86-BU86,0))</f>
        <v>0</v>
      </c>
      <c r="BX86" s="6">
        <f>IF(SUM(BU$12:BU86)&gt;0,0,IF(BS86&lt;&gt;"",(BT86-BU86)*Tablas!$D$8,0))</f>
        <v>0</v>
      </c>
      <c r="BY86" s="6">
        <f>IF(BV86&gt;0,IF(SUM(BU$12:BU86)&gt;0,0,IF(BS86&lt;&gt;"",Tablas!$G$8,0)),0)</f>
        <v>0</v>
      </c>
      <c r="BZ86" s="6">
        <f>IF(BS86&lt;&gt;"",ROUND(BY86+BX86+BV86,2),0)*(1+Tablas!$E$8)</f>
        <v>0</v>
      </c>
      <c r="CB86" s="14" t="str">
        <f t="shared" si="53"/>
        <v/>
      </c>
      <c r="CC86" s="6">
        <f t="shared" si="54"/>
        <v>0</v>
      </c>
      <c r="CD86" s="6">
        <f t="shared" si="55"/>
        <v>0</v>
      </c>
      <c r="CE86" s="6">
        <f>IF(CC86&gt;0,IF(SUM(CD$12:CD86)&gt;0,0,IF(CB86&lt;&gt;"",-PPMT(Tablas!$D$8,CB86,($C$4*12)-(VLOOKUP($BS$9,$A$12:$B$71,2,0)-1),CC$9-SUM(CD$12:CD86)),0)),0)</f>
        <v>0</v>
      </c>
      <c r="CF86" s="6">
        <f>IF(SUM(CD$12:CD86)&gt;0,0,IF(CB86&lt;&gt;"",CC86-CE86-CD86,0))</f>
        <v>0</v>
      </c>
      <c r="CG86" s="6">
        <f>IF(SUM(CD$12:CD86)&gt;0,0,IF(CB86&lt;&gt;"",(CC86-CD86)*Tablas!$D$8,0))</f>
        <v>0</v>
      </c>
      <c r="CH86" s="6">
        <f>IF(CE86&gt;0,IF(SUM(CD$12:CD86)&gt;0,0,IF(CB86&lt;&gt;"",Tablas!$G$8,0)),0)</f>
        <v>0</v>
      </c>
      <c r="CI86" s="6">
        <f>IF(CB86&lt;&gt;"",ROUND(CH86+CG86+CE86,2),0)*(1+Tablas!$E$8)</f>
        <v>0</v>
      </c>
      <c r="CK86" s="14" t="str">
        <f t="shared" si="56"/>
        <v/>
      </c>
      <c r="CL86" s="6">
        <f t="shared" si="57"/>
        <v>0</v>
      </c>
      <c r="CM86" s="6">
        <f t="shared" si="58"/>
        <v>0</v>
      </c>
      <c r="CN86" s="6">
        <f>IF(CL86&gt;0,IF(SUM(CM$12:CM86)&gt;0,0,IF(CK86&lt;&gt;"",-PPMT(Tablas!$D$8,CK86,($C$4*12)-(VLOOKUP($CB$9,$A$12:$B$71,2,0)-1),CL$9-SUM(CM$12:CM86)),0)),0)</f>
        <v>0</v>
      </c>
      <c r="CO86" s="6">
        <f>IF(SUM(CM$12:CM86)&gt;0,0,IF(CK86&lt;&gt;"",CL86-CN86-CM86,0))</f>
        <v>0</v>
      </c>
      <c r="CP86" s="6">
        <f>IF(SUM(CM$12:CM86)&gt;0,0,IF(CK86&lt;&gt;"",(CL86-CM86)*Tablas!$D$8,0))</f>
        <v>0</v>
      </c>
      <c r="CQ86" s="6">
        <f>IF(CN86&gt;0,IF(SUM(CM$12:CM86)&gt;0,0,IF(CK86&lt;&gt;"",Tablas!$G$8,0)),0)</f>
        <v>0</v>
      </c>
      <c r="CR86" s="6">
        <f>IF(CK86&lt;&gt;"",ROUND(CQ86+CP86+CN86,2),0)*(1+Tablas!$E$8)</f>
        <v>0</v>
      </c>
      <c r="CT86" s="14" t="str">
        <f t="shared" si="59"/>
        <v/>
      </c>
      <c r="CU86" s="6">
        <f t="shared" si="60"/>
        <v>0</v>
      </c>
      <c r="CV86" s="6">
        <f t="shared" si="61"/>
        <v>0</v>
      </c>
      <c r="CW86" s="6">
        <f>IF(CU86&gt;0,IF(SUM(CV$12:CV86)&gt;0,0,IF(CT86&lt;&gt;"",-PPMT(Tablas!$D$8,CT86,($C$4*12)-(VLOOKUP($CK$9,$A$12:$B$71,2,0)-1),CU$9-SUM(CV$12:CV86)),0)),0)</f>
        <v>0</v>
      </c>
      <c r="CX86" s="6">
        <f>IF(SUM(CV$12:CV86)&gt;0,0,IF(CT86&lt;&gt;"",CU86-CW86-CV86,0))</f>
        <v>0</v>
      </c>
      <c r="CY86" s="6">
        <f>IF(SUM(CV$12:CV86)&gt;0,0,IF(CT86&lt;&gt;"",(CU86-CV86)*Tablas!$D$8,0))</f>
        <v>0</v>
      </c>
      <c r="CZ86" s="6">
        <f>IF(CW86&gt;0,IF(SUM(CV$12:CV86)&gt;0,0,IF(CT86&lt;&gt;"",Tablas!$G$8,0)),0)</f>
        <v>0</v>
      </c>
      <c r="DA86" s="6">
        <f>IF(CT86&lt;&gt;"",ROUND(CZ86+CY86+CW86,2),0)*(1+Tablas!$E$8)</f>
        <v>0</v>
      </c>
      <c r="DC86" s="14" t="str">
        <f t="shared" si="62"/>
        <v/>
      </c>
      <c r="DD86" s="6">
        <f t="shared" si="63"/>
        <v>0</v>
      </c>
      <c r="DE86" s="6">
        <f t="shared" si="64"/>
        <v>0</v>
      </c>
      <c r="DF86" s="6">
        <f>IF(DD86&gt;0,IF(SUM(DE$12:DE86)&gt;0,0,IF(DC86&lt;&gt;"",-PPMT(Tablas!$D$8,DC86,($C$4*12)-(VLOOKUP($CT$9,$A$12:$B$71,2,0)-1),DD$9-SUM(DE$12:DE86)),0)),0)</f>
        <v>0</v>
      </c>
      <c r="DG86" s="6">
        <f>IF(SUM(DE$12:DE86)&gt;0,0,IF(DC86&lt;&gt;"",DD86-DF86-DE86,0))</f>
        <v>0</v>
      </c>
      <c r="DH86" s="6">
        <f>IF(SUM(DE$12:DE86)&gt;0,0,IF(DC86&lt;&gt;"",(DD86-DE86)*Tablas!$D$8,0))</f>
        <v>0</v>
      </c>
      <c r="DI86" s="6">
        <f>IF(DF86&gt;0,IF(SUM(DE$12:DE86)&gt;0,0,IF(DC86&lt;&gt;"",Tablas!$G$8,0)),0)</f>
        <v>0</v>
      </c>
      <c r="DJ86" s="6">
        <f>IF(DC86&lt;&gt;"",ROUND(DI86+DH86+DF86,2),0)*(1+Tablas!$E$8)</f>
        <v>0</v>
      </c>
      <c r="DL86" s="14" t="str">
        <f t="shared" si="65"/>
        <v/>
      </c>
      <c r="DM86" s="6">
        <f t="shared" si="66"/>
        <v>0</v>
      </c>
      <c r="DN86" s="6">
        <f t="shared" si="67"/>
        <v>0</v>
      </c>
      <c r="DO86" s="6">
        <f>IF(DM86&gt;0,IF(SUM(DN$12:DN86)&gt;0,0,IF(DL86&lt;&gt;"",-PPMT(Tablas!$D$8,DL86,($C$4*12)-(VLOOKUP($DC$9,$A$12:$B$71,2,0)-1),DM$9-SUM(DN$12:DN86)),0)),0)</f>
        <v>0</v>
      </c>
      <c r="DP86" s="6">
        <f>IF(SUM(DN$12:DN86)&gt;0,0,IF(DL86&lt;&gt;"",DM86-DO86-DN86,0))</f>
        <v>0</v>
      </c>
      <c r="DQ86" s="6">
        <f>IF(SUM(DN$12:DN86)&gt;0,0,IF(DL86&lt;&gt;"",(DM86-DN86)*Tablas!$D$8,0))</f>
        <v>0</v>
      </c>
      <c r="DR86" s="6">
        <f>IF(DO86&gt;0,IF(SUM(DN$12:DN86)&gt;0,0,IF(DL86&lt;&gt;"",Tablas!$G$8,0)),0)</f>
        <v>0</v>
      </c>
      <c r="DS86" s="6">
        <f>IF(DL86&lt;&gt;"",ROUND(DR86+DQ86+DO86,2),0)*(1+Tablas!$E$8)</f>
        <v>0</v>
      </c>
      <c r="DU86" s="14" t="str">
        <f t="shared" si="68"/>
        <v/>
      </c>
      <c r="DV86" s="6">
        <f t="shared" si="69"/>
        <v>0</v>
      </c>
      <c r="DW86" s="6">
        <f t="shared" si="70"/>
        <v>0</v>
      </c>
      <c r="DX86" s="6">
        <f>IF(DV86&gt;0,IF(SUM(DW$12:DW86)&gt;0,0,IF(DU86&lt;&gt;"",-PPMT(Tablas!$D$8,DU86,($C$4*12)-(VLOOKUP($DL$9,$A$12:$B$71,2,0)-1),DV$9-SUM(DW$12:DW86)),0)),0)</f>
        <v>0</v>
      </c>
      <c r="DY86" s="6">
        <f>IF(SUM(DW$12:DW86)&gt;0,0,IF(DU86&lt;&gt;"",DV86-DX86-DW86,0))</f>
        <v>0</v>
      </c>
      <c r="DZ86" s="6">
        <f>IF(SUM(DW$12:DW86)&gt;0,0,IF(DU86&lt;&gt;"",(DV86-DW86)*Tablas!$D$8,0))</f>
        <v>0</v>
      </c>
      <c r="EA86" s="6">
        <f>IF(DX86&gt;0,IF(SUM(DW$12:DW86)&gt;0,0,IF(DU86&lt;&gt;"",Tablas!$G$8,0)),0)</f>
        <v>0</v>
      </c>
      <c r="EB86" s="6">
        <f>IF(DU86&lt;&gt;"",ROUND(EA86+DZ86+DX86,2),0)*(1+Tablas!$E$8)</f>
        <v>0</v>
      </c>
    </row>
    <row r="87" spans="1:132" x14ac:dyDescent="0.2">
      <c r="A87" s="3">
        <f>IF($D87&gt;0,COUNTA($D$12:D87),0)</f>
        <v>0</v>
      </c>
      <c r="B87" s="13" t="str">
        <f t="shared" si="71"/>
        <v/>
      </c>
      <c r="C87" s="1">
        <f t="shared" si="72"/>
        <v>47894</v>
      </c>
      <c r="D87" s="34"/>
      <c r="E87" s="6">
        <f t="shared" si="73"/>
        <v>1.0572875908110291E-11</v>
      </c>
      <c r="F87" s="6">
        <f t="shared" si="37"/>
        <v>0</v>
      </c>
      <c r="G87" s="6">
        <f t="shared" si="38"/>
        <v>0</v>
      </c>
      <c r="H87" s="6">
        <f t="shared" si="39"/>
        <v>0</v>
      </c>
      <c r="I87" s="6">
        <f>ROUND(SUM(F87:H87),2)*(Tablas!$E$8)</f>
        <v>0</v>
      </c>
      <c r="J87" s="6">
        <f t="shared" si="40"/>
        <v>0</v>
      </c>
      <c r="AR87" s="14" t="str">
        <f t="shared" si="41"/>
        <v/>
      </c>
      <c r="AS87" s="6">
        <f t="shared" si="42"/>
        <v>0</v>
      </c>
      <c r="AT87" s="6">
        <f t="shared" si="43"/>
        <v>0</v>
      </c>
      <c r="AU87" s="6">
        <f>IF(SUM($AT$12:$AT87)&gt;0,0,IF($AR87&lt;&gt;"",-PPMT($H$2,$AR87,$C$4*12,$AS$12-SUM($AT$12:$AT87)),0))</f>
        <v>0</v>
      </c>
      <c r="AV87" s="6">
        <f>IF(SUM($AT$12:$AT87)&gt;0,0,IF($AR87&lt;&gt;"",AS87-AU87-AT87,0))</f>
        <v>0</v>
      </c>
      <c r="AW87" s="6">
        <f>IF(SUM($AT$12:$AT87)&gt;0,0,IF($AR87&lt;&gt;"",(AS87-AT87)*$H$2,0))</f>
        <v>0</v>
      </c>
      <c r="AX87" s="6">
        <f>IF(AU87&gt;0,IF(SUM($AT$12:$AT87)&gt;0,0,IF($AR87&lt;&gt;"",Tablas!$G$8,0)),0)</f>
        <v>0</v>
      </c>
      <c r="AY87" s="6">
        <f>IF($AR87&lt;&gt;"",ROUND(AX87+AW87+AU87,2),0)*(1+Tablas!$E$8)</f>
        <v>0</v>
      </c>
      <c r="BA87" s="14" t="str">
        <f t="shared" si="44"/>
        <v/>
      </c>
      <c r="BB87" s="6">
        <f t="shared" si="45"/>
        <v>0</v>
      </c>
      <c r="BC87" s="6">
        <f t="shared" si="46"/>
        <v>0</v>
      </c>
      <c r="BD87" s="6">
        <f>IF(BB87&gt;0,
IF(SUM(BC$12:BC87)&gt;0,0,
IF(BA87&lt;&gt;"",
-PPMT(Tablas!$D$8,BA87,($C$4*12)-(VLOOKUP($AR$9,$A$12:$B$71,2,0)-1),BB$9-SUM(BC$12:BC87)),0)),0)</f>
        <v>0</v>
      </c>
      <c r="BE87" s="6">
        <f>IF(SUM(BC$12:BC87)&gt;0,0,IF(BA87&lt;&gt;"",BB87-BD87-BC87,0))</f>
        <v>0</v>
      </c>
      <c r="BF87" s="6">
        <f>IF(SUM(BC$12:BC87)&gt;0,0,IF(BA87&lt;&gt;"",(BB87-BC87)*Tablas!$D$8,0))</f>
        <v>0</v>
      </c>
      <c r="BG87" s="6">
        <f>IF(BD87&gt;0,IF(SUM(BC$12:BC87)&gt;0,0,IF(BA87&lt;&gt;"",Tablas!$G$8,0)),0)</f>
        <v>0</v>
      </c>
      <c r="BH87" s="6">
        <f>IF(BA87&lt;&gt;"",ROUND(BG87+BF87+BD87,2),0)*(1+Tablas!$E$8)</f>
        <v>0</v>
      </c>
      <c r="BJ87" s="14" t="str">
        <f t="shared" si="47"/>
        <v/>
      </c>
      <c r="BK87" s="6">
        <f t="shared" si="48"/>
        <v>0</v>
      </c>
      <c r="BL87" s="6">
        <f t="shared" si="49"/>
        <v>0</v>
      </c>
      <c r="BM87" s="6">
        <f>IF(BK87&gt;0,IF(SUM(BL$12:BL87)&gt;0,0,IF(BJ87&lt;&gt;"",-PPMT(Tablas!$D$8,BJ87,($C$4*12)-(VLOOKUP($BA$9,$A$12:$B$71,2,0)-1),BK$9-SUM(BL$12:BL87)),0)),0)</f>
        <v>0</v>
      </c>
      <c r="BN87" s="6">
        <f>IF(SUM(BL$12:BL87)&gt;0,0,IF(BJ87&lt;&gt;"",BK87-BM87-BL87,0))</f>
        <v>0</v>
      </c>
      <c r="BO87" s="6">
        <f>IF(SUM(BL$12:BL87)&gt;0,0,IF(BJ87&lt;&gt;"",(BK87-BL87)*Tablas!$D$8,0))</f>
        <v>0</v>
      </c>
      <c r="BP87" s="6">
        <f>IF(BM87&gt;0,IF(SUM(BL$12:BL87)&gt;0,0,IF(BJ87&lt;&gt;"",Tablas!$G$8,0)),0)</f>
        <v>0</v>
      </c>
      <c r="BQ87" s="6">
        <f>IF(BJ87&lt;&gt;"",ROUND(BP87+BO87+BM87,2),0)*(1+Tablas!$E$8)</f>
        <v>0</v>
      </c>
      <c r="BS87" s="14" t="str">
        <f t="shared" si="50"/>
        <v/>
      </c>
      <c r="BT87" s="6">
        <f t="shared" si="51"/>
        <v>0</v>
      </c>
      <c r="BU87" s="6">
        <f t="shared" si="52"/>
        <v>0</v>
      </c>
      <c r="BV87" s="6">
        <f>IF(BT87&gt;0,IF(SUM(BU$12:BU87)&gt;0,0,IF(BS87&lt;&gt;"",-PPMT(Tablas!$D$8,BS87,($C$4*12)-(VLOOKUP($BJ$9,$A$12:$B$71,2,0)-1),BT$9-SUM(BU$12:BU87)),0)),0)</f>
        <v>0</v>
      </c>
      <c r="BW87" s="6">
        <f>IF(SUM(BU$12:BU87)&gt;0,0,IF(BS87&lt;&gt;"",BT87-BV87-BU87,0))</f>
        <v>0</v>
      </c>
      <c r="BX87" s="6">
        <f>IF(SUM(BU$12:BU87)&gt;0,0,IF(BS87&lt;&gt;"",(BT87-BU87)*Tablas!$D$8,0))</f>
        <v>0</v>
      </c>
      <c r="BY87" s="6">
        <f>IF(BV87&gt;0,IF(SUM(BU$12:BU87)&gt;0,0,IF(BS87&lt;&gt;"",Tablas!$G$8,0)),0)</f>
        <v>0</v>
      </c>
      <c r="BZ87" s="6">
        <f>IF(BS87&lt;&gt;"",ROUND(BY87+BX87+BV87,2),0)*(1+Tablas!$E$8)</f>
        <v>0</v>
      </c>
      <c r="CB87" s="14" t="str">
        <f t="shared" si="53"/>
        <v/>
      </c>
      <c r="CC87" s="6">
        <f t="shared" si="54"/>
        <v>0</v>
      </c>
      <c r="CD87" s="6">
        <f t="shared" si="55"/>
        <v>0</v>
      </c>
      <c r="CE87" s="6">
        <f>IF(CC87&gt;0,IF(SUM(CD$12:CD87)&gt;0,0,IF(CB87&lt;&gt;"",-PPMT(Tablas!$D$8,CB87,($C$4*12)-(VLOOKUP($BS$9,$A$12:$B$71,2,0)-1),CC$9-SUM(CD$12:CD87)),0)),0)</f>
        <v>0</v>
      </c>
      <c r="CF87" s="6">
        <f>IF(SUM(CD$12:CD87)&gt;0,0,IF(CB87&lt;&gt;"",CC87-CE87-CD87,0))</f>
        <v>0</v>
      </c>
      <c r="CG87" s="6">
        <f>IF(SUM(CD$12:CD87)&gt;0,0,IF(CB87&lt;&gt;"",(CC87-CD87)*Tablas!$D$8,0))</f>
        <v>0</v>
      </c>
      <c r="CH87" s="6">
        <f>IF(CE87&gt;0,IF(SUM(CD$12:CD87)&gt;0,0,IF(CB87&lt;&gt;"",Tablas!$G$8,0)),0)</f>
        <v>0</v>
      </c>
      <c r="CI87" s="6">
        <f>IF(CB87&lt;&gt;"",ROUND(CH87+CG87+CE87,2),0)*(1+Tablas!$E$8)</f>
        <v>0</v>
      </c>
      <c r="CK87" s="14" t="str">
        <f t="shared" si="56"/>
        <v/>
      </c>
      <c r="CL87" s="6">
        <f t="shared" si="57"/>
        <v>0</v>
      </c>
      <c r="CM87" s="6">
        <f t="shared" si="58"/>
        <v>0</v>
      </c>
      <c r="CN87" s="6">
        <f>IF(CL87&gt;0,IF(SUM(CM$12:CM87)&gt;0,0,IF(CK87&lt;&gt;"",-PPMT(Tablas!$D$8,CK87,($C$4*12)-(VLOOKUP($CB$9,$A$12:$B$71,2,0)-1),CL$9-SUM(CM$12:CM87)),0)),0)</f>
        <v>0</v>
      </c>
      <c r="CO87" s="6">
        <f>IF(SUM(CM$12:CM87)&gt;0,0,IF(CK87&lt;&gt;"",CL87-CN87-CM87,0))</f>
        <v>0</v>
      </c>
      <c r="CP87" s="6">
        <f>IF(SUM(CM$12:CM87)&gt;0,0,IF(CK87&lt;&gt;"",(CL87-CM87)*Tablas!$D$8,0))</f>
        <v>0</v>
      </c>
      <c r="CQ87" s="6">
        <f>IF(CN87&gt;0,IF(SUM(CM$12:CM87)&gt;0,0,IF(CK87&lt;&gt;"",Tablas!$G$8,0)),0)</f>
        <v>0</v>
      </c>
      <c r="CR87" s="6">
        <f>IF(CK87&lt;&gt;"",ROUND(CQ87+CP87+CN87,2),0)*(1+Tablas!$E$8)</f>
        <v>0</v>
      </c>
      <c r="CT87" s="14" t="str">
        <f t="shared" si="59"/>
        <v/>
      </c>
      <c r="CU87" s="6">
        <f t="shared" si="60"/>
        <v>0</v>
      </c>
      <c r="CV87" s="6">
        <f t="shared" si="61"/>
        <v>0</v>
      </c>
      <c r="CW87" s="6">
        <f>IF(CU87&gt;0,IF(SUM(CV$12:CV87)&gt;0,0,IF(CT87&lt;&gt;"",-PPMT(Tablas!$D$8,CT87,($C$4*12)-(VLOOKUP($CK$9,$A$12:$B$71,2,0)-1),CU$9-SUM(CV$12:CV87)),0)),0)</f>
        <v>0</v>
      </c>
      <c r="CX87" s="6">
        <f>IF(SUM(CV$12:CV87)&gt;0,0,IF(CT87&lt;&gt;"",CU87-CW87-CV87,0))</f>
        <v>0</v>
      </c>
      <c r="CY87" s="6">
        <f>IF(SUM(CV$12:CV87)&gt;0,0,IF(CT87&lt;&gt;"",(CU87-CV87)*Tablas!$D$8,0))</f>
        <v>0</v>
      </c>
      <c r="CZ87" s="6">
        <f>IF(CW87&gt;0,IF(SUM(CV$12:CV87)&gt;0,0,IF(CT87&lt;&gt;"",Tablas!$G$8,0)),0)</f>
        <v>0</v>
      </c>
      <c r="DA87" s="6">
        <f>IF(CT87&lt;&gt;"",ROUND(CZ87+CY87+CW87,2),0)*(1+Tablas!$E$8)</f>
        <v>0</v>
      </c>
      <c r="DC87" s="14" t="str">
        <f t="shared" si="62"/>
        <v/>
      </c>
      <c r="DD87" s="6">
        <f t="shared" si="63"/>
        <v>0</v>
      </c>
      <c r="DE87" s="6">
        <f t="shared" si="64"/>
        <v>0</v>
      </c>
      <c r="DF87" s="6">
        <f>IF(DD87&gt;0,IF(SUM(DE$12:DE87)&gt;0,0,IF(DC87&lt;&gt;"",-PPMT(Tablas!$D$8,DC87,($C$4*12)-(VLOOKUP($CT$9,$A$12:$B$71,2,0)-1),DD$9-SUM(DE$12:DE87)),0)),0)</f>
        <v>0</v>
      </c>
      <c r="DG87" s="6">
        <f>IF(SUM(DE$12:DE87)&gt;0,0,IF(DC87&lt;&gt;"",DD87-DF87-DE87,0))</f>
        <v>0</v>
      </c>
      <c r="DH87" s="6">
        <f>IF(SUM(DE$12:DE87)&gt;0,0,IF(DC87&lt;&gt;"",(DD87-DE87)*Tablas!$D$8,0))</f>
        <v>0</v>
      </c>
      <c r="DI87" s="6">
        <f>IF(DF87&gt;0,IF(SUM(DE$12:DE87)&gt;0,0,IF(DC87&lt;&gt;"",Tablas!$G$8,0)),0)</f>
        <v>0</v>
      </c>
      <c r="DJ87" s="6">
        <f>IF(DC87&lt;&gt;"",ROUND(DI87+DH87+DF87,2),0)*(1+Tablas!$E$8)</f>
        <v>0</v>
      </c>
      <c r="DL87" s="14" t="str">
        <f t="shared" si="65"/>
        <v/>
      </c>
      <c r="DM87" s="6">
        <f t="shared" si="66"/>
        <v>0</v>
      </c>
      <c r="DN87" s="6">
        <f t="shared" si="67"/>
        <v>0</v>
      </c>
      <c r="DO87" s="6">
        <f>IF(DM87&gt;0,IF(SUM(DN$12:DN87)&gt;0,0,IF(DL87&lt;&gt;"",-PPMT(Tablas!$D$8,DL87,($C$4*12)-(VLOOKUP($DC$9,$A$12:$B$71,2,0)-1),DM$9-SUM(DN$12:DN87)),0)),0)</f>
        <v>0</v>
      </c>
      <c r="DP87" s="6">
        <f>IF(SUM(DN$12:DN87)&gt;0,0,IF(DL87&lt;&gt;"",DM87-DO87-DN87,0))</f>
        <v>0</v>
      </c>
      <c r="DQ87" s="6">
        <f>IF(SUM(DN$12:DN87)&gt;0,0,IF(DL87&lt;&gt;"",(DM87-DN87)*Tablas!$D$8,0))</f>
        <v>0</v>
      </c>
      <c r="DR87" s="6">
        <f>IF(DO87&gt;0,IF(SUM(DN$12:DN87)&gt;0,0,IF(DL87&lt;&gt;"",Tablas!$G$8,0)),0)</f>
        <v>0</v>
      </c>
      <c r="DS87" s="6">
        <f>IF(DL87&lt;&gt;"",ROUND(DR87+DQ87+DO87,2),0)*(1+Tablas!$E$8)</f>
        <v>0</v>
      </c>
      <c r="DU87" s="14" t="str">
        <f t="shared" si="68"/>
        <v/>
      </c>
      <c r="DV87" s="6">
        <f t="shared" si="69"/>
        <v>0</v>
      </c>
      <c r="DW87" s="6">
        <f t="shared" si="70"/>
        <v>0</v>
      </c>
      <c r="DX87" s="6">
        <f>IF(DV87&gt;0,IF(SUM(DW$12:DW87)&gt;0,0,IF(DU87&lt;&gt;"",-PPMT(Tablas!$D$8,DU87,($C$4*12)-(VLOOKUP($DL$9,$A$12:$B$71,2,0)-1),DV$9-SUM(DW$12:DW87)),0)),0)</f>
        <v>0</v>
      </c>
      <c r="DY87" s="6">
        <f>IF(SUM(DW$12:DW87)&gt;0,0,IF(DU87&lt;&gt;"",DV87-DX87-DW87,0))</f>
        <v>0</v>
      </c>
      <c r="DZ87" s="6">
        <f>IF(SUM(DW$12:DW87)&gt;0,0,IF(DU87&lt;&gt;"",(DV87-DW87)*Tablas!$D$8,0))</f>
        <v>0</v>
      </c>
      <c r="EA87" s="6">
        <f>IF(DX87&gt;0,IF(SUM(DW$12:DW87)&gt;0,0,IF(DU87&lt;&gt;"",Tablas!$G$8,0)),0)</f>
        <v>0</v>
      </c>
      <c r="EB87" s="6">
        <f>IF(DU87&lt;&gt;"",ROUND(EA87+DZ87+DX87,2),0)*(1+Tablas!$E$8)</f>
        <v>0</v>
      </c>
    </row>
    <row r="88" spans="1:132" x14ac:dyDescent="0.2">
      <c r="A88" s="3">
        <f>IF($D88&gt;0,COUNTA($D$12:D88),0)</f>
        <v>0</v>
      </c>
      <c r="B88" s="13" t="str">
        <f t="shared" si="71"/>
        <v/>
      </c>
      <c r="C88" s="1">
        <f t="shared" si="72"/>
        <v>47922</v>
      </c>
      <c r="D88" s="34"/>
      <c r="E88" s="6">
        <f t="shared" si="73"/>
        <v>1.0572875908110291E-11</v>
      </c>
      <c r="F88" s="6">
        <f t="shared" si="37"/>
        <v>0</v>
      </c>
      <c r="G88" s="6">
        <f t="shared" si="38"/>
        <v>0</v>
      </c>
      <c r="H88" s="6">
        <f t="shared" si="39"/>
        <v>0</v>
      </c>
      <c r="I88" s="6">
        <f>ROUND(SUM(F88:H88),2)*(Tablas!$E$8)</f>
        <v>0</v>
      </c>
      <c r="J88" s="6">
        <f t="shared" si="40"/>
        <v>0</v>
      </c>
      <c r="AR88" s="14" t="str">
        <f t="shared" si="41"/>
        <v/>
      </c>
      <c r="AS88" s="6">
        <f t="shared" si="42"/>
        <v>0</v>
      </c>
      <c r="AT88" s="6">
        <f t="shared" si="43"/>
        <v>0</v>
      </c>
      <c r="AU88" s="6">
        <f>IF(SUM($AT$12:$AT88)&gt;0,0,IF($AR88&lt;&gt;"",-PPMT($H$2,$AR88,$C$4*12,$AS$12-SUM($AT$12:$AT88)),0))</f>
        <v>0</v>
      </c>
      <c r="AV88" s="6">
        <f>IF(SUM($AT$12:$AT88)&gt;0,0,IF($AR88&lt;&gt;"",AS88-AU88-AT88,0))</f>
        <v>0</v>
      </c>
      <c r="AW88" s="6">
        <f>IF(SUM($AT$12:$AT88)&gt;0,0,IF($AR88&lt;&gt;"",(AS88-AT88)*$H$2,0))</f>
        <v>0</v>
      </c>
      <c r="AX88" s="6">
        <f>IF(AU88&gt;0,IF(SUM($AT$12:$AT88)&gt;0,0,IF($AR88&lt;&gt;"",Tablas!$G$8,0)),0)</f>
        <v>0</v>
      </c>
      <c r="AY88" s="6">
        <f>IF($AR88&lt;&gt;"",ROUND(AX88+AW88+AU88,2),0)*(1+Tablas!$E$8)</f>
        <v>0</v>
      </c>
      <c r="BA88" s="14" t="str">
        <f t="shared" si="44"/>
        <v/>
      </c>
      <c r="BB88" s="6">
        <f t="shared" si="45"/>
        <v>0</v>
      </c>
      <c r="BC88" s="6">
        <f t="shared" si="46"/>
        <v>0</v>
      </c>
      <c r="BD88" s="6">
        <f>IF(BB88&gt;0,
IF(SUM(BC$12:BC88)&gt;0,0,
IF(BA88&lt;&gt;"",
-PPMT(Tablas!$D$8,BA88,($C$4*12)-(VLOOKUP($AR$9,$A$12:$B$71,2,0)-1),BB$9-SUM(BC$12:BC88)),0)),0)</f>
        <v>0</v>
      </c>
      <c r="BE88" s="6">
        <f>IF(SUM(BC$12:BC88)&gt;0,0,IF(BA88&lt;&gt;"",BB88-BD88-BC88,0))</f>
        <v>0</v>
      </c>
      <c r="BF88" s="6">
        <f>IF(SUM(BC$12:BC88)&gt;0,0,IF(BA88&lt;&gt;"",(BB88-BC88)*Tablas!$D$8,0))</f>
        <v>0</v>
      </c>
      <c r="BG88" s="6">
        <f>IF(BD88&gt;0,IF(SUM(BC$12:BC88)&gt;0,0,IF(BA88&lt;&gt;"",Tablas!$G$8,0)),0)</f>
        <v>0</v>
      </c>
      <c r="BH88" s="6">
        <f>IF(BA88&lt;&gt;"",ROUND(BG88+BF88+BD88,2),0)*(1+Tablas!$E$8)</f>
        <v>0</v>
      </c>
      <c r="BJ88" s="14" t="str">
        <f t="shared" si="47"/>
        <v/>
      </c>
      <c r="BK88" s="6">
        <f t="shared" si="48"/>
        <v>0</v>
      </c>
      <c r="BL88" s="6">
        <f t="shared" si="49"/>
        <v>0</v>
      </c>
      <c r="BM88" s="6">
        <f>IF(BK88&gt;0,IF(SUM(BL$12:BL88)&gt;0,0,IF(BJ88&lt;&gt;"",-PPMT(Tablas!$D$8,BJ88,($C$4*12)-(VLOOKUP($BA$9,$A$12:$B$71,2,0)-1),BK$9-SUM(BL$12:BL88)),0)),0)</f>
        <v>0</v>
      </c>
      <c r="BN88" s="6">
        <f>IF(SUM(BL$12:BL88)&gt;0,0,IF(BJ88&lt;&gt;"",BK88-BM88-BL88,0))</f>
        <v>0</v>
      </c>
      <c r="BO88" s="6">
        <f>IF(SUM(BL$12:BL88)&gt;0,0,IF(BJ88&lt;&gt;"",(BK88-BL88)*Tablas!$D$8,0))</f>
        <v>0</v>
      </c>
      <c r="BP88" s="6">
        <f>IF(BM88&gt;0,IF(SUM(BL$12:BL88)&gt;0,0,IF(BJ88&lt;&gt;"",Tablas!$G$8,0)),0)</f>
        <v>0</v>
      </c>
      <c r="BQ88" s="6">
        <f>IF(BJ88&lt;&gt;"",ROUND(BP88+BO88+BM88,2),0)*(1+Tablas!$E$8)</f>
        <v>0</v>
      </c>
      <c r="BS88" s="14" t="str">
        <f t="shared" si="50"/>
        <v/>
      </c>
      <c r="BT88" s="6">
        <f t="shared" si="51"/>
        <v>0</v>
      </c>
      <c r="BU88" s="6">
        <f t="shared" si="52"/>
        <v>0</v>
      </c>
      <c r="BV88" s="6">
        <f>IF(BT88&gt;0,IF(SUM(BU$12:BU88)&gt;0,0,IF(BS88&lt;&gt;"",-PPMT(Tablas!$D$8,BS88,($C$4*12)-(VLOOKUP($BJ$9,$A$12:$B$71,2,0)-1),BT$9-SUM(BU$12:BU88)),0)),0)</f>
        <v>0</v>
      </c>
      <c r="BW88" s="6">
        <f>IF(SUM(BU$12:BU88)&gt;0,0,IF(BS88&lt;&gt;"",BT88-BV88-BU88,0))</f>
        <v>0</v>
      </c>
      <c r="BX88" s="6">
        <f>IF(SUM(BU$12:BU88)&gt;0,0,IF(BS88&lt;&gt;"",(BT88-BU88)*Tablas!$D$8,0))</f>
        <v>0</v>
      </c>
      <c r="BY88" s="6">
        <f>IF(BV88&gt;0,IF(SUM(BU$12:BU88)&gt;0,0,IF(BS88&lt;&gt;"",Tablas!$G$8,0)),0)</f>
        <v>0</v>
      </c>
      <c r="BZ88" s="6">
        <f>IF(BS88&lt;&gt;"",ROUND(BY88+BX88+BV88,2),0)*(1+Tablas!$E$8)</f>
        <v>0</v>
      </c>
      <c r="CB88" s="14" t="str">
        <f t="shared" si="53"/>
        <v/>
      </c>
      <c r="CC88" s="6">
        <f t="shared" si="54"/>
        <v>0</v>
      </c>
      <c r="CD88" s="6">
        <f t="shared" si="55"/>
        <v>0</v>
      </c>
      <c r="CE88" s="6">
        <f>IF(CC88&gt;0,IF(SUM(CD$12:CD88)&gt;0,0,IF(CB88&lt;&gt;"",-PPMT(Tablas!$D$8,CB88,($C$4*12)-(VLOOKUP($BS$9,$A$12:$B$71,2,0)-1),CC$9-SUM(CD$12:CD88)),0)),0)</f>
        <v>0</v>
      </c>
      <c r="CF88" s="6">
        <f>IF(SUM(CD$12:CD88)&gt;0,0,IF(CB88&lt;&gt;"",CC88-CE88-CD88,0))</f>
        <v>0</v>
      </c>
      <c r="CG88" s="6">
        <f>IF(SUM(CD$12:CD88)&gt;0,0,IF(CB88&lt;&gt;"",(CC88-CD88)*Tablas!$D$8,0))</f>
        <v>0</v>
      </c>
      <c r="CH88" s="6">
        <f>IF(CE88&gt;0,IF(SUM(CD$12:CD88)&gt;0,0,IF(CB88&lt;&gt;"",Tablas!$G$8,0)),0)</f>
        <v>0</v>
      </c>
      <c r="CI88" s="6">
        <f>IF(CB88&lt;&gt;"",ROUND(CH88+CG88+CE88,2),0)*(1+Tablas!$E$8)</f>
        <v>0</v>
      </c>
      <c r="CK88" s="14" t="str">
        <f t="shared" si="56"/>
        <v/>
      </c>
      <c r="CL88" s="6">
        <f t="shared" si="57"/>
        <v>0</v>
      </c>
      <c r="CM88" s="6">
        <f t="shared" si="58"/>
        <v>0</v>
      </c>
      <c r="CN88" s="6">
        <f>IF(CL88&gt;0,IF(SUM(CM$12:CM88)&gt;0,0,IF(CK88&lt;&gt;"",-PPMT(Tablas!$D$8,CK88,($C$4*12)-(VLOOKUP($CB$9,$A$12:$B$71,2,0)-1),CL$9-SUM(CM$12:CM88)),0)),0)</f>
        <v>0</v>
      </c>
      <c r="CO88" s="6">
        <f>IF(SUM(CM$12:CM88)&gt;0,0,IF(CK88&lt;&gt;"",CL88-CN88-CM88,0))</f>
        <v>0</v>
      </c>
      <c r="CP88" s="6">
        <f>IF(SUM(CM$12:CM88)&gt;0,0,IF(CK88&lt;&gt;"",(CL88-CM88)*Tablas!$D$8,0))</f>
        <v>0</v>
      </c>
      <c r="CQ88" s="6">
        <f>IF(CN88&gt;0,IF(SUM(CM$12:CM88)&gt;0,0,IF(CK88&lt;&gt;"",Tablas!$G$8,0)),0)</f>
        <v>0</v>
      </c>
      <c r="CR88" s="6">
        <f>IF(CK88&lt;&gt;"",ROUND(CQ88+CP88+CN88,2),0)*(1+Tablas!$E$8)</f>
        <v>0</v>
      </c>
      <c r="CT88" s="14" t="str">
        <f t="shared" si="59"/>
        <v/>
      </c>
      <c r="CU88" s="6">
        <f t="shared" si="60"/>
        <v>0</v>
      </c>
      <c r="CV88" s="6">
        <f t="shared" si="61"/>
        <v>0</v>
      </c>
      <c r="CW88" s="6">
        <f>IF(CU88&gt;0,IF(SUM(CV$12:CV88)&gt;0,0,IF(CT88&lt;&gt;"",-PPMT(Tablas!$D$8,CT88,($C$4*12)-(VLOOKUP($CK$9,$A$12:$B$71,2,0)-1),CU$9-SUM(CV$12:CV88)),0)),0)</f>
        <v>0</v>
      </c>
      <c r="CX88" s="6">
        <f>IF(SUM(CV$12:CV88)&gt;0,0,IF(CT88&lt;&gt;"",CU88-CW88-CV88,0))</f>
        <v>0</v>
      </c>
      <c r="CY88" s="6">
        <f>IF(SUM(CV$12:CV88)&gt;0,0,IF(CT88&lt;&gt;"",(CU88-CV88)*Tablas!$D$8,0))</f>
        <v>0</v>
      </c>
      <c r="CZ88" s="6">
        <f>IF(CW88&gt;0,IF(SUM(CV$12:CV88)&gt;0,0,IF(CT88&lt;&gt;"",Tablas!$G$8,0)),0)</f>
        <v>0</v>
      </c>
      <c r="DA88" s="6">
        <f>IF(CT88&lt;&gt;"",ROUND(CZ88+CY88+CW88,2),0)*(1+Tablas!$E$8)</f>
        <v>0</v>
      </c>
      <c r="DC88" s="14" t="str">
        <f t="shared" si="62"/>
        <v/>
      </c>
      <c r="DD88" s="6">
        <f t="shared" si="63"/>
        <v>0</v>
      </c>
      <c r="DE88" s="6">
        <f t="shared" si="64"/>
        <v>0</v>
      </c>
      <c r="DF88" s="6">
        <f>IF(DD88&gt;0,IF(SUM(DE$12:DE88)&gt;0,0,IF(DC88&lt;&gt;"",-PPMT(Tablas!$D$8,DC88,($C$4*12)-(VLOOKUP($CT$9,$A$12:$B$71,2,0)-1),DD$9-SUM(DE$12:DE88)),0)),0)</f>
        <v>0</v>
      </c>
      <c r="DG88" s="6">
        <f>IF(SUM(DE$12:DE88)&gt;0,0,IF(DC88&lt;&gt;"",DD88-DF88-DE88,0))</f>
        <v>0</v>
      </c>
      <c r="DH88" s="6">
        <f>IF(SUM(DE$12:DE88)&gt;0,0,IF(DC88&lt;&gt;"",(DD88-DE88)*Tablas!$D$8,0))</f>
        <v>0</v>
      </c>
      <c r="DI88" s="6">
        <f>IF(DF88&gt;0,IF(SUM(DE$12:DE88)&gt;0,0,IF(DC88&lt;&gt;"",Tablas!$G$8,0)),0)</f>
        <v>0</v>
      </c>
      <c r="DJ88" s="6">
        <f>IF(DC88&lt;&gt;"",ROUND(DI88+DH88+DF88,2),0)*(1+Tablas!$E$8)</f>
        <v>0</v>
      </c>
      <c r="DL88" s="14" t="str">
        <f t="shared" si="65"/>
        <v/>
      </c>
      <c r="DM88" s="6">
        <f t="shared" si="66"/>
        <v>0</v>
      </c>
      <c r="DN88" s="6">
        <f t="shared" si="67"/>
        <v>0</v>
      </c>
      <c r="DO88" s="6">
        <f>IF(DM88&gt;0,IF(SUM(DN$12:DN88)&gt;0,0,IF(DL88&lt;&gt;"",-PPMT(Tablas!$D$8,DL88,($C$4*12)-(VLOOKUP($DC$9,$A$12:$B$71,2,0)-1),DM$9-SUM(DN$12:DN88)),0)),0)</f>
        <v>0</v>
      </c>
      <c r="DP88" s="6">
        <f>IF(SUM(DN$12:DN88)&gt;0,0,IF(DL88&lt;&gt;"",DM88-DO88-DN88,0))</f>
        <v>0</v>
      </c>
      <c r="DQ88" s="6">
        <f>IF(SUM(DN$12:DN88)&gt;0,0,IF(DL88&lt;&gt;"",(DM88-DN88)*Tablas!$D$8,0))</f>
        <v>0</v>
      </c>
      <c r="DR88" s="6">
        <f>IF(DO88&gt;0,IF(SUM(DN$12:DN88)&gt;0,0,IF(DL88&lt;&gt;"",Tablas!$G$8,0)),0)</f>
        <v>0</v>
      </c>
      <c r="DS88" s="6">
        <f>IF(DL88&lt;&gt;"",ROUND(DR88+DQ88+DO88,2),0)*(1+Tablas!$E$8)</f>
        <v>0</v>
      </c>
      <c r="DU88" s="14" t="str">
        <f t="shared" si="68"/>
        <v/>
      </c>
      <c r="DV88" s="6">
        <f t="shared" si="69"/>
        <v>0</v>
      </c>
      <c r="DW88" s="6">
        <f t="shared" si="70"/>
        <v>0</v>
      </c>
      <c r="DX88" s="6">
        <f>IF(DV88&gt;0,IF(SUM(DW$12:DW88)&gt;0,0,IF(DU88&lt;&gt;"",-PPMT(Tablas!$D$8,DU88,($C$4*12)-(VLOOKUP($DL$9,$A$12:$B$71,2,0)-1),DV$9-SUM(DW$12:DW88)),0)),0)</f>
        <v>0</v>
      </c>
      <c r="DY88" s="6">
        <f>IF(SUM(DW$12:DW88)&gt;0,0,IF(DU88&lt;&gt;"",DV88-DX88-DW88,0))</f>
        <v>0</v>
      </c>
      <c r="DZ88" s="6">
        <f>IF(SUM(DW$12:DW88)&gt;0,0,IF(DU88&lt;&gt;"",(DV88-DW88)*Tablas!$D$8,0))</f>
        <v>0</v>
      </c>
      <c r="EA88" s="6">
        <f>IF(DX88&gt;0,IF(SUM(DW$12:DW88)&gt;0,0,IF(DU88&lt;&gt;"",Tablas!$G$8,0)),0)</f>
        <v>0</v>
      </c>
      <c r="EB88" s="6">
        <f>IF(DU88&lt;&gt;"",ROUND(EA88+DZ88+DX88,2),0)*(1+Tablas!$E$8)</f>
        <v>0</v>
      </c>
    </row>
    <row r="89" spans="1:132" x14ac:dyDescent="0.2">
      <c r="A89" s="3">
        <f>IF($D89&gt;0,COUNTA($D$12:D89),0)</f>
        <v>0</v>
      </c>
      <c r="B89" s="13" t="str">
        <f t="shared" si="71"/>
        <v/>
      </c>
      <c r="C89" s="1">
        <f t="shared" si="72"/>
        <v>47953</v>
      </c>
      <c r="D89" s="34"/>
      <c r="E89" s="6">
        <f t="shared" si="73"/>
        <v>1.0572875908110291E-11</v>
      </c>
      <c r="F89" s="6">
        <f t="shared" si="37"/>
        <v>0</v>
      </c>
      <c r="G89" s="6">
        <f t="shared" si="38"/>
        <v>0</v>
      </c>
      <c r="H89" s="6">
        <f t="shared" si="39"/>
        <v>0</v>
      </c>
      <c r="I89" s="6">
        <f>ROUND(SUM(F89:H89),2)*(Tablas!$E$8)</f>
        <v>0</v>
      </c>
      <c r="J89" s="6">
        <f t="shared" si="40"/>
        <v>0</v>
      </c>
      <c r="AR89" s="14" t="str">
        <f t="shared" si="41"/>
        <v/>
      </c>
      <c r="AS89" s="6">
        <f t="shared" si="42"/>
        <v>0</v>
      </c>
      <c r="AT89" s="6">
        <f t="shared" si="43"/>
        <v>0</v>
      </c>
      <c r="AU89" s="6">
        <f>IF(SUM($AT$12:$AT89)&gt;0,0,IF($AR89&lt;&gt;"",-PPMT($H$2,$AR89,$C$4*12,$AS$12-SUM($AT$12:$AT89)),0))</f>
        <v>0</v>
      </c>
      <c r="AV89" s="6">
        <f>IF(SUM($AT$12:$AT89)&gt;0,0,IF($AR89&lt;&gt;"",AS89-AU89-AT89,0))</f>
        <v>0</v>
      </c>
      <c r="AW89" s="6">
        <f>IF(SUM($AT$12:$AT89)&gt;0,0,IF($AR89&lt;&gt;"",(AS89-AT89)*$H$2,0))</f>
        <v>0</v>
      </c>
      <c r="AX89" s="6">
        <f>IF(AU89&gt;0,IF(SUM($AT$12:$AT89)&gt;0,0,IF($AR89&lt;&gt;"",Tablas!$G$8,0)),0)</f>
        <v>0</v>
      </c>
      <c r="AY89" s="6">
        <f>IF($AR89&lt;&gt;"",ROUND(AX89+AW89+AU89,2),0)*(1+Tablas!$E$8)</f>
        <v>0</v>
      </c>
      <c r="BA89" s="14" t="str">
        <f t="shared" si="44"/>
        <v/>
      </c>
      <c r="BB89" s="6">
        <f t="shared" si="45"/>
        <v>0</v>
      </c>
      <c r="BC89" s="6">
        <f t="shared" si="46"/>
        <v>0</v>
      </c>
      <c r="BD89" s="6">
        <f>IF(BB89&gt;0,
IF(SUM(BC$12:BC89)&gt;0,0,
IF(BA89&lt;&gt;"",
-PPMT(Tablas!$D$8,BA89,($C$4*12)-(VLOOKUP($AR$9,$A$12:$B$71,2,0)-1),BB$9-SUM(BC$12:BC89)),0)),0)</f>
        <v>0</v>
      </c>
      <c r="BE89" s="6">
        <f>IF(SUM(BC$12:BC89)&gt;0,0,IF(BA89&lt;&gt;"",BB89-BD89-BC89,0))</f>
        <v>0</v>
      </c>
      <c r="BF89" s="6">
        <f>IF(SUM(BC$12:BC89)&gt;0,0,IF(BA89&lt;&gt;"",(BB89-BC89)*Tablas!$D$8,0))</f>
        <v>0</v>
      </c>
      <c r="BG89" s="6">
        <f>IF(BD89&gt;0,IF(SUM(BC$12:BC89)&gt;0,0,IF(BA89&lt;&gt;"",Tablas!$G$8,0)),0)</f>
        <v>0</v>
      </c>
      <c r="BH89" s="6">
        <f>IF(BA89&lt;&gt;"",ROUND(BG89+BF89+BD89,2),0)*(1+Tablas!$E$8)</f>
        <v>0</v>
      </c>
      <c r="BJ89" s="14" t="str">
        <f t="shared" si="47"/>
        <v/>
      </c>
      <c r="BK89" s="6">
        <f t="shared" si="48"/>
        <v>0</v>
      </c>
      <c r="BL89" s="6">
        <f t="shared" si="49"/>
        <v>0</v>
      </c>
      <c r="BM89" s="6">
        <f>IF(BK89&gt;0,IF(SUM(BL$12:BL89)&gt;0,0,IF(BJ89&lt;&gt;"",-PPMT(Tablas!$D$8,BJ89,($C$4*12)-(VLOOKUP($BA$9,$A$12:$B$71,2,0)-1),BK$9-SUM(BL$12:BL89)),0)),0)</f>
        <v>0</v>
      </c>
      <c r="BN89" s="6">
        <f>IF(SUM(BL$12:BL89)&gt;0,0,IF(BJ89&lt;&gt;"",BK89-BM89-BL89,0))</f>
        <v>0</v>
      </c>
      <c r="BO89" s="6">
        <f>IF(SUM(BL$12:BL89)&gt;0,0,IF(BJ89&lt;&gt;"",(BK89-BL89)*Tablas!$D$8,0))</f>
        <v>0</v>
      </c>
      <c r="BP89" s="6">
        <f>IF(BM89&gt;0,IF(SUM(BL$12:BL89)&gt;0,0,IF(BJ89&lt;&gt;"",Tablas!$G$8,0)),0)</f>
        <v>0</v>
      </c>
      <c r="BQ89" s="6">
        <f>IF(BJ89&lt;&gt;"",ROUND(BP89+BO89+BM89,2),0)*(1+Tablas!$E$8)</f>
        <v>0</v>
      </c>
      <c r="BS89" s="14" t="str">
        <f t="shared" si="50"/>
        <v/>
      </c>
      <c r="BT89" s="6">
        <f t="shared" si="51"/>
        <v>0</v>
      </c>
      <c r="BU89" s="6">
        <f t="shared" si="52"/>
        <v>0</v>
      </c>
      <c r="BV89" s="6">
        <f>IF(BT89&gt;0,IF(SUM(BU$12:BU89)&gt;0,0,IF(BS89&lt;&gt;"",-PPMT(Tablas!$D$8,BS89,($C$4*12)-(VLOOKUP($BJ$9,$A$12:$B$71,2,0)-1),BT$9-SUM(BU$12:BU89)),0)),0)</f>
        <v>0</v>
      </c>
      <c r="BW89" s="6">
        <f>IF(SUM(BU$12:BU89)&gt;0,0,IF(BS89&lt;&gt;"",BT89-BV89-BU89,0))</f>
        <v>0</v>
      </c>
      <c r="BX89" s="6">
        <f>IF(SUM(BU$12:BU89)&gt;0,0,IF(BS89&lt;&gt;"",(BT89-BU89)*Tablas!$D$8,0))</f>
        <v>0</v>
      </c>
      <c r="BY89" s="6">
        <f>IF(BV89&gt;0,IF(SUM(BU$12:BU89)&gt;0,0,IF(BS89&lt;&gt;"",Tablas!$G$8,0)),0)</f>
        <v>0</v>
      </c>
      <c r="BZ89" s="6">
        <f>IF(BS89&lt;&gt;"",ROUND(BY89+BX89+BV89,2),0)*(1+Tablas!$E$8)</f>
        <v>0</v>
      </c>
      <c r="CB89" s="14" t="str">
        <f t="shared" si="53"/>
        <v/>
      </c>
      <c r="CC89" s="6">
        <f t="shared" si="54"/>
        <v>0</v>
      </c>
      <c r="CD89" s="6">
        <f t="shared" si="55"/>
        <v>0</v>
      </c>
      <c r="CE89" s="6">
        <f>IF(CC89&gt;0,IF(SUM(CD$12:CD89)&gt;0,0,IF(CB89&lt;&gt;"",-PPMT(Tablas!$D$8,CB89,($C$4*12)-(VLOOKUP($BS$9,$A$12:$B$71,2,0)-1),CC$9-SUM(CD$12:CD89)),0)),0)</f>
        <v>0</v>
      </c>
      <c r="CF89" s="6">
        <f>IF(SUM(CD$12:CD89)&gt;0,0,IF(CB89&lt;&gt;"",CC89-CE89-CD89,0))</f>
        <v>0</v>
      </c>
      <c r="CG89" s="6">
        <f>IF(SUM(CD$12:CD89)&gt;0,0,IF(CB89&lt;&gt;"",(CC89-CD89)*Tablas!$D$8,0))</f>
        <v>0</v>
      </c>
      <c r="CH89" s="6">
        <f>IF(CE89&gt;0,IF(SUM(CD$12:CD89)&gt;0,0,IF(CB89&lt;&gt;"",Tablas!$G$8,0)),0)</f>
        <v>0</v>
      </c>
      <c r="CI89" s="6">
        <f>IF(CB89&lt;&gt;"",ROUND(CH89+CG89+CE89,2),0)*(1+Tablas!$E$8)</f>
        <v>0</v>
      </c>
      <c r="CK89" s="14" t="str">
        <f t="shared" si="56"/>
        <v/>
      </c>
      <c r="CL89" s="6">
        <f t="shared" si="57"/>
        <v>0</v>
      </c>
      <c r="CM89" s="6">
        <f t="shared" si="58"/>
        <v>0</v>
      </c>
      <c r="CN89" s="6">
        <f>IF(CL89&gt;0,IF(SUM(CM$12:CM89)&gt;0,0,IF(CK89&lt;&gt;"",-PPMT(Tablas!$D$8,CK89,($C$4*12)-(VLOOKUP($CB$9,$A$12:$B$71,2,0)-1),CL$9-SUM(CM$12:CM89)),0)),0)</f>
        <v>0</v>
      </c>
      <c r="CO89" s="6">
        <f>IF(SUM(CM$12:CM89)&gt;0,0,IF(CK89&lt;&gt;"",CL89-CN89-CM89,0))</f>
        <v>0</v>
      </c>
      <c r="CP89" s="6">
        <f>IF(SUM(CM$12:CM89)&gt;0,0,IF(CK89&lt;&gt;"",(CL89-CM89)*Tablas!$D$8,0))</f>
        <v>0</v>
      </c>
      <c r="CQ89" s="6">
        <f>IF(CN89&gt;0,IF(SUM(CM$12:CM89)&gt;0,0,IF(CK89&lt;&gt;"",Tablas!$G$8,0)),0)</f>
        <v>0</v>
      </c>
      <c r="CR89" s="6">
        <f>IF(CK89&lt;&gt;"",ROUND(CQ89+CP89+CN89,2),0)*(1+Tablas!$E$8)</f>
        <v>0</v>
      </c>
      <c r="CT89" s="14" t="str">
        <f t="shared" si="59"/>
        <v/>
      </c>
      <c r="CU89" s="6">
        <f t="shared" si="60"/>
        <v>0</v>
      </c>
      <c r="CV89" s="6">
        <f t="shared" si="61"/>
        <v>0</v>
      </c>
      <c r="CW89" s="6">
        <f>IF(CU89&gt;0,IF(SUM(CV$12:CV89)&gt;0,0,IF(CT89&lt;&gt;"",-PPMT(Tablas!$D$8,CT89,($C$4*12)-(VLOOKUP($CK$9,$A$12:$B$71,2,0)-1),CU$9-SUM(CV$12:CV89)),0)),0)</f>
        <v>0</v>
      </c>
      <c r="CX89" s="6">
        <f>IF(SUM(CV$12:CV89)&gt;0,0,IF(CT89&lt;&gt;"",CU89-CW89-CV89,0))</f>
        <v>0</v>
      </c>
      <c r="CY89" s="6">
        <f>IF(SUM(CV$12:CV89)&gt;0,0,IF(CT89&lt;&gt;"",(CU89-CV89)*Tablas!$D$8,0))</f>
        <v>0</v>
      </c>
      <c r="CZ89" s="6">
        <f>IF(CW89&gt;0,IF(SUM(CV$12:CV89)&gt;0,0,IF(CT89&lt;&gt;"",Tablas!$G$8,0)),0)</f>
        <v>0</v>
      </c>
      <c r="DA89" s="6">
        <f>IF(CT89&lt;&gt;"",ROUND(CZ89+CY89+CW89,2),0)*(1+Tablas!$E$8)</f>
        <v>0</v>
      </c>
      <c r="DC89" s="14" t="str">
        <f t="shared" si="62"/>
        <v/>
      </c>
      <c r="DD89" s="6">
        <f t="shared" si="63"/>
        <v>0</v>
      </c>
      <c r="DE89" s="6">
        <f t="shared" si="64"/>
        <v>0</v>
      </c>
      <c r="DF89" s="6">
        <f>IF(DD89&gt;0,IF(SUM(DE$12:DE89)&gt;0,0,IF(DC89&lt;&gt;"",-PPMT(Tablas!$D$8,DC89,($C$4*12)-(VLOOKUP($CT$9,$A$12:$B$71,2,0)-1),DD$9-SUM(DE$12:DE89)),0)),0)</f>
        <v>0</v>
      </c>
      <c r="DG89" s="6">
        <f>IF(SUM(DE$12:DE89)&gt;0,0,IF(DC89&lt;&gt;"",DD89-DF89-DE89,0))</f>
        <v>0</v>
      </c>
      <c r="DH89" s="6">
        <f>IF(SUM(DE$12:DE89)&gt;0,0,IF(DC89&lt;&gt;"",(DD89-DE89)*Tablas!$D$8,0))</f>
        <v>0</v>
      </c>
      <c r="DI89" s="6">
        <f>IF(DF89&gt;0,IF(SUM(DE$12:DE89)&gt;0,0,IF(DC89&lt;&gt;"",Tablas!$G$8,0)),0)</f>
        <v>0</v>
      </c>
      <c r="DJ89" s="6">
        <f>IF(DC89&lt;&gt;"",ROUND(DI89+DH89+DF89,2),0)*(1+Tablas!$E$8)</f>
        <v>0</v>
      </c>
      <c r="DL89" s="14" t="str">
        <f t="shared" si="65"/>
        <v/>
      </c>
      <c r="DM89" s="6">
        <f t="shared" si="66"/>
        <v>0</v>
      </c>
      <c r="DN89" s="6">
        <f t="shared" si="67"/>
        <v>0</v>
      </c>
      <c r="DO89" s="6">
        <f>IF(DM89&gt;0,IF(SUM(DN$12:DN89)&gt;0,0,IF(DL89&lt;&gt;"",-PPMT(Tablas!$D$8,DL89,($C$4*12)-(VLOOKUP($DC$9,$A$12:$B$71,2,0)-1),DM$9-SUM(DN$12:DN89)),0)),0)</f>
        <v>0</v>
      </c>
      <c r="DP89" s="6">
        <f>IF(SUM(DN$12:DN89)&gt;0,0,IF(DL89&lt;&gt;"",DM89-DO89-DN89,0))</f>
        <v>0</v>
      </c>
      <c r="DQ89" s="6">
        <f>IF(SUM(DN$12:DN89)&gt;0,0,IF(DL89&lt;&gt;"",(DM89-DN89)*Tablas!$D$8,0))</f>
        <v>0</v>
      </c>
      <c r="DR89" s="6">
        <f>IF(DO89&gt;0,IF(SUM(DN$12:DN89)&gt;0,0,IF(DL89&lt;&gt;"",Tablas!$G$8,0)),0)</f>
        <v>0</v>
      </c>
      <c r="DS89" s="6">
        <f>IF(DL89&lt;&gt;"",ROUND(DR89+DQ89+DO89,2),0)*(1+Tablas!$E$8)</f>
        <v>0</v>
      </c>
      <c r="DU89" s="14" t="str">
        <f t="shared" si="68"/>
        <v/>
      </c>
      <c r="DV89" s="6">
        <f t="shared" si="69"/>
        <v>0</v>
      </c>
      <c r="DW89" s="6">
        <f t="shared" si="70"/>
        <v>0</v>
      </c>
      <c r="DX89" s="6">
        <f>IF(DV89&gt;0,IF(SUM(DW$12:DW89)&gt;0,0,IF(DU89&lt;&gt;"",-PPMT(Tablas!$D$8,DU89,($C$4*12)-(VLOOKUP($DL$9,$A$12:$B$71,2,0)-1),DV$9-SUM(DW$12:DW89)),0)),0)</f>
        <v>0</v>
      </c>
      <c r="DY89" s="6">
        <f>IF(SUM(DW$12:DW89)&gt;0,0,IF(DU89&lt;&gt;"",DV89-DX89-DW89,0))</f>
        <v>0</v>
      </c>
      <c r="DZ89" s="6">
        <f>IF(SUM(DW$12:DW89)&gt;0,0,IF(DU89&lt;&gt;"",(DV89-DW89)*Tablas!$D$8,0))</f>
        <v>0</v>
      </c>
      <c r="EA89" s="6">
        <f>IF(DX89&gt;0,IF(SUM(DW$12:DW89)&gt;0,0,IF(DU89&lt;&gt;"",Tablas!$G$8,0)),0)</f>
        <v>0</v>
      </c>
      <c r="EB89" s="6">
        <f>IF(DU89&lt;&gt;"",ROUND(EA89+DZ89+DX89,2),0)*(1+Tablas!$E$8)</f>
        <v>0</v>
      </c>
    </row>
    <row r="90" spans="1:132" x14ac:dyDescent="0.2">
      <c r="A90" s="3">
        <f>IF($D90&gt;0,COUNTA($D$12:D90),0)</f>
        <v>0</v>
      </c>
      <c r="B90" s="13" t="str">
        <f t="shared" si="71"/>
        <v/>
      </c>
      <c r="C90" s="1">
        <f t="shared" si="72"/>
        <v>47983</v>
      </c>
      <c r="D90" s="34"/>
      <c r="E90" s="6">
        <f t="shared" si="73"/>
        <v>1.0572875908110291E-11</v>
      </c>
      <c r="F90" s="6">
        <f t="shared" si="37"/>
        <v>0</v>
      </c>
      <c r="G90" s="6">
        <f t="shared" si="38"/>
        <v>0</v>
      </c>
      <c r="H90" s="6">
        <f t="shared" si="39"/>
        <v>0</v>
      </c>
      <c r="I90" s="6">
        <f>ROUND(SUM(F90:H90),2)*(Tablas!$E$8)</f>
        <v>0</v>
      </c>
      <c r="J90" s="6">
        <f t="shared" si="40"/>
        <v>0</v>
      </c>
      <c r="AR90" s="14" t="str">
        <f t="shared" si="41"/>
        <v/>
      </c>
      <c r="AS90" s="6">
        <f t="shared" si="42"/>
        <v>0</v>
      </c>
      <c r="AT90" s="6">
        <f t="shared" si="43"/>
        <v>0</v>
      </c>
      <c r="AU90" s="6">
        <f>IF(SUM($AT$12:$AT90)&gt;0,0,IF($AR90&lt;&gt;"",-PPMT($H$2,$AR90,$C$4*12,$AS$12-SUM($AT$12:$AT90)),0))</f>
        <v>0</v>
      </c>
      <c r="AV90" s="6">
        <f>IF(SUM($AT$12:$AT90)&gt;0,0,IF($AR90&lt;&gt;"",AS90-AU90-AT90,0))</f>
        <v>0</v>
      </c>
      <c r="AW90" s="6">
        <f>IF(SUM($AT$12:$AT90)&gt;0,0,IF($AR90&lt;&gt;"",(AS90-AT90)*$H$2,0))</f>
        <v>0</v>
      </c>
      <c r="AX90" s="6">
        <f>IF(AU90&gt;0,IF(SUM($AT$12:$AT90)&gt;0,0,IF($AR90&lt;&gt;"",Tablas!$G$8,0)),0)</f>
        <v>0</v>
      </c>
      <c r="AY90" s="6">
        <f>IF($AR90&lt;&gt;"",ROUND(AX90+AW90+AU90,2),0)*(1+Tablas!$E$8)</f>
        <v>0</v>
      </c>
      <c r="BA90" s="14" t="str">
        <f t="shared" si="44"/>
        <v/>
      </c>
      <c r="BB90" s="6">
        <f t="shared" si="45"/>
        <v>0</v>
      </c>
      <c r="BC90" s="6">
        <f t="shared" si="46"/>
        <v>0</v>
      </c>
      <c r="BD90" s="6">
        <f>IF(BB90&gt;0,
IF(SUM(BC$12:BC90)&gt;0,0,
IF(BA90&lt;&gt;"",
-PPMT(Tablas!$D$8,BA90,($C$4*12)-(VLOOKUP($AR$9,$A$12:$B$71,2,0)-1),BB$9-SUM(BC$12:BC90)),0)),0)</f>
        <v>0</v>
      </c>
      <c r="BE90" s="6">
        <f>IF(SUM(BC$12:BC90)&gt;0,0,IF(BA90&lt;&gt;"",BB90-BD90-BC90,0))</f>
        <v>0</v>
      </c>
      <c r="BF90" s="6">
        <f>IF(SUM(BC$12:BC90)&gt;0,0,IF(BA90&lt;&gt;"",(BB90-BC90)*Tablas!$D$8,0))</f>
        <v>0</v>
      </c>
      <c r="BG90" s="6">
        <f>IF(BD90&gt;0,IF(SUM(BC$12:BC90)&gt;0,0,IF(BA90&lt;&gt;"",Tablas!$G$8,0)),0)</f>
        <v>0</v>
      </c>
      <c r="BH90" s="6">
        <f>IF(BA90&lt;&gt;"",ROUND(BG90+BF90+BD90,2),0)*(1+Tablas!$E$8)</f>
        <v>0</v>
      </c>
      <c r="BJ90" s="14" t="str">
        <f t="shared" si="47"/>
        <v/>
      </c>
      <c r="BK90" s="6">
        <f t="shared" si="48"/>
        <v>0</v>
      </c>
      <c r="BL90" s="6">
        <f t="shared" si="49"/>
        <v>0</v>
      </c>
      <c r="BM90" s="6">
        <f>IF(BK90&gt;0,IF(SUM(BL$12:BL90)&gt;0,0,IF(BJ90&lt;&gt;"",-PPMT(Tablas!$D$8,BJ90,($C$4*12)-(VLOOKUP($BA$9,$A$12:$B$71,2,0)-1),BK$9-SUM(BL$12:BL90)),0)),0)</f>
        <v>0</v>
      </c>
      <c r="BN90" s="6">
        <f>IF(SUM(BL$12:BL90)&gt;0,0,IF(BJ90&lt;&gt;"",BK90-BM90-BL90,0))</f>
        <v>0</v>
      </c>
      <c r="BO90" s="6">
        <f>IF(SUM(BL$12:BL90)&gt;0,0,IF(BJ90&lt;&gt;"",(BK90-BL90)*Tablas!$D$8,0))</f>
        <v>0</v>
      </c>
      <c r="BP90" s="6">
        <f>IF(BM90&gt;0,IF(SUM(BL$12:BL90)&gt;0,0,IF(BJ90&lt;&gt;"",Tablas!$G$8,0)),0)</f>
        <v>0</v>
      </c>
      <c r="BQ90" s="6">
        <f>IF(BJ90&lt;&gt;"",ROUND(BP90+BO90+BM90,2),0)*(1+Tablas!$E$8)</f>
        <v>0</v>
      </c>
      <c r="BS90" s="14" t="str">
        <f t="shared" si="50"/>
        <v/>
      </c>
      <c r="BT90" s="6">
        <f t="shared" si="51"/>
        <v>0</v>
      </c>
      <c r="BU90" s="6">
        <f t="shared" si="52"/>
        <v>0</v>
      </c>
      <c r="BV90" s="6">
        <f>IF(BT90&gt;0,IF(SUM(BU$12:BU90)&gt;0,0,IF(BS90&lt;&gt;"",-PPMT(Tablas!$D$8,BS90,($C$4*12)-(VLOOKUP($BJ$9,$A$12:$B$71,2,0)-1),BT$9-SUM(BU$12:BU90)),0)),0)</f>
        <v>0</v>
      </c>
      <c r="BW90" s="6">
        <f>IF(SUM(BU$12:BU90)&gt;0,0,IF(BS90&lt;&gt;"",BT90-BV90-BU90,0))</f>
        <v>0</v>
      </c>
      <c r="BX90" s="6">
        <f>IF(SUM(BU$12:BU90)&gt;0,0,IF(BS90&lt;&gt;"",(BT90-BU90)*Tablas!$D$8,0))</f>
        <v>0</v>
      </c>
      <c r="BY90" s="6">
        <f>IF(BV90&gt;0,IF(SUM(BU$12:BU90)&gt;0,0,IF(BS90&lt;&gt;"",Tablas!$G$8,0)),0)</f>
        <v>0</v>
      </c>
      <c r="BZ90" s="6">
        <f>IF(BS90&lt;&gt;"",ROUND(BY90+BX90+BV90,2),0)*(1+Tablas!$E$8)</f>
        <v>0</v>
      </c>
      <c r="CB90" s="14" t="str">
        <f t="shared" si="53"/>
        <v/>
      </c>
      <c r="CC90" s="6">
        <f t="shared" si="54"/>
        <v>0</v>
      </c>
      <c r="CD90" s="6">
        <f t="shared" si="55"/>
        <v>0</v>
      </c>
      <c r="CE90" s="6">
        <f>IF(CC90&gt;0,IF(SUM(CD$12:CD90)&gt;0,0,IF(CB90&lt;&gt;"",-PPMT(Tablas!$D$8,CB90,($C$4*12)-(VLOOKUP($BS$9,$A$12:$B$71,2,0)-1),CC$9-SUM(CD$12:CD90)),0)),0)</f>
        <v>0</v>
      </c>
      <c r="CF90" s="6">
        <f>IF(SUM(CD$12:CD90)&gt;0,0,IF(CB90&lt;&gt;"",CC90-CE90-CD90,0))</f>
        <v>0</v>
      </c>
      <c r="CG90" s="6">
        <f>IF(SUM(CD$12:CD90)&gt;0,0,IF(CB90&lt;&gt;"",(CC90-CD90)*Tablas!$D$8,0))</f>
        <v>0</v>
      </c>
      <c r="CH90" s="6">
        <f>IF(CE90&gt;0,IF(SUM(CD$12:CD90)&gt;0,0,IF(CB90&lt;&gt;"",Tablas!$G$8,0)),0)</f>
        <v>0</v>
      </c>
      <c r="CI90" s="6">
        <f>IF(CB90&lt;&gt;"",ROUND(CH90+CG90+CE90,2),0)*(1+Tablas!$E$8)</f>
        <v>0</v>
      </c>
      <c r="CK90" s="14" t="str">
        <f t="shared" si="56"/>
        <v/>
      </c>
      <c r="CL90" s="6">
        <f t="shared" si="57"/>
        <v>0</v>
      </c>
      <c r="CM90" s="6">
        <f t="shared" si="58"/>
        <v>0</v>
      </c>
      <c r="CN90" s="6">
        <f>IF(CL90&gt;0,IF(SUM(CM$12:CM90)&gt;0,0,IF(CK90&lt;&gt;"",-PPMT(Tablas!$D$8,CK90,($C$4*12)-(VLOOKUP($CB$9,$A$12:$B$71,2,0)-1),CL$9-SUM(CM$12:CM90)),0)),0)</f>
        <v>0</v>
      </c>
      <c r="CO90" s="6">
        <f>IF(SUM(CM$12:CM90)&gt;0,0,IF(CK90&lt;&gt;"",CL90-CN90-CM90,0))</f>
        <v>0</v>
      </c>
      <c r="CP90" s="6">
        <f>IF(SUM(CM$12:CM90)&gt;0,0,IF(CK90&lt;&gt;"",(CL90-CM90)*Tablas!$D$8,0))</f>
        <v>0</v>
      </c>
      <c r="CQ90" s="6">
        <f>IF(CN90&gt;0,IF(SUM(CM$12:CM90)&gt;0,0,IF(CK90&lt;&gt;"",Tablas!$G$8,0)),0)</f>
        <v>0</v>
      </c>
      <c r="CR90" s="6">
        <f>IF(CK90&lt;&gt;"",ROUND(CQ90+CP90+CN90,2),0)*(1+Tablas!$E$8)</f>
        <v>0</v>
      </c>
      <c r="CT90" s="14" t="str">
        <f t="shared" si="59"/>
        <v/>
      </c>
      <c r="CU90" s="6">
        <f t="shared" si="60"/>
        <v>0</v>
      </c>
      <c r="CV90" s="6">
        <f t="shared" si="61"/>
        <v>0</v>
      </c>
      <c r="CW90" s="6">
        <f>IF(CU90&gt;0,IF(SUM(CV$12:CV90)&gt;0,0,IF(CT90&lt;&gt;"",-PPMT(Tablas!$D$8,CT90,($C$4*12)-(VLOOKUP($CK$9,$A$12:$B$71,2,0)-1),CU$9-SUM(CV$12:CV90)),0)),0)</f>
        <v>0</v>
      </c>
      <c r="CX90" s="6">
        <f>IF(SUM(CV$12:CV90)&gt;0,0,IF(CT90&lt;&gt;"",CU90-CW90-CV90,0))</f>
        <v>0</v>
      </c>
      <c r="CY90" s="6">
        <f>IF(SUM(CV$12:CV90)&gt;0,0,IF(CT90&lt;&gt;"",(CU90-CV90)*Tablas!$D$8,0))</f>
        <v>0</v>
      </c>
      <c r="CZ90" s="6">
        <f>IF(CW90&gt;0,IF(SUM(CV$12:CV90)&gt;0,0,IF(CT90&lt;&gt;"",Tablas!$G$8,0)),0)</f>
        <v>0</v>
      </c>
      <c r="DA90" s="6">
        <f>IF(CT90&lt;&gt;"",ROUND(CZ90+CY90+CW90,2),0)*(1+Tablas!$E$8)</f>
        <v>0</v>
      </c>
      <c r="DC90" s="14" t="str">
        <f t="shared" si="62"/>
        <v/>
      </c>
      <c r="DD90" s="6">
        <f t="shared" si="63"/>
        <v>0</v>
      </c>
      <c r="DE90" s="6">
        <f t="shared" si="64"/>
        <v>0</v>
      </c>
      <c r="DF90" s="6">
        <f>IF(DD90&gt;0,IF(SUM(DE$12:DE90)&gt;0,0,IF(DC90&lt;&gt;"",-PPMT(Tablas!$D$8,DC90,($C$4*12)-(VLOOKUP($CT$9,$A$12:$B$71,2,0)-1),DD$9-SUM(DE$12:DE90)),0)),0)</f>
        <v>0</v>
      </c>
      <c r="DG90" s="6">
        <f>IF(SUM(DE$12:DE90)&gt;0,0,IF(DC90&lt;&gt;"",DD90-DF90-DE90,0))</f>
        <v>0</v>
      </c>
      <c r="DH90" s="6">
        <f>IF(SUM(DE$12:DE90)&gt;0,0,IF(DC90&lt;&gt;"",(DD90-DE90)*Tablas!$D$8,0))</f>
        <v>0</v>
      </c>
      <c r="DI90" s="6">
        <f>IF(DF90&gt;0,IF(SUM(DE$12:DE90)&gt;0,0,IF(DC90&lt;&gt;"",Tablas!$G$8,0)),0)</f>
        <v>0</v>
      </c>
      <c r="DJ90" s="6">
        <f>IF(DC90&lt;&gt;"",ROUND(DI90+DH90+DF90,2),0)*(1+Tablas!$E$8)</f>
        <v>0</v>
      </c>
      <c r="DL90" s="14" t="str">
        <f t="shared" si="65"/>
        <v/>
      </c>
      <c r="DM90" s="6">
        <f t="shared" si="66"/>
        <v>0</v>
      </c>
      <c r="DN90" s="6">
        <f t="shared" si="67"/>
        <v>0</v>
      </c>
      <c r="DO90" s="6">
        <f>IF(DM90&gt;0,IF(SUM(DN$12:DN90)&gt;0,0,IF(DL90&lt;&gt;"",-PPMT(Tablas!$D$8,DL90,($C$4*12)-(VLOOKUP($DC$9,$A$12:$B$71,2,0)-1),DM$9-SUM(DN$12:DN90)),0)),0)</f>
        <v>0</v>
      </c>
      <c r="DP90" s="6">
        <f>IF(SUM(DN$12:DN90)&gt;0,0,IF(DL90&lt;&gt;"",DM90-DO90-DN90,0))</f>
        <v>0</v>
      </c>
      <c r="DQ90" s="6">
        <f>IF(SUM(DN$12:DN90)&gt;0,0,IF(DL90&lt;&gt;"",(DM90-DN90)*Tablas!$D$8,0))</f>
        <v>0</v>
      </c>
      <c r="DR90" s="6">
        <f>IF(DO90&gt;0,IF(SUM(DN$12:DN90)&gt;0,0,IF(DL90&lt;&gt;"",Tablas!$G$8,0)),0)</f>
        <v>0</v>
      </c>
      <c r="DS90" s="6">
        <f>IF(DL90&lt;&gt;"",ROUND(DR90+DQ90+DO90,2),0)*(1+Tablas!$E$8)</f>
        <v>0</v>
      </c>
      <c r="DU90" s="14" t="str">
        <f t="shared" si="68"/>
        <v/>
      </c>
      <c r="DV90" s="6">
        <f t="shared" si="69"/>
        <v>0</v>
      </c>
      <c r="DW90" s="6">
        <f t="shared" si="70"/>
        <v>0</v>
      </c>
      <c r="DX90" s="6">
        <f>IF(DV90&gt;0,IF(SUM(DW$12:DW90)&gt;0,0,IF(DU90&lt;&gt;"",-PPMT(Tablas!$D$8,DU90,($C$4*12)-(VLOOKUP($DL$9,$A$12:$B$71,2,0)-1),DV$9-SUM(DW$12:DW90)),0)),0)</f>
        <v>0</v>
      </c>
      <c r="DY90" s="6">
        <f>IF(SUM(DW$12:DW90)&gt;0,0,IF(DU90&lt;&gt;"",DV90-DX90-DW90,0))</f>
        <v>0</v>
      </c>
      <c r="DZ90" s="6">
        <f>IF(SUM(DW$12:DW90)&gt;0,0,IF(DU90&lt;&gt;"",(DV90-DW90)*Tablas!$D$8,0))</f>
        <v>0</v>
      </c>
      <c r="EA90" s="6">
        <f>IF(DX90&gt;0,IF(SUM(DW$12:DW90)&gt;0,0,IF(DU90&lt;&gt;"",Tablas!$G$8,0)),0)</f>
        <v>0</v>
      </c>
      <c r="EB90" s="6">
        <f>IF(DU90&lt;&gt;"",ROUND(EA90+DZ90+DX90,2),0)*(1+Tablas!$E$8)</f>
        <v>0</v>
      </c>
    </row>
    <row r="91" spans="1:132" x14ac:dyDescent="0.2">
      <c r="A91" s="3">
        <f>IF($D91&gt;0,COUNTA($D$12:D91),0)</f>
        <v>0</v>
      </c>
      <c r="B91" s="13" t="str">
        <f t="shared" si="71"/>
        <v/>
      </c>
      <c r="C91" s="1">
        <f t="shared" si="72"/>
        <v>48014</v>
      </c>
      <c r="D91" s="34"/>
      <c r="E91" s="6">
        <f t="shared" si="73"/>
        <v>1.0572875908110291E-11</v>
      </c>
      <c r="F91" s="6">
        <f t="shared" si="37"/>
        <v>0</v>
      </c>
      <c r="G91" s="6">
        <f t="shared" si="38"/>
        <v>0</v>
      </c>
      <c r="H91" s="6">
        <f t="shared" si="39"/>
        <v>0</v>
      </c>
      <c r="I91" s="6">
        <f>ROUND(SUM(F91:H91),2)*(Tablas!$E$8)</f>
        <v>0</v>
      </c>
      <c r="J91" s="6">
        <f t="shared" si="40"/>
        <v>0</v>
      </c>
      <c r="AR91" s="14" t="str">
        <f t="shared" si="41"/>
        <v/>
      </c>
      <c r="AS91" s="6">
        <f t="shared" si="42"/>
        <v>0</v>
      </c>
      <c r="AT91" s="6">
        <f t="shared" si="43"/>
        <v>0</v>
      </c>
      <c r="AU91" s="6">
        <f>IF(SUM($AT$12:$AT91)&gt;0,0,IF($AR91&lt;&gt;"",-PPMT($H$2,$AR91,$C$4*12,$AS$12-SUM($AT$12:$AT91)),0))</f>
        <v>0</v>
      </c>
      <c r="AV91" s="6">
        <f>IF(SUM($AT$12:$AT91)&gt;0,0,IF($AR91&lt;&gt;"",AS91-AU91-AT91,0))</f>
        <v>0</v>
      </c>
      <c r="AW91" s="6">
        <f>IF(SUM($AT$12:$AT91)&gt;0,0,IF($AR91&lt;&gt;"",(AS91-AT91)*$H$2,0))</f>
        <v>0</v>
      </c>
      <c r="AX91" s="6">
        <f>IF(AU91&gt;0,IF(SUM($AT$12:$AT91)&gt;0,0,IF($AR91&lt;&gt;"",Tablas!$G$8,0)),0)</f>
        <v>0</v>
      </c>
      <c r="AY91" s="6">
        <f>IF($AR91&lt;&gt;"",ROUND(AX91+AW91+AU91,2),0)*(1+Tablas!$E$8)</f>
        <v>0</v>
      </c>
      <c r="BA91" s="14" t="str">
        <f t="shared" si="44"/>
        <v/>
      </c>
      <c r="BB91" s="6">
        <f t="shared" si="45"/>
        <v>0</v>
      </c>
      <c r="BC91" s="6">
        <f t="shared" si="46"/>
        <v>0</v>
      </c>
      <c r="BD91" s="6">
        <f>IF(BB91&gt;0,
IF(SUM(BC$12:BC91)&gt;0,0,
IF(BA91&lt;&gt;"",
-PPMT(Tablas!$D$8,BA91,($C$4*12)-(VLOOKUP($AR$9,$A$12:$B$71,2,0)-1),BB$9-SUM(BC$12:BC91)),0)),0)</f>
        <v>0</v>
      </c>
      <c r="BE91" s="6">
        <f>IF(SUM(BC$12:BC91)&gt;0,0,IF(BA91&lt;&gt;"",BB91-BD91-BC91,0))</f>
        <v>0</v>
      </c>
      <c r="BF91" s="6">
        <f>IF(SUM(BC$12:BC91)&gt;0,0,IF(BA91&lt;&gt;"",(BB91-BC91)*Tablas!$D$8,0))</f>
        <v>0</v>
      </c>
      <c r="BG91" s="6">
        <f>IF(BD91&gt;0,IF(SUM(BC$12:BC91)&gt;0,0,IF(BA91&lt;&gt;"",Tablas!$G$8,0)),0)</f>
        <v>0</v>
      </c>
      <c r="BH91" s="6">
        <f>IF(BA91&lt;&gt;"",ROUND(BG91+BF91+BD91,2),0)*(1+Tablas!$E$8)</f>
        <v>0</v>
      </c>
      <c r="BJ91" s="14" t="str">
        <f t="shared" si="47"/>
        <v/>
      </c>
      <c r="BK91" s="6">
        <f t="shared" si="48"/>
        <v>0</v>
      </c>
      <c r="BL91" s="6">
        <f t="shared" si="49"/>
        <v>0</v>
      </c>
      <c r="BM91" s="6">
        <f>IF(BK91&gt;0,IF(SUM(BL$12:BL91)&gt;0,0,IF(BJ91&lt;&gt;"",-PPMT(Tablas!$D$8,BJ91,($C$4*12)-(VLOOKUP($BA$9,$A$12:$B$71,2,0)-1),BK$9-SUM(BL$12:BL91)),0)),0)</f>
        <v>0</v>
      </c>
      <c r="BN91" s="6">
        <f>IF(SUM(BL$12:BL91)&gt;0,0,IF(BJ91&lt;&gt;"",BK91-BM91-BL91,0))</f>
        <v>0</v>
      </c>
      <c r="BO91" s="6">
        <f>IF(SUM(BL$12:BL91)&gt;0,0,IF(BJ91&lt;&gt;"",(BK91-BL91)*Tablas!$D$8,0))</f>
        <v>0</v>
      </c>
      <c r="BP91" s="6">
        <f>IF(BM91&gt;0,IF(SUM(BL$12:BL91)&gt;0,0,IF(BJ91&lt;&gt;"",Tablas!$G$8,0)),0)</f>
        <v>0</v>
      </c>
      <c r="BQ91" s="6">
        <f>IF(BJ91&lt;&gt;"",ROUND(BP91+BO91+BM91,2),0)*(1+Tablas!$E$8)</f>
        <v>0</v>
      </c>
      <c r="BS91" s="14" t="str">
        <f t="shared" si="50"/>
        <v/>
      </c>
      <c r="BT91" s="6">
        <f t="shared" si="51"/>
        <v>0</v>
      </c>
      <c r="BU91" s="6">
        <f t="shared" si="52"/>
        <v>0</v>
      </c>
      <c r="BV91" s="6">
        <f>IF(BT91&gt;0,IF(SUM(BU$12:BU91)&gt;0,0,IF(BS91&lt;&gt;"",-PPMT(Tablas!$D$8,BS91,($C$4*12)-(VLOOKUP($BJ$9,$A$12:$B$71,2,0)-1),BT$9-SUM(BU$12:BU91)),0)),0)</f>
        <v>0</v>
      </c>
      <c r="BW91" s="6">
        <f>IF(SUM(BU$12:BU91)&gt;0,0,IF(BS91&lt;&gt;"",BT91-BV91-BU91,0))</f>
        <v>0</v>
      </c>
      <c r="BX91" s="6">
        <f>IF(SUM(BU$12:BU91)&gt;0,0,IF(BS91&lt;&gt;"",(BT91-BU91)*Tablas!$D$8,0))</f>
        <v>0</v>
      </c>
      <c r="BY91" s="6">
        <f>IF(BV91&gt;0,IF(SUM(BU$12:BU91)&gt;0,0,IF(BS91&lt;&gt;"",Tablas!$G$8,0)),0)</f>
        <v>0</v>
      </c>
      <c r="BZ91" s="6">
        <f>IF(BS91&lt;&gt;"",ROUND(BY91+BX91+BV91,2),0)*(1+Tablas!$E$8)</f>
        <v>0</v>
      </c>
      <c r="CB91" s="14" t="str">
        <f t="shared" si="53"/>
        <v/>
      </c>
      <c r="CC91" s="6">
        <f t="shared" si="54"/>
        <v>0</v>
      </c>
      <c r="CD91" s="6">
        <f t="shared" si="55"/>
        <v>0</v>
      </c>
      <c r="CE91" s="6">
        <f>IF(CC91&gt;0,IF(SUM(CD$12:CD91)&gt;0,0,IF(CB91&lt;&gt;"",-PPMT(Tablas!$D$8,CB91,($C$4*12)-(VLOOKUP($BS$9,$A$12:$B$71,2,0)-1),CC$9-SUM(CD$12:CD91)),0)),0)</f>
        <v>0</v>
      </c>
      <c r="CF91" s="6">
        <f>IF(SUM(CD$12:CD91)&gt;0,0,IF(CB91&lt;&gt;"",CC91-CE91-CD91,0))</f>
        <v>0</v>
      </c>
      <c r="CG91" s="6">
        <f>IF(SUM(CD$12:CD91)&gt;0,0,IF(CB91&lt;&gt;"",(CC91-CD91)*Tablas!$D$8,0))</f>
        <v>0</v>
      </c>
      <c r="CH91" s="6">
        <f>IF(CE91&gt;0,IF(SUM(CD$12:CD91)&gt;0,0,IF(CB91&lt;&gt;"",Tablas!$G$8,0)),0)</f>
        <v>0</v>
      </c>
      <c r="CI91" s="6">
        <f>IF(CB91&lt;&gt;"",ROUND(CH91+CG91+CE91,2),0)*(1+Tablas!$E$8)</f>
        <v>0</v>
      </c>
      <c r="CK91" s="14" t="str">
        <f t="shared" si="56"/>
        <v/>
      </c>
      <c r="CL91" s="6">
        <f t="shared" si="57"/>
        <v>0</v>
      </c>
      <c r="CM91" s="6">
        <f t="shared" si="58"/>
        <v>0</v>
      </c>
      <c r="CN91" s="6">
        <f>IF(CL91&gt;0,IF(SUM(CM$12:CM91)&gt;0,0,IF(CK91&lt;&gt;"",-PPMT(Tablas!$D$8,CK91,($C$4*12)-(VLOOKUP($CB$9,$A$12:$B$71,2,0)-1),CL$9-SUM(CM$12:CM91)),0)),0)</f>
        <v>0</v>
      </c>
      <c r="CO91" s="6">
        <f>IF(SUM(CM$12:CM91)&gt;0,0,IF(CK91&lt;&gt;"",CL91-CN91-CM91,0))</f>
        <v>0</v>
      </c>
      <c r="CP91" s="6">
        <f>IF(SUM(CM$12:CM91)&gt;0,0,IF(CK91&lt;&gt;"",(CL91-CM91)*Tablas!$D$8,0))</f>
        <v>0</v>
      </c>
      <c r="CQ91" s="6">
        <f>IF(CN91&gt;0,IF(SUM(CM$12:CM91)&gt;0,0,IF(CK91&lt;&gt;"",Tablas!$G$8,0)),0)</f>
        <v>0</v>
      </c>
      <c r="CR91" s="6">
        <f>IF(CK91&lt;&gt;"",ROUND(CQ91+CP91+CN91,2),0)*(1+Tablas!$E$8)</f>
        <v>0</v>
      </c>
      <c r="CT91" s="14" t="str">
        <f t="shared" si="59"/>
        <v/>
      </c>
      <c r="CU91" s="6">
        <f t="shared" si="60"/>
        <v>0</v>
      </c>
      <c r="CV91" s="6">
        <f t="shared" si="61"/>
        <v>0</v>
      </c>
      <c r="CW91" s="6">
        <f>IF(CU91&gt;0,IF(SUM(CV$12:CV91)&gt;0,0,IF(CT91&lt;&gt;"",-PPMT(Tablas!$D$8,CT91,($C$4*12)-(VLOOKUP($CK$9,$A$12:$B$71,2,0)-1),CU$9-SUM(CV$12:CV91)),0)),0)</f>
        <v>0</v>
      </c>
      <c r="CX91" s="6">
        <f>IF(SUM(CV$12:CV91)&gt;0,0,IF(CT91&lt;&gt;"",CU91-CW91-CV91,0))</f>
        <v>0</v>
      </c>
      <c r="CY91" s="6">
        <f>IF(SUM(CV$12:CV91)&gt;0,0,IF(CT91&lt;&gt;"",(CU91-CV91)*Tablas!$D$8,0))</f>
        <v>0</v>
      </c>
      <c r="CZ91" s="6">
        <f>IF(CW91&gt;0,IF(SUM(CV$12:CV91)&gt;0,0,IF(CT91&lt;&gt;"",Tablas!$G$8,0)),0)</f>
        <v>0</v>
      </c>
      <c r="DA91" s="6">
        <f>IF(CT91&lt;&gt;"",ROUND(CZ91+CY91+CW91,2),0)*(1+Tablas!$E$8)</f>
        <v>0</v>
      </c>
      <c r="DC91" s="14" t="str">
        <f t="shared" si="62"/>
        <v/>
      </c>
      <c r="DD91" s="6">
        <f t="shared" si="63"/>
        <v>0</v>
      </c>
      <c r="DE91" s="6">
        <f t="shared" si="64"/>
        <v>0</v>
      </c>
      <c r="DF91" s="6">
        <f>IF(DD91&gt;0,IF(SUM(DE$12:DE91)&gt;0,0,IF(DC91&lt;&gt;"",-PPMT(Tablas!$D$8,DC91,($C$4*12)-(VLOOKUP($CT$9,$A$12:$B$71,2,0)-1),DD$9-SUM(DE$12:DE91)),0)),0)</f>
        <v>0</v>
      </c>
      <c r="DG91" s="6">
        <f>IF(SUM(DE$12:DE91)&gt;0,0,IF(DC91&lt;&gt;"",DD91-DF91-DE91,0))</f>
        <v>0</v>
      </c>
      <c r="DH91" s="6">
        <f>IF(SUM(DE$12:DE91)&gt;0,0,IF(DC91&lt;&gt;"",(DD91-DE91)*Tablas!$D$8,0))</f>
        <v>0</v>
      </c>
      <c r="DI91" s="6">
        <f>IF(DF91&gt;0,IF(SUM(DE$12:DE91)&gt;0,0,IF(DC91&lt;&gt;"",Tablas!$G$8,0)),0)</f>
        <v>0</v>
      </c>
      <c r="DJ91" s="6">
        <f>IF(DC91&lt;&gt;"",ROUND(DI91+DH91+DF91,2),0)*(1+Tablas!$E$8)</f>
        <v>0</v>
      </c>
      <c r="DL91" s="14" t="str">
        <f t="shared" si="65"/>
        <v/>
      </c>
      <c r="DM91" s="6">
        <f t="shared" si="66"/>
        <v>0</v>
      </c>
      <c r="DN91" s="6">
        <f t="shared" si="67"/>
        <v>0</v>
      </c>
      <c r="DO91" s="6">
        <f>IF(DM91&gt;0,IF(SUM(DN$12:DN91)&gt;0,0,IF(DL91&lt;&gt;"",-PPMT(Tablas!$D$8,DL91,($C$4*12)-(VLOOKUP($DC$9,$A$12:$B$71,2,0)-1),DM$9-SUM(DN$12:DN91)),0)),0)</f>
        <v>0</v>
      </c>
      <c r="DP91" s="6">
        <f>IF(SUM(DN$12:DN91)&gt;0,0,IF(DL91&lt;&gt;"",DM91-DO91-DN91,0))</f>
        <v>0</v>
      </c>
      <c r="DQ91" s="6">
        <f>IF(SUM(DN$12:DN91)&gt;0,0,IF(DL91&lt;&gt;"",(DM91-DN91)*Tablas!$D$8,0))</f>
        <v>0</v>
      </c>
      <c r="DR91" s="6">
        <f>IF(DO91&gt;0,IF(SUM(DN$12:DN91)&gt;0,0,IF(DL91&lt;&gt;"",Tablas!$G$8,0)),0)</f>
        <v>0</v>
      </c>
      <c r="DS91" s="6">
        <f>IF(DL91&lt;&gt;"",ROUND(DR91+DQ91+DO91,2),0)*(1+Tablas!$E$8)</f>
        <v>0</v>
      </c>
      <c r="DU91" s="14" t="str">
        <f t="shared" si="68"/>
        <v/>
      </c>
      <c r="DV91" s="6">
        <f t="shared" si="69"/>
        <v>0</v>
      </c>
      <c r="DW91" s="6">
        <f t="shared" si="70"/>
        <v>0</v>
      </c>
      <c r="DX91" s="6">
        <f>IF(DV91&gt;0,IF(SUM(DW$12:DW91)&gt;0,0,IF(DU91&lt;&gt;"",-PPMT(Tablas!$D$8,DU91,($C$4*12)-(VLOOKUP($DL$9,$A$12:$B$71,2,0)-1),DV$9-SUM(DW$12:DW91)),0)),0)</f>
        <v>0</v>
      </c>
      <c r="DY91" s="6">
        <f>IF(SUM(DW$12:DW91)&gt;0,0,IF(DU91&lt;&gt;"",DV91-DX91-DW91,0))</f>
        <v>0</v>
      </c>
      <c r="DZ91" s="6">
        <f>IF(SUM(DW$12:DW91)&gt;0,0,IF(DU91&lt;&gt;"",(DV91-DW91)*Tablas!$D$8,0))</f>
        <v>0</v>
      </c>
      <c r="EA91" s="6">
        <f>IF(DX91&gt;0,IF(SUM(DW$12:DW91)&gt;0,0,IF(DU91&lt;&gt;"",Tablas!$G$8,0)),0)</f>
        <v>0</v>
      </c>
      <c r="EB91" s="6">
        <f>IF(DU91&lt;&gt;"",ROUND(EA91+DZ91+DX91,2),0)*(1+Tablas!$E$8)</f>
        <v>0</v>
      </c>
    </row>
    <row r="92" spans="1:132" x14ac:dyDescent="0.2">
      <c r="A92" s="3">
        <f>IF($D92&gt;0,COUNTA($D$12:D92),0)</f>
        <v>0</v>
      </c>
      <c r="B92" s="13" t="str">
        <f t="shared" si="71"/>
        <v/>
      </c>
      <c r="C92" s="1">
        <f t="shared" si="72"/>
        <v>48044</v>
      </c>
      <c r="D92" s="34"/>
      <c r="E92" s="6">
        <f t="shared" si="73"/>
        <v>1.0572875908110291E-11</v>
      </c>
      <c r="F92" s="6">
        <f t="shared" si="37"/>
        <v>0</v>
      </c>
      <c r="G92" s="6">
        <f t="shared" si="38"/>
        <v>0</v>
      </c>
      <c r="H92" s="6">
        <f t="shared" si="39"/>
        <v>0</v>
      </c>
      <c r="I92" s="6">
        <f>ROUND(SUM(F92:H92),2)*(Tablas!$E$8)</f>
        <v>0</v>
      </c>
      <c r="J92" s="6">
        <f t="shared" si="40"/>
        <v>0</v>
      </c>
      <c r="AR92" s="14" t="str">
        <f t="shared" si="41"/>
        <v/>
      </c>
      <c r="AS92" s="6">
        <f t="shared" si="42"/>
        <v>0</v>
      </c>
      <c r="AT92" s="6">
        <f t="shared" si="43"/>
        <v>0</v>
      </c>
      <c r="AU92" s="6">
        <f>IF(SUM($AT$12:$AT92)&gt;0,0,IF($AR92&lt;&gt;"",-PPMT($H$2,$AR92,$C$4*12,$AS$12-SUM($AT$12:$AT92)),0))</f>
        <v>0</v>
      </c>
      <c r="AV92" s="6">
        <f>IF(SUM($AT$12:$AT92)&gt;0,0,IF($AR92&lt;&gt;"",AS92-AU92-AT92,0))</f>
        <v>0</v>
      </c>
      <c r="AW92" s="6">
        <f>IF(SUM($AT$12:$AT92)&gt;0,0,IF($AR92&lt;&gt;"",(AS92-AT92)*$H$2,0))</f>
        <v>0</v>
      </c>
      <c r="AX92" s="6">
        <f>IF(AU92&gt;0,IF(SUM($AT$12:$AT92)&gt;0,0,IF($AR92&lt;&gt;"",Tablas!$G$8,0)),0)</f>
        <v>0</v>
      </c>
      <c r="AY92" s="6">
        <f>IF($AR92&lt;&gt;"",ROUND(AX92+AW92+AU92,2),0)*(1+Tablas!$E$8)</f>
        <v>0</v>
      </c>
      <c r="BA92" s="14" t="str">
        <f t="shared" si="44"/>
        <v/>
      </c>
      <c r="BB92" s="6">
        <f t="shared" si="45"/>
        <v>0</v>
      </c>
      <c r="BC92" s="6">
        <f t="shared" si="46"/>
        <v>0</v>
      </c>
      <c r="BD92" s="6">
        <f>IF(BB92&gt;0,
IF(SUM(BC$12:BC92)&gt;0,0,
IF(BA92&lt;&gt;"",
-PPMT(Tablas!$D$8,BA92,($C$4*12)-(VLOOKUP($AR$9,$A$12:$B$71,2,0)-1),BB$9-SUM(BC$12:BC92)),0)),0)</f>
        <v>0</v>
      </c>
      <c r="BE92" s="6">
        <f>IF(SUM(BC$12:BC92)&gt;0,0,IF(BA92&lt;&gt;"",BB92-BD92-BC92,0))</f>
        <v>0</v>
      </c>
      <c r="BF92" s="6">
        <f>IF(SUM(BC$12:BC92)&gt;0,0,IF(BA92&lt;&gt;"",(BB92-BC92)*Tablas!$D$8,0))</f>
        <v>0</v>
      </c>
      <c r="BG92" s="6">
        <f>IF(BD92&gt;0,IF(SUM(BC$12:BC92)&gt;0,0,IF(BA92&lt;&gt;"",Tablas!$G$8,0)),0)</f>
        <v>0</v>
      </c>
      <c r="BH92" s="6">
        <f>IF(BA92&lt;&gt;"",ROUND(BG92+BF92+BD92,2),0)*(1+Tablas!$E$8)</f>
        <v>0</v>
      </c>
      <c r="BJ92" s="14" t="str">
        <f t="shared" si="47"/>
        <v/>
      </c>
      <c r="BK92" s="6">
        <f t="shared" si="48"/>
        <v>0</v>
      </c>
      <c r="BL92" s="6">
        <f t="shared" si="49"/>
        <v>0</v>
      </c>
      <c r="BM92" s="6">
        <f>IF(BK92&gt;0,IF(SUM(BL$12:BL92)&gt;0,0,IF(BJ92&lt;&gt;"",-PPMT(Tablas!$D$8,BJ92,($C$4*12)-(VLOOKUP($BA$9,$A$12:$B$71,2,0)-1),BK$9-SUM(BL$12:BL92)),0)),0)</f>
        <v>0</v>
      </c>
      <c r="BN92" s="6">
        <f>IF(SUM(BL$12:BL92)&gt;0,0,IF(BJ92&lt;&gt;"",BK92-BM92-BL92,0))</f>
        <v>0</v>
      </c>
      <c r="BO92" s="6">
        <f>IF(SUM(BL$12:BL92)&gt;0,0,IF(BJ92&lt;&gt;"",(BK92-BL92)*Tablas!$D$8,0))</f>
        <v>0</v>
      </c>
      <c r="BP92" s="6">
        <f>IF(BM92&gt;0,IF(SUM(BL$12:BL92)&gt;0,0,IF(BJ92&lt;&gt;"",Tablas!$G$8,0)),0)</f>
        <v>0</v>
      </c>
      <c r="BQ92" s="6">
        <f>IF(BJ92&lt;&gt;"",ROUND(BP92+BO92+BM92,2),0)*(1+Tablas!$E$8)</f>
        <v>0</v>
      </c>
      <c r="BS92" s="14" t="str">
        <f t="shared" si="50"/>
        <v/>
      </c>
      <c r="BT92" s="6">
        <f t="shared" si="51"/>
        <v>0</v>
      </c>
      <c r="BU92" s="6">
        <f t="shared" si="52"/>
        <v>0</v>
      </c>
      <c r="BV92" s="6">
        <f>IF(BT92&gt;0,IF(SUM(BU$12:BU92)&gt;0,0,IF(BS92&lt;&gt;"",-PPMT(Tablas!$D$8,BS92,($C$4*12)-(VLOOKUP($BJ$9,$A$12:$B$71,2,0)-1),BT$9-SUM(BU$12:BU92)),0)),0)</f>
        <v>0</v>
      </c>
      <c r="BW92" s="6">
        <f>IF(SUM(BU$12:BU92)&gt;0,0,IF(BS92&lt;&gt;"",BT92-BV92-BU92,0))</f>
        <v>0</v>
      </c>
      <c r="BX92" s="6">
        <f>IF(SUM(BU$12:BU92)&gt;0,0,IF(BS92&lt;&gt;"",(BT92-BU92)*Tablas!$D$8,0))</f>
        <v>0</v>
      </c>
      <c r="BY92" s="6">
        <f>IF(BV92&gt;0,IF(SUM(BU$12:BU92)&gt;0,0,IF(BS92&lt;&gt;"",Tablas!$G$8,0)),0)</f>
        <v>0</v>
      </c>
      <c r="BZ92" s="6">
        <f>IF(BS92&lt;&gt;"",ROUND(BY92+BX92+BV92,2),0)*(1+Tablas!$E$8)</f>
        <v>0</v>
      </c>
      <c r="CB92" s="14" t="str">
        <f t="shared" si="53"/>
        <v/>
      </c>
      <c r="CC92" s="6">
        <f t="shared" si="54"/>
        <v>0</v>
      </c>
      <c r="CD92" s="6">
        <f t="shared" si="55"/>
        <v>0</v>
      </c>
      <c r="CE92" s="6">
        <f>IF(CC92&gt;0,IF(SUM(CD$12:CD92)&gt;0,0,IF(CB92&lt;&gt;"",-PPMT(Tablas!$D$8,CB92,($C$4*12)-(VLOOKUP($BS$9,$A$12:$B$71,2,0)-1),CC$9-SUM(CD$12:CD92)),0)),0)</f>
        <v>0</v>
      </c>
      <c r="CF92" s="6">
        <f>IF(SUM(CD$12:CD92)&gt;0,0,IF(CB92&lt;&gt;"",CC92-CE92-CD92,0))</f>
        <v>0</v>
      </c>
      <c r="CG92" s="6">
        <f>IF(SUM(CD$12:CD92)&gt;0,0,IF(CB92&lt;&gt;"",(CC92-CD92)*Tablas!$D$8,0))</f>
        <v>0</v>
      </c>
      <c r="CH92" s="6">
        <f>IF(CE92&gt;0,IF(SUM(CD$12:CD92)&gt;0,0,IF(CB92&lt;&gt;"",Tablas!$G$8,0)),0)</f>
        <v>0</v>
      </c>
      <c r="CI92" s="6">
        <f>IF(CB92&lt;&gt;"",ROUND(CH92+CG92+CE92,2),0)*(1+Tablas!$E$8)</f>
        <v>0</v>
      </c>
      <c r="CK92" s="14" t="str">
        <f t="shared" si="56"/>
        <v/>
      </c>
      <c r="CL92" s="6">
        <f t="shared" si="57"/>
        <v>0</v>
      </c>
      <c r="CM92" s="6">
        <f t="shared" si="58"/>
        <v>0</v>
      </c>
      <c r="CN92" s="6">
        <f>IF(CL92&gt;0,IF(SUM(CM$12:CM92)&gt;0,0,IF(CK92&lt;&gt;"",-PPMT(Tablas!$D$8,CK92,($C$4*12)-(VLOOKUP($CB$9,$A$12:$B$71,2,0)-1),CL$9-SUM(CM$12:CM92)),0)),0)</f>
        <v>0</v>
      </c>
      <c r="CO92" s="6">
        <f>IF(SUM(CM$12:CM92)&gt;0,0,IF(CK92&lt;&gt;"",CL92-CN92-CM92,0))</f>
        <v>0</v>
      </c>
      <c r="CP92" s="6">
        <f>IF(SUM(CM$12:CM92)&gt;0,0,IF(CK92&lt;&gt;"",(CL92-CM92)*Tablas!$D$8,0))</f>
        <v>0</v>
      </c>
      <c r="CQ92" s="6">
        <f>IF(CN92&gt;0,IF(SUM(CM$12:CM92)&gt;0,0,IF(CK92&lt;&gt;"",Tablas!$G$8,0)),0)</f>
        <v>0</v>
      </c>
      <c r="CR92" s="6">
        <f>IF(CK92&lt;&gt;"",ROUND(CQ92+CP92+CN92,2),0)*(1+Tablas!$E$8)</f>
        <v>0</v>
      </c>
      <c r="CT92" s="14" t="str">
        <f t="shared" si="59"/>
        <v/>
      </c>
      <c r="CU92" s="6">
        <f t="shared" si="60"/>
        <v>0</v>
      </c>
      <c r="CV92" s="6">
        <f t="shared" si="61"/>
        <v>0</v>
      </c>
      <c r="CW92" s="6">
        <f>IF(CU92&gt;0,IF(SUM(CV$12:CV92)&gt;0,0,IF(CT92&lt;&gt;"",-PPMT(Tablas!$D$8,CT92,($C$4*12)-(VLOOKUP($CK$9,$A$12:$B$71,2,0)-1),CU$9-SUM(CV$12:CV92)),0)),0)</f>
        <v>0</v>
      </c>
      <c r="CX92" s="6">
        <f>IF(SUM(CV$12:CV92)&gt;0,0,IF(CT92&lt;&gt;"",CU92-CW92-CV92,0))</f>
        <v>0</v>
      </c>
      <c r="CY92" s="6">
        <f>IF(SUM(CV$12:CV92)&gt;0,0,IF(CT92&lt;&gt;"",(CU92-CV92)*Tablas!$D$8,0))</f>
        <v>0</v>
      </c>
      <c r="CZ92" s="6">
        <f>IF(CW92&gt;0,IF(SUM(CV$12:CV92)&gt;0,0,IF(CT92&lt;&gt;"",Tablas!$G$8,0)),0)</f>
        <v>0</v>
      </c>
      <c r="DA92" s="6">
        <f>IF(CT92&lt;&gt;"",ROUND(CZ92+CY92+CW92,2),0)*(1+Tablas!$E$8)</f>
        <v>0</v>
      </c>
      <c r="DC92" s="14" t="str">
        <f t="shared" si="62"/>
        <v/>
      </c>
      <c r="DD92" s="6">
        <f t="shared" si="63"/>
        <v>0</v>
      </c>
      <c r="DE92" s="6">
        <f t="shared" si="64"/>
        <v>0</v>
      </c>
      <c r="DF92" s="6">
        <f>IF(DD92&gt;0,IF(SUM(DE$12:DE92)&gt;0,0,IF(DC92&lt;&gt;"",-PPMT(Tablas!$D$8,DC92,($C$4*12)-(VLOOKUP($CT$9,$A$12:$B$71,2,0)-1),DD$9-SUM(DE$12:DE92)),0)),0)</f>
        <v>0</v>
      </c>
      <c r="DG92" s="6">
        <f>IF(SUM(DE$12:DE92)&gt;0,0,IF(DC92&lt;&gt;"",DD92-DF92-DE92,0))</f>
        <v>0</v>
      </c>
      <c r="DH92" s="6">
        <f>IF(SUM(DE$12:DE92)&gt;0,0,IF(DC92&lt;&gt;"",(DD92-DE92)*Tablas!$D$8,0))</f>
        <v>0</v>
      </c>
      <c r="DI92" s="6">
        <f>IF(DF92&gt;0,IF(SUM(DE$12:DE92)&gt;0,0,IF(DC92&lt;&gt;"",Tablas!$G$8,0)),0)</f>
        <v>0</v>
      </c>
      <c r="DJ92" s="6">
        <f>IF(DC92&lt;&gt;"",ROUND(DI92+DH92+DF92,2),0)*(1+Tablas!$E$8)</f>
        <v>0</v>
      </c>
      <c r="DL92" s="14" t="str">
        <f t="shared" si="65"/>
        <v/>
      </c>
      <c r="DM92" s="6">
        <f t="shared" si="66"/>
        <v>0</v>
      </c>
      <c r="DN92" s="6">
        <f t="shared" si="67"/>
        <v>0</v>
      </c>
      <c r="DO92" s="6">
        <f>IF(DM92&gt;0,IF(SUM(DN$12:DN92)&gt;0,0,IF(DL92&lt;&gt;"",-PPMT(Tablas!$D$8,DL92,($C$4*12)-(VLOOKUP($DC$9,$A$12:$B$71,2,0)-1),DM$9-SUM(DN$12:DN92)),0)),0)</f>
        <v>0</v>
      </c>
      <c r="DP92" s="6">
        <f>IF(SUM(DN$12:DN92)&gt;0,0,IF(DL92&lt;&gt;"",DM92-DO92-DN92,0))</f>
        <v>0</v>
      </c>
      <c r="DQ92" s="6">
        <f>IF(SUM(DN$12:DN92)&gt;0,0,IF(DL92&lt;&gt;"",(DM92-DN92)*Tablas!$D$8,0))</f>
        <v>0</v>
      </c>
      <c r="DR92" s="6">
        <f>IF(DO92&gt;0,IF(SUM(DN$12:DN92)&gt;0,0,IF(DL92&lt;&gt;"",Tablas!$G$8,0)),0)</f>
        <v>0</v>
      </c>
      <c r="DS92" s="6">
        <f>IF(DL92&lt;&gt;"",ROUND(DR92+DQ92+DO92,2),0)*(1+Tablas!$E$8)</f>
        <v>0</v>
      </c>
      <c r="DU92" s="14" t="str">
        <f t="shared" si="68"/>
        <v/>
      </c>
      <c r="DV92" s="6">
        <f t="shared" si="69"/>
        <v>0</v>
      </c>
      <c r="DW92" s="6">
        <f t="shared" si="70"/>
        <v>0</v>
      </c>
      <c r="DX92" s="6">
        <f>IF(DV92&gt;0,IF(SUM(DW$12:DW92)&gt;0,0,IF(DU92&lt;&gt;"",-PPMT(Tablas!$D$8,DU92,($C$4*12)-(VLOOKUP($DL$9,$A$12:$B$71,2,0)-1),DV$9-SUM(DW$12:DW92)),0)),0)</f>
        <v>0</v>
      </c>
      <c r="DY92" s="6">
        <f>IF(SUM(DW$12:DW92)&gt;0,0,IF(DU92&lt;&gt;"",DV92-DX92-DW92,0))</f>
        <v>0</v>
      </c>
      <c r="DZ92" s="6">
        <f>IF(SUM(DW$12:DW92)&gt;0,0,IF(DU92&lt;&gt;"",(DV92-DW92)*Tablas!$D$8,0))</f>
        <v>0</v>
      </c>
      <c r="EA92" s="6">
        <f>IF(DX92&gt;0,IF(SUM(DW$12:DW92)&gt;0,0,IF(DU92&lt;&gt;"",Tablas!$G$8,0)),0)</f>
        <v>0</v>
      </c>
      <c r="EB92" s="6">
        <f>IF(DU92&lt;&gt;"",ROUND(EA92+DZ92+DX92,2),0)*(1+Tablas!$E$8)</f>
        <v>0</v>
      </c>
    </row>
    <row r="93" spans="1:132" x14ac:dyDescent="0.2">
      <c r="A93" s="3">
        <f>IF($D93&gt;0,COUNTA($D$12:D93),0)</f>
        <v>0</v>
      </c>
      <c r="B93" s="13" t="str">
        <f t="shared" si="71"/>
        <v/>
      </c>
      <c r="C93" s="1">
        <f t="shared" si="72"/>
        <v>48075</v>
      </c>
      <c r="D93" s="34"/>
      <c r="E93" s="6">
        <f t="shared" si="73"/>
        <v>1.0572875908110291E-11</v>
      </c>
      <c r="F93" s="6">
        <f t="shared" si="37"/>
        <v>0</v>
      </c>
      <c r="G93" s="6">
        <f t="shared" si="38"/>
        <v>0</v>
      </c>
      <c r="H93" s="6">
        <f t="shared" si="39"/>
        <v>0</v>
      </c>
      <c r="I93" s="6">
        <f>ROUND(SUM(F93:H93),2)*(Tablas!$E$8)</f>
        <v>0</v>
      </c>
      <c r="J93" s="6">
        <f t="shared" si="40"/>
        <v>0</v>
      </c>
      <c r="AR93" s="14" t="str">
        <f t="shared" si="41"/>
        <v/>
      </c>
      <c r="AS93" s="6">
        <f t="shared" si="42"/>
        <v>0</v>
      </c>
      <c r="AT93" s="6">
        <f t="shared" si="43"/>
        <v>0</v>
      </c>
      <c r="AU93" s="6">
        <f>IF(SUM($AT$12:$AT93)&gt;0,0,IF($AR93&lt;&gt;"",-PPMT($H$2,$AR93,$C$4*12,$AS$12-SUM($AT$12:$AT93)),0))</f>
        <v>0</v>
      </c>
      <c r="AV93" s="6">
        <f>IF(SUM($AT$12:$AT93)&gt;0,0,IF($AR93&lt;&gt;"",AS93-AU93-AT93,0))</f>
        <v>0</v>
      </c>
      <c r="AW93" s="6">
        <f>IF(SUM($AT$12:$AT93)&gt;0,0,IF($AR93&lt;&gt;"",(AS93-AT93)*$H$2,0))</f>
        <v>0</v>
      </c>
      <c r="AX93" s="6">
        <f>IF(AU93&gt;0,IF(SUM($AT$12:$AT93)&gt;0,0,IF($AR93&lt;&gt;"",Tablas!$G$8,0)),0)</f>
        <v>0</v>
      </c>
      <c r="AY93" s="6">
        <f>IF($AR93&lt;&gt;"",ROUND(AX93+AW93+AU93,2),0)*(1+Tablas!$E$8)</f>
        <v>0</v>
      </c>
      <c r="BA93" s="14" t="str">
        <f t="shared" si="44"/>
        <v/>
      </c>
      <c r="BB93" s="6">
        <f t="shared" si="45"/>
        <v>0</v>
      </c>
      <c r="BC93" s="6">
        <f t="shared" si="46"/>
        <v>0</v>
      </c>
      <c r="BD93" s="6">
        <f>IF(BB93&gt;0,
IF(SUM(BC$12:BC93)&gt;0,0,
IF(BA93&lt;&gt;"",
-PPMT(Tablas!$D$8,BA93,($C$4*12)-(VLOOKUP($AR$9,$A$12:$B$71,2,0)-1),BB$9-SUM(BC$12:BC93)),0)),0)</f>
        <v>0</v>
      </c>
      <c r="BE93" s="6">
        <f>IF(SUM(BC$12:BC93)&gt;0,0,IF(BA93&lt;&gt;"",BB93-BD93-BC93,0))</f>
        <v>0</v>
      </c>
      <c r="BF93" s="6">
        <f>IF(SUM(BC$12:BC93)&gt;0,0,IF(BA93&lt;&gt;"",(BB93-BC93)*Tablas!$D$8,0))</f>
        <v>0</v>
      </c>
      <c r="BG93" s="6">
        <f>IF(BD93&gt;0,IF(SUM(BC$12:BC93)&gt;0,0,IF(BA93&lt;&gt;"",Tablas!$G$8,0)),0)</f>
        <v>0</v>
      </c>
      <c r="BH93" s="6">
        <f>IF(BA93&lt;&gt;"",ROUND(BG93+BF93+BD93,2),0)*(1+Tablas!$E$8)</f>
        <v>0</v>
      </c>
      <c r="BJ93" s="14" t="str">
        <f t="shared" si="47"/>
        <v/>
      </c>
      <c r="BK93" s="6">
        <f t="shared" si="48"/>
        <v>0</v>
      </c>
      <c r="BL93" s="6">
        <f t="shared" si="49"/>
        <v>0</v>
      </c>
      <c r="BM93" s="6">
        <f>IF(BK93&gt;0,IF(SUM(BL$12:BL93)&gt;0,0,IF(BJ93&lt;&gt;"",-PPMT(Tablas!$D$8,BJ93,($C$4*12)-(VLOOKUP($BA$9,$A$12:$B$71,2,0)-1),BK$9-SUM(BL$12:BL93)),0)),0)</f>
        <v>0</v>
      </c>
      <c r="BN93" s="6">
        <f>IF(SUM(BL$12:BL93)&gt;0,0,IF(BJ93&lt;&gt;"",BK93-BM93-BL93,0))</f>
        <v>0</v>
      </c>
      <c r="BO93" s="6">
        <f>IF(SUM(BL$12:BL93)&gt;0,0,IF(BJ93&lt;&gt;"",(BK93-BL93)*Tablas!$D$8,0))</f>
        <v>0</v>
      </c>
      <c r="BP93" s="6">
        <f>IF(BM93&gt;0,IF(SUM(BL$12:BL93)&gt;0,0,IF(BJ93&lt;&gt;"",Tablas!$G$8,0)),0)</f>
        <v>0</v>
      </c>
      <c r="BQ93" s="6">
        <f>IF(BJ93&lt;&gt;"",ROUND(BP93+BO93+BM93,2),0)*(1+Tablas!$E$8)</f>
        <v>0</v>
      </c>
      <c r="BS93" s="14" t="str">
        <f t="shared" si="50"/>
        <v/>
      </c>
      <c r="BT93" s="6">
        <f t="shared" si="51"/>
        <v>0</v>
      </c>
      <c r="BU93" s="6">
        <f t="shared" si="52"/>
        <v>0</v>
      </c>
      <c r="BV93" s="6">
        <f>IF(BT93&gt;0,IF(SUM(BU$12:BU93)&gt;0,0,IF(BS93&lt;&gt;"",-PPMT(Tablas!$D$8,BS93,($C$4*12)-(VLOOKUP($BJ$9,$A$12:$B$71,2,0)-1),BT$9-SUM(BU$12:BU93)),0)),0)</f>
        <v>0</v>
      </c>
      <c r="BW93" s="6">
        <f>IF(SUM(BU$12:BU93)&gt;0,0,IF(BS93&lt;&gt;"",BT93-BV93-BU93,0))</f>
        <v>0</v>
      </c>
      <c r="BX93" s="6">
        <f>IF(SUM(BU$12:BU93)&gt;0,0,IF(BS93&lt;&gt;"",(BT93-BU93)*Tablas!$D$8,0))</f>
        <v>0</v>
      </c>
      <c r="BY93" s="6">
        <f>IF(BV93&gt;0,IF(SUM(BU$12:BU93)&gt;0,0,IF(BS93&lt;&gt;"",Tablas!$G$8,0)),0)</f>
        <v>0</v>
      </c>
      <c r="BZ93" s="6">
        <f>IF(BS93&lt;&gt;"",ROUND(BY93+BX93+BV93,2),0)*(1+Tablas!$E$8)</f>
        <v>0</v>
      </c>
      <c r="CB93" s="14" t="str">
        <f t="shared" si="53"/>
        <v/>
      </c>
      <c r="CC93" s="6">
        <f t="shared" si="54"/>
        <v>0</v>
      </c>
      <c r="CD93" s="6">
        <f t="shared" si="55"/>
        <v>0</v>
      </c>
      <c r="CE93" s="6">
        <f>IF(CC93&gt;0,IF(SUM(CD$12:CD93)&gt;0,0,IF(CB93&lt;&gt;"",-PPMT(Tablas!$D$8,CB93,($C$4*12)-(VLOOKUP($BS$9,$A$12:$B$71,2,0)-1),CC$9-SUM(CD$12:CD93)),0)),0)</f>
        <v>0</v>
      </c>
      <c r="CF93" s="6">
        <f>IF(SUM(CD$12:CD93)&gt;0,0,IF(CB93&lt;&gt;"",CC93-CE93-CD93,0))</f>
        <v>0</v>
      </c>
      <c r="CG93" s="6">
        <f>IF(SUM(CD$12:CD93)&gt;0,0,IF(CB93&lt;&gt;"",(CC93-CD93)*Tablas!$D$8,0))</f>
        <v>0</v>
      </c>
      <c r="CH93" s="6">
        <f>IF(CE93&gt;0,IF(SUM(CD$12:CD93)&gt;0,0,IF(CB93&lt;&gt;"",Tablas!$G$8,0)),0)</f>
        <v>0</v>
      </c>
      <c r="CI93" s="6">
        <f>IF(CB93&lt;&gt;"",ROUND(CH93+CG93+CE93,2),0)*(1+Tablas!$E$8)</f>
        <v>0</v>
      </c>
      <c r="CK93" s="14" t="str">
        <f t="shared" si="56"/>
        <v/>
      </c>
      <c r="CL93" s="6">
        <f t="shared" si="57"/>
        <v>0</v>
      </c>
      <c r="CM93" s="6">
        <f t="shared" si="58"/>
        <v>0</v>
      </c>
      <c r="CN93" s="6">
        <f>IF(CL93&gt;0,IF(SUM(CM$12:CM93)&gt;0,0,IF(CK93&lt;&gt;"",-PPMT(Tablas!$D$8,CK93,($C$4*12)-(VLOOKUP($CB$9,$A$12:$B$71,2,0)-1),CL$9-SUM(CM$12:CM93)),0)),0)</f>
        <v>0</v>
      </c>
      <c r="CO93" s="6">
        <f>IF(SUM(CM$12:CM93)&gt;0,0,IF(CK93&lt;&gt;"",CL93-CN93-CM93,0))</f>
        <v>0</v>
      </c>
      <c r="CP93" s="6">
        <f>IF(SUM(CM$12:CM93)&gt;0,0,IF(CK93&lt;&gt;"",(CL93-CM93)*Tablas!$D$8,0))</f>
        <v>0</v>
      </c>
      <c r="CQ93" s="6">
        <f>IF(CN93&gt;0,IF(SUM(CM$12:CM93)&gt;0,0,IF(CK93&lt;&gt;"",Tablas!$G$8,0)),0)</f>
        <v>0</v>
      </c>
      <c r="CR93" s="6">
        <f>IF(CK93&lt;&gt;"",ROUND(CQ93+CP93+CN93,2),0)*(1+Tablas!$E$8)</f>
        <v>0</v>
      </c>
      <c r="CT93" s="14" t="str">
        <f t="shared" si="59"/>
        <v/>
      </c>
      <c r="CU93" s="6">
        <f t="shared" si="60"/>
        <v>0</v>
      </c>
      <c r="CV93" s="6">
        <f t="shared" si="61"/>
        <v>0</v>
      </c>
      <c r="CW93" s="6">
        <f>IF(CU93&gt;0,IF(SUM(CV$12:CV93)&gt;0,0,IF(CT93&lt;&gt;"",-PPMT(Tablas!$D$8,CT93,($C$4*12)-(VLOOKUP($CK$9,$A$12:$B$71,2,0)-1),CU$9-SUM(CV$12:CV93)),0)),0)</f>
        <v>0</v>
      </c>
      <c r="CX93" s="6">
        <f>IF(SUM(CV$12:CV93)&gt;0,0,IF(CT93&lt;&gt;"",CU93-CW93-CV93,0))</f>
        <v>0</v>
      </c>
      <c r="CY93" s="6">
        <f>IF(SUM(CV$12:CV93)&gt;0,0,IF(CT93&lt;&gt;"",(CU93-CV93)*Tablas!$D$8,0))</f>
        <v>0</v>
      </c>
      <c r="CZ93" s="6">
        <f>IF(CW93&gt;0,IF(SUM(CV$12:CV93)&gt;0,0,IF(CT93&lt;&gt;"",Tablas!$G$8,0)),0)</f>
        <v>0</v>
      </c>
      <c r="DA93" s="6">
        <f>IF(CT93&lt;&gt;"",ROUND(CZ93+CY93+CW93,2),0)*(1+Tablas!$E$8)</f>
        <v>0</v>
      </c>
      <c r="DC93" s="14" t="str">
        <f t="shared" si="62"/>
        <v/>
      </c>
      <c r="DD93" s="6">
        <f t="shared" si="63"/>
        <v>0</v>
      </c>
      <c r="DE93" s="6">
        <f t="shared" si="64"/>
        <v>0</v>
      </c>
      <c r="DF93" s="6">
        <f>IF(DD93&gt;0,IF(SUM(DE$12:DE93)&gt;0,0,IF(DC93&lt;&gt;"",-PPMT(Tablas!$D$8,DC93,($C$4*12)-(VLOOKUP($CT$9,$A$12:$B$71,2,0)-1),DD$9-SUM(DE$12:DE93)),0)),0)</f>
        <v>0</v>
      </c>
      <c r="DG93" s="6">
        <f>IF(SUM(DE$12:DE93)&gt;0,0,IF(DC93&lt;&gt;"",DD93-DF93-DE93,0))</f>
        <v>0</v>
      </c>
      <c r="DH93" s="6">
        <f>IF(SUM(DE$12:DE93)&gt;0,0,IF(DC93&lt;&gt;"",(DD93-DE93)*Tablas!$D$8,0))</f>
        <v>0</v>
      </c>
      <c r="DI93" s="6">
        <f>IF(DF93&gt;0,IF(SUM(DE$12:DE93)&gt;0,0,IF(DC93&lt;&gt;"",Tablas!$G$8,0)),0)</f>
        <v>0</v>
      </c>
      <c r="DJ93" s="6">
        <f>IF(DC93&lt;&gt;"",ROUND(DI93+DH93+DF93,2),0)*(1+Tablas!$E$8)</f>
        <v>0</v>
      </c>
      <c r="DL93" s="14" t="str">
        <f t="shared" si="65"/>
        <v/>
      </c>
      <c r="DM93" s="6">
        <f t="shared" si="66"/>
        <v>0</v>
      </c>
      <c r="DN93" s="6">
        <f t="shared" si="67"/>
        <v>0</v>
      </c>
      <c r="DO93" s="6">
        <f>IF(DM93&gt;0,IF(SUM(DN$12:DN93)&gt;0,0,IF(DL93&lt;&gt;"",-PPMT(Tablas!$D$8,DL93,($C$4*12)-(VLOOKUP($DC$9,$A$12:$B$71,2,0)-1),DM$9-SUM(DN$12:DN93)),0)),0)</f>
        <v>0</v>
      </c>
      <c r="DP93" s="6">
        <f>IF(SUM(DN$12:DN93)&gt;0,0,IF(DL93&lt;&gt;"",DM93-DO93-DN93,0))</f>
        <v>0</v>
      </c>
      <c r="DQ93" s="6">
        <f>IF(SUM(DN$12:DN93)&gt;0,0,IF(DL93&lt;&gt;"",(DM93-DN93)*Tablas!$D$8,0))</f>
        <v>0</v>
      </c>
      <c r="DR93" s="6">
        <f>IF(DO93&gt;0,IF(SUM(DN$12:DN93)&gt;0,0,IF(DL93&lt;&gt;"",Tablas!$G$8,0)),0)</f>
        <v>0</v>
      </c>
      <c r="DS93" s="6">
        <f>IF(DL93&lt;&gt;"",ROUND(DR93+DQ93+DO93,2),0)*(1+Tablas!$E$8)</f>
        <v>0</v>
      </c>
      <c r="DU93" s="14" t="str">
        <f t="shared" si="68"/>
        <v/>
      </c>
      <c r="DV93" s="6">
        <f t="shared" si="69"/>
        <v>0</v>
      </c>
      <c r="DW93" s="6">
        <f t="shared" si="70"/>
        <v>0</v>
      </c>
      <c r="DX93" s="6">
        <f>IF(DV93&gt;0,IF(SUM(DW$12:DW93)&gt;0,0,IF(DU93&lt;&gt;"",-PPMT(Tablas!$D$8,DU93,($C$4*12)-(VLOOKUP($DL$9,$A$12:$B$71,2,0)-1),DV$9-SUM(DW$12:DW93)),0)),0)</f>
        <v>0</v>
      </c>
      <c r="DY93" s="6">
        <f>IF(SUM(DW$12:DW93)&gt;0,0,IF(DU93&lt;&gt;"",DV93-DX93-DW93,0))</f>
        <v>0</v>
      </c>
      <c r="DZ93" s="6">
        <f>IF(SUM(DW$12:DW93)&gt;0,0,IF(DU93&lt;&gt;"",(DV93-DW93)*Tablas!$D$8,0))</f>
        <v>0</v>
      </c>
      <c r="EA93" s="6">
        <f>IF(DX93&gt;0,IF(SUM(DW$12:DW93)&gt;0,0,IF(DU93&lt;&gt;"",Tablas!$G$8,0)),0)</f>
        <v>0</v>
      </c>
      <c r="EB93" s="6">
        <f>IF(DU93&lt;&gt;"",ROUND(EA93+DZ93+DX93,2),0)*(1+Tablas!$E$8)</f>
        <v>0</v>
      </c>
    </row>
    <row r="94" spans="1:132" x14ac:dyDescent="0.2">
      <c r="A94" s="3">
        <f>IF($D94&gt;0,COUNTA($D$12:D94),0)</f>
        <v>0</v>
      </c>
      <c r="B94" s="13" t="str">
        <f t="shared" si="71"/>
        <v/>
      </c>
      <c r="C94" s="1">
        <f t="shared" si="72"/>
        <v>48106</v>
      </c>
      <c r="D94" s="34"/>
      <c r="E94" s="6">
        <f t="shared" si="73"/>
        <v>1.0572875908110291E-11</v>
      </c>
      <c r="F94" s="6">
        <f t="shared" si="37"/>
        <v>0</v>
      </c>
      <c r="G94" s="6">
        <f t="shared" si="38"/>
        <v>0</v>
      </c>
      <c r="H94" s="6">
        <f t="shared" si="39"/>
        <v>0</v>
      </c>
      <c r="I94" s="6">
        <f>ROUND(SUM(F94:H94),2)*(Tablas!$E$8)</f>
        <v>0</v>
      </c>
      <c r="J94" s="6">
        <f t="shared" si="40"/>
        <v>0</v>
      </c>
      <c r="AR94" s="14" t="str">
        <f t="shared" si="41"/>
        <v/>
      </c>
      <c r="AS94" s="6">
        <f t="shared" si="42"/>
        <v>0</v>
      </c>
      <c r="AT94" s="6">
        <f t="shared" si="43"/>
        <v>0</v>
      </c>
      <c r="AU94" s="6">
        <f>IF(SUM($AT$12:$AT94)&gt;0,0,IF($AR94&lt;&gt;"",-PPMT($H$2,$AR94,$C$4*12,$AS$12-SUM($AT$12:$AT94)),0))</f>
        <v>0</v>
      </c>
      <c r="AV94" s="6">
        <f>IF(SUM($AT$12:$AT94)&gt;0,0,IF($AR94&lt;&gt;"",AS94-AU94-AT94,0))</f>
        <v>0</v>
      </c>
      <c r="AW94" s="6">
        <f>IF(SUM($AT$12:$AT94)&gt;0,0,IF($AR94&lt;&gt;"",(AS94-AT94)*$H$2,0))</f>
        <v>0</v>
      </c>
      <c r="AX94" s="6">
        <f>IF(AU94&gt;0,IF(SUM($AT$12:$AT94)&gt;0,0,IF($AR94&lt;&gt;"",Tablas!$G$8,0)),0)</f>
        <v>0</v>
      </c>
      <c r="AY94" s="6">
        <f>IF($AR94&lt;&gt;"",ROUND(AX94+AW94+AU94,2),0)*(1+Tablas!$E$8)</f>
        <v>0</v>
      </c>
      <c r="BA94" s="14" t="str">
        <f t="shared" si="44"/>
        <v/>
      </c>
      <c r="BB94" s="6">
        <f t="shared" si="45"/>
        <v>0</v>
      </c>
      <c r="BC94" s="6">
        <f t="shared" si="46"/>
        <v>0</v>
      </c>
      <c r="BD94" s="6">
        <f>IF(BB94&gt;0,
IF(SUM(BC$12:BC94)&gt;0,0,
IF(BA94&lt;&gt;"",
-PPMT(Tablas!$D$8,BA94,($C$4*12)-(VLOOKUP($AR$9,$A$12:$B$71,2,0)-1),BB$9-SUM(BC$12:BC94)),0)),0)</f>
        <v>0</v>
      </c>
      <c r="BE94" s="6">
        <f>IF(SUM(BC$12:BC94)&gt;0,0,IF(BA94&lt;&gt;"",BB94-BD94-BC94,0))</f>
        <v>0</v>
      </c>
      <c r="BF94" s="6">
        <f>IF(SUM(BC$12:BC94)&gt;0,0,IF(BA94&lt;&gt;"",(BB94-BC94)*Tablas!$D$8,0))</f>
        <v>0</v>
      </c>
      <c r="BG94" s="6">
        <f>IF(BD94&gt;0,IF(SUM(BC$12:BC94)&gt;0,0,IF(BA94&lt;&gt;"",Tablas!$G$8,0)),0)</f>
        <v>0</v>
      </c>
      <c r="BH94" s="6">
        <f>IF(BA94&lt;&gt;"",ROUND(BG94+BF94+BD94,2),0)*(1+Tablas!$E$8)</f>
        <v>0</v>
      </c>
      <c r="BJ94" s="14" t="str">
        <f t="shared" si="47"/>
        <v/>
      </c>
      <c r="BK94" s="6">
        <f t="shared" si="48"/>
        <v>0</v>
      </c>
      <c r="BL94" s="6">
        <f t="shared" si="49"/>
        <v>0</v>
      </c>
      <c r="BM94" s="6">
        <f>IF(BK94&gt;0,IF(SUM(BL$12:BL94)&gt;0,0,IF(BJ94&lt;&gt;"",-PPMT(Tablas!$D$8,BJ94,($C$4*12)-(VLOOKUP($BA$9,$A$12:$B$71,2,0)-1),BK$9-SUM(BL$12:BL94)),0)),0)</f>
        <v>0</v>
      </c>
      <c r="BN94" s="6">
        <f>IF(SUM(BL$12:BL94)&gt;0,0,IF(BJ94&lt;&gt;"",BK94-BM94-BL94,0))</f>
        <v>0</v>
      </c>
      <c r="BO94" s="6">
        <f>IF(SUM(BL$12:BL94)&gt;0,0,IF(BJ94&lt;&gt;"",(BK94-BL94)*Tablas!$D$8,0))</f>
        <v>0</v>
      </c>
      <c r="BP94" s="6">
        <f>IF(BM94&gt;0,IF(SUM(BL$12:BL94)&gt;0,0,IF(BJ94&lt;&gt;"",Tablas!$G$8,0)),0)</f>
        <v>0</v>
      </c>
      <c r="BQ94" s="6">
        <f>IF(BJ94&lt;&gt;"",ROUND(BP94+BO94+BM94,2),0)*(1+Tablas!$E$8)</f>
        <v>0</v>
      </c>
      <c r="BS94" s="14" t="str">
        <f t="shared" si="50"/>
        <v/>
      </c>
      <c r="BT94" s="6">
        <f t="shared" si="51"/>
        <v>0</v>
      </c>
      <c r="BU94" s="6">
        <f t="shared" si="52"/>
        <v>0</v>
      </c>
      <c r="BV94" s="6">
        <f>IF(BT94&gt;0,IF(SUM(BU$12:BU94)&gt;0,0,IF(BS94&lt;&gt;"",-PPMT(Tablas!$D$8,BS94,($C$4*12)-(VLOOKUP($BJ$9,$A$12:$B$71,2,0)-1),BT$9-SUM(BU$12:BU94)),0)),0)</f>
        <v>0</v>
      </c>
      <c r="BW94" s="6">
        <f>IF(SUM(BU$12:BU94)&gt;0,0,IF(BS94&lt;&gt;"",BT94-BV94-BU94,0))</f>
        <v>0</v>
      </c>
      <c r="BX94" s="6">
        <f>IF(SUM(BU$12:BU94)&gt;0,0,IF(BS94&lt;&gt;"",(BT94-BU94)*Tablas!$D$8,0))</f>
        <v>0</v>
      </c>
      <c r="BY94" s="6">
        <f>IF(BV94&gt;0,IF(SUM(BU$12:BU94)&gt;0,0,IF(BS94&lt;&gt;"",Tablas!$G$8,0)),0)</f>
        <v>0</v>
      </c>
      <c r="BZ94" s="6">
        <f>IF(BS94&lt;&gt;"",ROUND(BY94+BX94+BV94,2),0)*(1+Tablas!$E$8)</f>
        <v>0</v>
      </c>
      <c r="CB94" s="14" t="str">
        <f t="shared" si="53"/>
        <v/>
      </c>
      <c r="CC94" s="6">
        <f t="shared" si="54"/>
        <v>0</v>
      </c>
      <c r="CD94" s="6">
        <f t="shared" si="55"/>
        <v>0</v>
      </c>
      <c r="CE94" s="6">
        <f>IF(CC94&gt;0,IF(SUM(CD$12:CD94)&gt;0,0,IF(CB94&lt;&gt;"",-PPMT(Tablas!$D$8,CB94,($C$4*12)-(VLOOKUP($BS$9,$A$12:$B$71,2,0)-1),CC$9-SUM(CD$12:CD94)),0)),0)</f>
        <v>0</v>
      </c>
      <c r="CF94" s="6">
        <f>IF(SUM(CD$12:CD94)&gt;0,0,IF(CB94&lt;&gt;"",CC94-CE94-CD94,0))</f>
        <v>0</v>
      </c>
      <c r="CG94" s="6">
        <f>IF(SUM(CD$12:CD94)&gt;0,0,IF(CB94&lt;&gt;"",(CC94-CD94)*Tablas!$D$8,0))</f>
        <v>0</v>
      </c>
      <c r="CH94" s="6">
        <f>IF(CE94&gt;0,IF(SUM(CD$12:CD94)&gt;0,0,IF(CB94&lt;&gt;"",Tablas!$G$8,0)),0)</f>
        <v>0</v>
      </c>
      <c r="CI94" s="6">
        <f>IF(CB94&lt;&gt;"",ROUND(CH94+CG94+CE94,2),0)*(1+Tablas!$E$8)</f>
        <v>0</v>
      </c>
      <c r="CK94" s="14" t="str">
        <f t="shared" si="56"/>
        <v/>
      </c>
      <c r="CL94" s="6">
        <f t="shared" si="57"/>
        <v>0</v>
      </c>
      <c r="CM94" s="6">
        <f t="shared" si="58"/>
        <v>0</v>
      </c>
      <c r="CN94" s="6">
        <f>IF(CL94&gt;0,IF(SUM(CM$12:CM94)&gt;0,0,IF(CK94&lt;&gt;"",-PPMT(Tablas!$D$8,CK94,($C$4*12)-(VLOOKUP($CB$9,$A$12:$B$71,2,0)-1),CL$9-SUM(CM$12:CM94)),0)),0)</f>
        <v>0</v>
      </c>
      <c r="CO94" s="6">
        <f>IF(SUM(CM$12:CM94)&gt;0,0,IF(CK94&lt;&gt;"",CL94-CN94-CM94,0))</f>
        <v>0</v>
      </c>
      <c r="CP94" s="6">
        <f>IF(SUM(CM$12:CM94)&gt;0,0,IF(CK94&lt;&gt;"",(CL94-CM94)*Tablas!$D$8,0))</f>
        <v>0</v>
      </c>
      <c r="CQ94" s="6">
        <f>IF(CN94&gt;0,IF(SUM(CM$12:CM94)&gt;0,0,IF(CK94&lt;&gt;"",Tablas!$G$8,0)),0)</f>
        <v>0</v>
      </c>
      <c r="CR94" s="6">
        <f>IF(CK94&lt;&gt;"",ROUND(CQ94+CP94+CN94,2),0)*(1+Tablas!$E$8)</f>
        <v>0</v>
      </c>
      <c r="CT94" s="14" t="str">
        <f t="shared" si="59"/>
        <v/>
      </c>
      <c r="CU94" s="6">
        <f t="shared" si="60"/>
        <v>0</v>
      </c>
      <c r="CV94" s="6">
        <f t="shared" si="61"/>
        <v>0</v>
      </c>
      <c r="CW94" s="6">
        <f>IF(CU94&gt;0,IF(SUM(CV$12:CV94)&gt;0,0,IF(CT94&lt;&gt;"",-PPMT(Tablas!$D$8,CT94,($C$4*12)-(VLOOKUP($CK$9,$A$12:$B$71,2,0)-1),CU$9-SUM(CV$12:CV94)),0)),0)</f>
        <v>0</v>
      </c>
      <c r="CX94" s="6">
        <f>IF(SUM(CV$12:CV94)&gt;0,0,IF(CT94&lt;&gt;"",CU94-CW94-CV94,0))</f>
        <v>0</v>
      </c>
      <c r="CY94" s="6">
        <f>IF(SUM(CV$12:CV94)&gt;0,0,IF(CT94&lt;&gt;"",(CU94-CV94)*Tablas!$D$8,0))</f>
        <v>0</v>
      </c>
      <c r="CZ94" s="6">
        <f>IF(CW94&gt;0,IF(SUM(CV$12:CV94)&gt;0,0,IF(CT94&lt;&gt;"",Tablas!$G$8,0)),0)</f>
        <v>0</v>
      </c>
      <c r="DA94" s="6">
        <f>IF(CT94&lt;&gt;"",ROUND(CZ94+CY94+CW94,2),0)*(1+Tablas!$E$8)</f>
        <v>0</v>
      </c>
      <c r="DC94" s="14" t="str">
        <f t="shared" si="62"/>
        <v/>
      </c>
      <c r="DD94" s="6">
        <f t="shared" si="63"/>
        <v>0</v>
      </c>
      <c r="DE94" s="6">
        <f t="shared" si="64"/>
        <v>0</v>
      </c>
      <c r="DF94" s="6">
        <f>IF(DD94&gt;0,IF(SUM(DE$12:DE94)&gt;0,0,IF(DC94&lt;&gt;"",-PPMT(Tablas!$D$8,DC94,($C$4*12)-(VLOOKUP($CT$9,$A$12:$B$71,2,0)-1),DD$9-SUM(DE$12:DE94)),0)),0)</f>
        <v>0</v>
      </c>
      <c r="DG94" s="6">
        <f>IF(SUM(DE$12:DE94)&gt;0,0,IF(DC94&lt;&gt;"",DD94-DF94-DE94,0))</f>
        <v>0</v>
      </c>
      <c r="DH94" s="6">
        <f>IF(SUM(DE$12:DE94)&gt;0,0,IF(DC94&lt;&gt;"",(DD94-DE94)*Tablas!$D$8,0))</f>
        <v>0</v>
      </c>
      <c r="DI94" s="6">
        <f>IF(DF94&gt;0,IF(SUM(DE$12:DE94)&gt;0,0,IF(DC94&lt;&gt;"",Tablas!$G$8,0)),0)</f>
        <v>0</v>
      </c>
      <c r="DJ94" s="6">
        <f>IF(DC94&lt;&gt;"",ROUND(DI94+DH94+DF94,2),0)*(1+Tablas!$E$8)</f>
        <v>0</v>
      </c>
      <c r="DL94" s="14" t="str">
        <f t="shared" si="65"/>
        <v/>
      </c>
      <c r="DM94" s="6">
        <f t="shared" si="66"/>
        <v>0</v>
      </c>
      <c r="DN94" s="6">
        <f t="shared" si="67"/>
        <v>0</v>
      </c>
      <c r="DO94" s="6">
        <f>IF(DM94&gt;0,IF(SUM(DN$12:DN94)&gt;0,0,IF(DL94&lt;&gt;"",-PPMT(Tablas!$D$8,DL94,($C$4*12)-(VLOOKUP($DC$9,$A$12:$B$71,2,0)-1),DM$9-SUM(DN$12:DN94)),0)),0)</f>
        <v>0</v>
      </c>
      <c r="DP94" s="6">
        <f>IF(SUM(DN$12:DN94)&gt;0,0,IF(DL94&lt;&gt;"",DM94-DO94-DN94,0))</f>
        <v>0</v>
      </c>
      <c r="DQ94" s="6">
        <f>IF(SUM(DN$12:DN94)&gt;0,0,IF(DL94&lt;&gt;"",(DM94-DN94)*Tablas!$D$8,0))</f>
        <v>0</v>
      </c>
      <c r="DR94" s="6">
        <f>IF(DO94&gt;0,IF(SUM(DN$12:DN94)&gt;0,0,IF(DL94&lt;&gt;"",Tablas!$G$8,0)),0)</f>
        <v>0</v>
      </c>
      <c r="DS94" s="6">
        <f>IF(DL94&lt;&gt;"",ROUND(DR94+DQ94+DO94,2),0)*(1+Tablas!$E$8)</f>
        <v>0</v>
      </c>
      <c r="DU94" s="14" t="str">
        <f t="shared" si="68"/>
        <v/>
      </c>
      <c r="DV94" s="6">
        <f t="shared" si="69"/>
        <v>0</v>
      </c>
      <c r="DW94" s="6">
        <f t="shared" si="70"/>
        <v>0</v>
      </c>
      <c r="DX94" s="6">
        <f>IF(DV94&gt;0,IF(SUM(DW$12:DW94)&gt;0,0,IF(DU94&lt;&gt;"",-PPMT(Tablas!$D$8,DU94,($C$4*12)-(VLOOKUP($DL$9,$A$12:$B$71,2,0)-1),DV$9-SUM(DW$12:DW94)),0)),0)</f>
        <v>0</v>
      </c>
      <c r="DY94" s="6">
        <f>IF(SUM(DW$12:DW94)&gt;0,0,IF(DU94&lt;&gt;"",DV94-DX94-DW94,0))</f>
        <v>0</v>
      </c>
      <c r="DZ94" s="6">
        <f>IF(SUM(DW$12:DW94)&gt;0,0,IF(DU94&lt;&gt;"",(DV94-DW94)*Tablas!$D$8,0))</f>
        <v>0</v>
      </c>
      <c r="EA94" s="6">
        <f>IF(DX94&gt;0,IF(SUM(DW$12:DW94)&gt;0,0,IF(DU94&lt;&gt;"",Tablas!$G$8,0)),0)</f>
        <v>0</v>
      </c>
      <c r="EB94" s="6">
        <f>IF(DU94&lt;&gt;"",ROUND(EA94+DZ94+DX94,2),0)*(1+Tablas!$E$8)</f>
        <v>0</v>
      </c>
    </row>
    <row r="95" spans="1:132" x14ac:dyDescent="0.2">
      <c r="A95" s="3">
        <f>IF($D95&gt;0,COUNTA($D$12:D95),0)</f>
        <v>0</v>
      </c>
      <c r="B95" s="13" t="str">
        <f t="shared" si="71"/>
        <v/>
      </c>
      <c r="C95" s="1">
        <f t="shared" si="72"/>
        <v>48136</v>
      </c>
      <c r="D95" s="34"/>
      <c r="E95" s="6">
        <f t="shared" si="73"/>
        <v>1.0572875908110291E-11</v>
      </c>
      <c r="F95" s="6">
        <f t="shared" si="37"/>
        <v>0</v>
      </c>
      <c r="G95" s="6">
        <f t="shared" si="38"/>
        <v>0</v>
      </c>
      <c r="H95" s="6">
        <f t="shared" si="39"/>
        <v>0</v>
      </c>
      <c r="I95" s="6">
        <f>ROUND(SUM(F95:H95),2)*(Tablas!$E$8)</f>
        <v>0</v>
      </c>
      <c r="J95" s="6">
        <f t="shared" si="40"/>
        <v>0</v>
      </c>
      <c r="AR95" s="14" t="str">
        <f t="shared" si="41"/>
        <v/>
      </c>
      <c r="AS95" s="6">
        <f t="shared" si="42"/>
        <v>0</v>
      </c>
      <c r="AT95" s="6">
        <f t="shared" si="43"/>
        <v>0</v>
      </c>
      <c r="AU95" s="6">
        <f>IF(SUM($AT$12:$AT95)&gt;0,0,IF($AR95&lt;&gt;"",-PPMT($H$2,$AR95,$C$4*12,$AS$12-SUM($AT$12:$AT95)),0))</f>
        <v>0</v>
      </c>
      <c r="AV95" s="6">
        <f>IF(SUM($AT$12:$AT95)&gt;0,0,IF($AR95&lt;&gt;"",AS95-AU95-AT95,0))</f>
        <v>0</v>
      </c>
      <c r="AW95" s="6">
        <f>IF(SUM($AT$12:$AT95)&gt;0,0,IF($AR95&lt;&gt;"",(AS95-AT95)*$H$2,0))</f>
        <v>0</v>
      </c>
      <c r="AX95" s="6">
        <f>IF(AU95&gt;0,IF(SUM($AT$12:$AT95)&gt;0,0,IF($AR95&lt;&gt;"",Tablas!$G$8,0)),0)</f>
        <v>0</v>
      </c>
      <c r="AY95" s="6">
        <f>IF($AR95&lt;&gt;"",ROUND(AX95+AW95+AU95,2),0)*(1+Tablas!$E$8)</f>
        <v>0</v>
      </c>
      <c r="BA95" s="14" t="str">
        <f t="shared" si="44"/>
        <v/>
      </c>
      <c r="BB95" s="6">
        <f t="shared" si="45"/>
        <v>0</v>
      </c>
      <c r="BC95" s="6">
        <f t="shared" si="46"/>
        <v>0</v>
      </c>
      <c r="BD95" s="6">
        <f>IF(BB95&gt;0,
IF(SUM(BC$12:BC95)&gt;0,0,
IF(BA95&lt;&gt;"",
-PPMT(Tablas!$D$8,BA95,($C$4*12)-(VLOOKUP($AR$9,$A$12:$B$71,2,0)-1),BB$9-SUM(BC$12:BC95)),0)),0)</f>
        <v>0</v>
      </c>
      <c r="BE95" s="6">
        <f>IF(SUM(BC$12:BC95)&gt;0,0,IF(BA95&lt;&gt;"",BB95-BD95-BC95,0))</f>
        <v>0</v>
      </c>
      <c r="BF95" s="6">
        <f>IF(SUM(BC$12:BC95)&gt;0,0,IF(BA95&lt;&gt;"",(BB95-BC95)*Tablas!$D$8,0))</f>
        <v>0</v>
      </c>
      <c r="BG95" s="6">
        <f>IF(BD95&gt;0,IF(SUM(BC$12:BC95)&gt;0,0,IF(BA95&lt;&gt;"",Tablas!$G$8,0)),0)</f>
        <v>0</v>
      </c>
      <c r="BH95" s="6">
        <f>IF(BA95&lt;&gt;"",ROUND(BG95+BF95+BD95,2),0)*(1+Tablas!$E$8)</f>
        <v>0</v>
      </c>
      <c r="BJ95" s="14" t="str">
        <f t="shared" si="47"/>
        <v/>
      </c>
      <c r="BK95" s="6">
        <f t="shared" si="48"/>
        <v>0</v>
      </c>
      <c r="BL95" s="6">
        <f t="shared" si="49"/>
        <v>0</v>
      </c>
      <c r="BM95" s="6">
        <f>IF(BK95&gt;0,IF(SUM(BL$12:BL95)&gt;0,0,IF(BJ95&lt;&gt;"",-PPMT(Tablas!$D$8,BJ95,($C$4*12)-(VLOOKUP($BA$9,$A$12:$B$71,2,0)-1),BK$9-SUM(BL$12:BL95)),0)),0)</f>
        <v>0</v>
      </c>
      <c r="BN95" s="6">
        <f>IF(SUM(BL$12:BL95)&gt;0,0,IF(BJ95&lt;&gt;"",BK95-BM95-BL95,0))</f>
        <v>0</v>
      </c>
      <c r="BO95" s="6">
        <f>IF(SUM(BL$12:BL95)&gt;0,0,IF(BJ95&lt;&gt;"",(BK95-BL95)*Tablas!$D$8,0))</f>
        <v>0</v>
      </c>
      <c r="BP95" s="6">
        <f>IF(BM95&gt;0,IF(SUM(BL$12:BL95)&gt;0,0,IF(BJ95&lt;&gt;"",Tablas!$G$8,0)),0)</f>
        <v>0</v>
      </c>
      <c r="BQ95" s="6">
        <f>IF(BJ95&lt;&gt;"",ROUND(BP95+BO95+BM95,2),0)*(1+Tablas!$E$8)</f>
        <v>0</v>
      </c>
      <c r="BS95" s="14" t="str">
        <f t="shared" si="50"/>
        <v/>
      </c>
      <c r="BT95" s="6">
        <f t="shared" si="51"/>
        <v>0</v>
      </c>
      <c r="BU95" s="6">
        <f t="shared" si="52"/>
        <v>0</v>
      </c>
      <c r="BV95" s="6">
        <f>IF(BT95&gt;0,IF(SUM(BU$12:BU95)&gt;0,0,IF(BS95&lt;&gt;"",-PPMT(Tablas!$D$8,BS95,($C$4*12)-(VLOOKUP($BJ$9,$A$12:$B$71,2,0)-1),BT$9-SUM(BU$12:BU95)),0)),0)</f>
        <v>0</v>
      </c>
      <c r="BW95" s="6">
        <f>IF(SUM(BU$12:BU95)&gt;0,0,IF(BS95&lt;&gt;"",BT95-BV95-BU95,0))</f>
        <v>0</v>
      </c>
      <c r="BX95" s="6">
        <f>IF(SUM(BU$12:BU95)&gt;0,0,IF(BS95&lt;&gt;"",(BT95-BU95)*Tablas!$D$8,0))</f>
        <v>0</v>
      </c>
      <c r="BY95" s="6">
        <f>IF(BV95&gt;0,IF(SUM(BU$12:BU95)&gt;0,0,IF(BS95&lt;&gt;"",Tablas!$G$8,0)),0)</f>
        <v>0</v>
      </c>
      <c r="BZ95" s="6">
        <f>IF(BS95&lt;&gt;"",ROUND(BY95+BX95+BV95,2),0)*(1+Tablas!$E$8)</f>
        <v>0</v>
      </c>
      <c r="CB95" s="14" t="str">
        <f t="shared" si="53"/>
        <v/>
      </c>
      <c r="CC95" s="6">
        <f t="shared" si="54"/>
        <v>0</v>
      </c>
      <c r="CD95" s="6">
        <f t="shared" si="55"/>
        <v>0</v>
      </c>
      <c r="CE95" s="6">
        <f>IF(CC95&gt;0,IF(SUM(CD$12:CD95)&gt;0,0,IF(CB95&lt;&gt;"",-PPMT(Tablas!$D$8,CB95,($C$4*12)-(VLOOKUP($BS$9,$A$12:$B$71,2,0)-1),CC$9-SUM(CD$12:CD95)),0)),0)</f>
        <v>0</v>
      </c>
      <c r="CF95" s="6">
        <f>IF(SUM(CD$12:CD95)&gt;0,0,IF(CB95&lt;&gt;"",CC95-CE95-CD95,0))</f>
        <v>0</v>
      </c>
      <c r="CG95" s="6">
        <f>IF(SUM(CD$12:CD95)&gt;0,0,IF(CB95&lt;&gt;"",(CC95-CD95)*Tablas!$D$8,0))</f>
        <v>0</v>
      </c>
      <c r="CH95" s="6">
        <f>IF(CE95&gt;0,IF(SUM(CD$12:CD95)&gt;0,0,IF(CB95&lt;&gt;"",Tablas!$G$8,0)),0)</f>
        <v>0</v>
      </c>
      <c r="CI95" s="6">
        <f>IF(CB95&lt;&gt;"",ROUND(CH95+CG95+CE95,2),0)*(1+Tablas!$E$8)</f>
        <v>0</v>
      </c>
      <c r="CK95" s="14" t="str">
        <f t="shared" si="56"/>
        <v/>
      </c>
      <c r="CL95" s="6">
        <f t="shared" si="57"/>
        <v>0</v>
      </c>
      <c r="CM95" s="6">
        <f t="shared" si="58"/>
        <v>0</v>
      </c>
      <c r="CN95" s="6">
        <f>IF(CL95&gt;0,IF(SUM(CM$12:CM95)&gt;0,0,IF(CK95&lt;&gt;"",-PPMT(Tablas!$D$8,CK95,($C$4*12)-(VLOOKUP($CB$9,$A$12:$B$71,2,0)-1),CL$9-SUM(CM$12:CM95)),0)),0)</f>
        <v>0</v>
      </c>
      <c r="CO95" s="6">
        <f>IF(SUM(CM$12:CM95)&gt;0,0,IF(CK95&lt;&gt;"",CL95-CN95-CM95,0))</f>
        <v>0</v>
      </c>
      <c r="CP95" s="6">
        <f>IF(SUM(CM$12:CM95)&gt;0,0,IF(CK95&lt;&gt;"",(CL95-CM95)*Tablas!$D$8,0))</f>
        <v>0</v>
      </c>
      <c r="CQ95" s="6">
        <f>IF(CN95&gt;0,IF(SUM(CM$12:CM95)&gt;0,0,IF(CK95&lt;&gt;"",Tablas!$G$8,0)),0)</f>
        <v>0</v>
      </c>
      <c r="CR95" s="6">
        <f>IF(CK95&lt;&gt;"",ROUND(CQ95+CP95+CN95,2),0)*(1+Tablas!$E$8)</f>
        <v>0</v>
      </c>
      <c r="CT95" s="14" t="str">
        <f t="shared" si="59"/>
        <v/>
      </c>
      <c r="CU95" s="6">
        <f t="shared" si="60"/>
        <v>0</v>
      </c>
      <c r="CV95" s="6">
        <f t="shared" si="61"/>
        <v>0</v>
      </c>
      <c r="CW95" s="6">
        <f>IF(CU95&gt;0,IF(SUM(CV$12:CV95)&gt;0,0,IF(CT95&lt;&gt;"",-PPMT(Tablas!$D$8,CT95,($C$4*12)-(VLOOKUP($CK$9,$A$12:$B$71,2,0)-1),CU$9-SUM(CV$12:CV95)),0)),0)</f>
        <v>0</v>
      </c>
      <c r="CX95" s="6">
        <f>IF(SUM(CV$12:CV95)&gt;0,0,IF(CT95&lt;&gt;"",CU95-CW95-CV95,0))</f>
        <v>0</v>
      </c>
      <c r="CY95" s="6">
        <f>IF(SUM(CV$12:CV95)&gt;0,0,IF(CT95&lt;&gt;"",(CU95-CV95)*Tablas!$D$8,0))</f>
        <v>0</v>
      </c>
      <c r="CZ95" s="6">
        <f>IF(CW95&gt;0,IF(SUM(CV$12:CV95)&gt;0,0,IF(CT95&lt;&gt;"",Tablas!$G$8,0)),0)</f>
        <v>0</v>
      </c>
      <c r="DA95" s="6">
        <f>IF(CT95&lt;&gt;"",ROUND(CZ95+CY95+CW95,2),0)*(1+Tablas!$E$8)</f>
        <v>0</v>
      </c>
      <c r="DC95" s="14" t="str">
        <f t="shared" si="62"/>
        <v/>
      </c>
      <c r="DD95" s="6">
        <f t="shared" si="63"/>
        <v>0</v>
      </c>
      <c r="DE95" s="6">
        <f t="shared" si="64"/>
        <v>0</v>
      </c>
      <c r="DF95" s="6">
        <f>IF(DD95&gt;0,IF(SUM(DE$12:DE95)&gt;0,0,IF(DC95&lt;&gt;"",-PPMT(Tablas!$D$8,DC95,($C$4*12)-(VLOOKUP($CT$9,$A$12:$B$71,2,0)-1),DD$9-SUM(DE$12:DE95)),0)),0)</f>
        <v>0</v>
      </c>
      <c r="DG95" s="6">
        <f>IF(SUM(DE$12:DE95)&gt;0,0,IF(DC95&lt;&gt;"",DD95-DF95-DE95,0))</f>
        <v>0</v>
      </c>
      <c r="DH95" s="6">
        <f>IF(SUM(DE$12:DE95)&gt;0,0,IF(DC95&lt;&gt;"",(DD95-DE95)*Tablas!$D$8,0))</f>
        <v>0</v>
      </c>
      <c r="DI95" s="6">
        <f>IF(DF95&gt;0,IF(SUM(DE$12:DE95)&gt;0,0,IF(DC95&lt;&gt;"",Tablas!$G$8,0)),0)</f>
        <v>0</v>
      </c>
      <c r="DJ95" s="6">
        <f>IF(DC95&lt;&gt;"",ROUND(DI95+DH95+DF95,2),0)*(1+Tablas!$E$8)</f>
        <v>0</v>
      </c>
      <c r="DL95" s="14" t="str">
        <f t="shared" si="65"/>
        <v/>
      </c>
      <c r="DM95" s="6">
        <f t="shared" si="66"/>
        <v>0</v>
      </c>
      <c r="DN95" s="6">
        <f t="shared" si="67"/>
        <v>0</v>
      </c>
      <c r="DO95" s="6">
        <f>IF(DM95&gt;0,IF(SUM(DN$12:DN95)&gt;0,0,IF(DL95&lt;&gt;"",-PPMT(Tablas!$D$8,DL95,($C$4*12)-(VLOOKUP($DC$9,$A$12:$B$71,2,0)-1),DM$9-SUM(DN$12:DN95)),0)),0)</f>
        <v>0</v>
      </c>
      <c r="DP95" s="6">
        <f>IF(SUM(DN$12:DN95)&gt;0,0,IF(DL95&lt;&gt;"",DM95-DO95-DN95,0))</f>
        <v>0</v>
      </c>
      <c r="DQ95" s="6">
        <f>IF(SUM(DN$12:DN95)&gt;0,0,IF(DL95&lt;&gt;"",(DM95-DN95)*Tablas!$D$8,0))</f>
        <v>0</v>
      </c>
      <c r="DR95" s="6">
        <f>IF(DO95&gt;0,IF(SUM(DN$12:DN95)&gt;0,0,IF(DL95&lt;&gt;"",Tablas!$G$8,0)),0)</f>
        <v>0</v>
      </c>
      <c r="DS95" s="6">
        <f>IF(DL95&lt;&gt;"",ROUND(DR95+DQ95+DO95,2),0)*(1+Tablas!$E$8)</f>
        <v>0</v>
      </c>
      <c r="DU95" s="14" t="str">
        <f t="shared" si="68"/>
        <v/>
      </c>
      <c r="DV95" s="6">
        <f t="shared" si="69"/>
        <v>0</v>
      </c>
      <c r="DW95" s="6">
        <f t="shared" si="70"/>
        <v>0</v>
      </c>
      <c r="DX95" s="6">
        <f>IF(DV95&gt;0,IF(SUM(DW$12:DW95)&gt;0,0,IF(DU95&lt;&gt;"",-PPMT(Tablas!$D$8,DU95,($C$4*12)-(VLOOKUP($DL$9,$A$12:$B$71,2,0)-1),DV$9-SUM(DW$12:DW95)),0)),0)</f>
        <v>0</v>
      </c>
      <c r="DY95" s="6">
        <f>IF(SUM(DW$12:DW95)&gt;0,0,IF(DU95&lt;&gt;"",DV95-DX95-DW95,0))</f>
        <v>0</v>
      </c>
      <c r="DZ95" s="6">
        <f>IF(SUM(DW$12:DW95)&gt;0,0,IF(DU95&lt;&gt;"",(DV95-DW95)*Tablas!$D$8,0))</f>
        <v>0</v>
      </c>
      <c r="EA95" s="6">
        <f>IF(DX95&gt;0,IF(SUM(DW$12:DW95)&gt;0,0,IF(DU95&lt;&gt;"",Tablas!$G$8,0)),0)</f>
        <v>0</v>
      </c>
      <c r="EB95" s="6">
        <f>IF(DU95&lt;&gt;"",ROUND(EA95+DZ95+DX95,2),0)*(1+Tablas!$E$8)</f>
        <v>0</v>
      </c>
    </row>
    <row r="96" spans="1:132" x14ac:dyDescent="0.2">
      <c r="A96" s="3">
        <f>IF($D96&gt;0,COUNTA($D$12:D96),0)</f>
        <v>0</v>
      </c>
      <c r="B96" s="13" t="str">
        <f t="shared" si="71"/>
        <v/>
      </c>
      <c r="C96" s="1">
        <f t="shared" si="72"/>
        <v>48167</v>
      </c>
      <c r="D96" s="34"/>
      <c r="E96" s="6">
        <f t="shared" si="73"/>
        <v>1.0572875908110291E-11</v>
      </c>
      <c r="F96" s="6">
        <f t="shared" si="37"/>
        <v>0</v>
      </c>
      <c r="G96" s="6">
        <f t="shared" si="38"/>
        <v>0</v>
      </c>
      <c r="H96" s="6">
        <f t="shared" si="39"/>
        <v>0</v>
      </c>
      <c r="I96" s="6">
        <f>ROUND(SUM(F96:H96),2)*(Tablas!$E$8)</f>
        <v>0</v>
      </c>
      <c r="J96" s="6">
        <f t="shared" si="40"/>
        <v>0</v>
      </c>
      <c r="AR96" s="14" t="str">
        <f t="shared" si="41"/>
        <v/>
      </c>
      <c r="AS96" s="6">
        <f t="shared" si="42"/>
        <v>0</v>
      </c>
      <c r="AT96" s="6">
        <f t="shared" si="43"/>
        <v>0</v>
      </c>
      <c r="AU96" s="6">
        <f>IF(SUM($AT$12:$AT96)&gt;0,0,IF($AR96&lt;&gt;"",-PPMT($H$2,$AR96,$C$4*12,$AS$12-SUM($AT$12:$AT96)),0))</f>
        <v>0</v>
      </c>
      <c r="AV96" s="6">
        <f>IF(SUM($AT$12:$AT96)&gt;0,0,IF($AR96&lt;&gt;"",AS96-AU96-AT96,0))</f>
        <v>0</v>
      </c>
      <c r="AW96" s="6">
        <f>IF(SUM($AT$12:$AT96)&gt;0,0,IF($AR96&lt;&gt;"",(AS96-AT96)*$H$2,0))</f>
        <v>0</v>
      </c>
      <c r="AX96" s="6">
        <f>IF(AU96&gt;0,IF(SUM($AT$12:$AT96)&gt;0,0,IF($AR96&lt;&gt;"",Tablas!$G$8,0)),0)</f>
        <v>0</v>
      </c>
      <c r="AY96" s="6">
        <f>IF($AR96&lt;&gt;"",ROUND(AX96+AW96+AU96,2),0)*(1+Tablas!$E$8)</f>
        <v>0</v>
      </c>
      <c r="BA96" s="14" t="str">
        <f t="shared" si="44"/>
        <v/>
      </c>
      <c r="BB96" s="6">
        <f t="shared" si="45"/>
        <v>0</v>
      </c>
      <c r="BC96" s="6">
        <f t="shared" si="46"/>
        <v>0</v>
      </c>
      <c r="BD96" s="6">
        <f>IF(BB96&gt;0,
IF(SUM(BC$12:BC96)&gt;0,0,
IF(BA96&lt;&gt;"",
-PPMT(Tablas!$D$8,BA96,($C$4*12)-(VLOOKUP($AR$9,$A$12:$B$71,2,0)-1),BB$9-SUM(BC$12:BC96)),0)),0)</f>
        <v>0</v>
      </c>
      <c r="BE96" s="6">
        <f>IF(SUM(BC$12:BC96)&gt;0,0,IF(BA96&lt;&gt;"",BB96-BD96-BC96,0))</f>
        <v>0</v>
      </c>
      <c r="BF96" s="6">
        <f>IF(SUM(BC$12:BC96)&gt;0,0,IF(BA96&lt;&gt;"",(BB96-BC96)*Tablas!$D$8,0))</f>
        <v>0</v>
      </c>
      <c r="BG96" s="6">
        <f>IF(BD96&gt;0,IF(SUM(BC$12:BC96)&gt;0,0,IF(BA96&lt;&gt;"",Tablas!$G$8,0)),0)</f>
        <v>0</v>
      </c>
      <c r="BH96" s="6">
        <f>IF(BA96&lt;&gt;"",ROUND(BG96+BF96+BD96,2),0)*(1+Tablas!$E$8)</f>
        <v>0</v>
      </c>
      <c r="BJ96" s="14" t="str">
        <f t="shared" si="47"/>
        <v/>
      </c>
      <c r="BK96" s="6">
        <f t="shared" si="48"/>
        <v>0</v>
      </c>
      <c r="BL96" s="6">
        <f t="shared" si="49"/>
        <v>0</v>
      </c>
      <c r="BM96" s="6">
        <f>IF(BK96&gt;0,IF(SUM(BL$12:BL96)&gt;0,0,IF(BJ96&lt;&gt;"",-PPMT(Tablas!$D$8,BJ96,($C$4*12)-(VLOOKUP($BA$9,$A$12:$B$71,2,0)-1),BK$9-SUM(BL$12:BL96)),0)),0)</f>
        <v>0</v>
      </c>
      <c r="BN96" s="6">
        <f>IF(SUM(BL$12:BL96)&gt;0,0,IF(BJ96&lt;&gt;"",BK96-BM96-BL96,0))</f>
        <v>0</v>
      </c>
      <c r="BO96" s="6">
        <f>IF(SUM(BL$12:BL96)&gt;0,0,IF(BJ96&lt;&gt;"",(BK96-BL96)*Tablas!$D$8,0))</f>
        <v>0</v>
      </c>
      <c r="BP96" s="6">
        <f>IF(BM96&gt;0,IF(SUM(BL$12:BL96)&gt;0,0,IF(BJ96&lt;&gt;"",Tablas!$G$8,0)),0)</f>
        <v>0</v>
      </c>
      <c r="BQ96" s="6">
        <f>IF(BJ96&lt;&gt;"",ROUND(BP96+BO96+BM96,2),0)*(1+Tablas!$E$8)</f>
        <v>0</v>
      </c>
      <c r="BS96" s="14" t="str">
        <f t="shared" si="50"/>
        <v/>
      </c>
      <c r="BT96" s="6">
        <f t="shared" si="51"/>
        <v>0</v>
      </c>
      <c r="BU96" s="6">
        <f t="shared" si="52"/>
        <v>0</v>
      </c>
      <c r="BV96" s="6">
        <f>IF(BT96&gt;0,IF(SUM(BU$12:BU96)&gt;0,0,IF(BS96&lt;&gt;"",-PPMT(Tablas!$D$8,BS96,($C$4*12)-(VLOOKUP($BJ$9,$A$12:$B$71,2,0)-1),BT$9-SUM(BU$12:BU96)),0)),0)</f>
        <v>0</v>
      </c>
      <c r="BW96" s="6">
        <f>IF(SUM(BU$12:BU96)&gt;0,0,IF(BS96&lt;&gt;"",BT96-BV96-BU96,0))</f>
        <v>0</v>
      </c>
      <c r="BX96" s="6">
        <f>IF(SUM(BU$12:BU96)&gt;0,0,IF(BS96&lt;&gt;"",(BT96-BU96)*Tablas!$D$8,0))</f>
        <v>0</v>
      </c>
      <c r="BY96" s="6">
        <f>IF(BV96&gt;0,IF(SUM(BU$12:BU96)&gt;0,0,IF(BS96&lt;&gt;"",Tablas!$G$8,0)),0)</f>
        <v>0</v>
      </c>
      <c r="BZ96" s="6">
        <f>IF(BS96&lt;&gt;"",ROUND(BY96+BX96+BV96,2),0)*(1+Tablas!$E$8)</f>
        <v>0</v>
      </c>
      <c r="CB96" s="14" t="str">
        <f t="shared" si="53"/>
        <v/>
      </c>
      <c r="CC96" s="6">
        <f t="shared" si="54"/>
        <v>0</v>
      </c>
      <c r="CD96" s="6">
        <f t="shared" si="55"/>
        <v>0</v>
      </c>
      <c r="CE96" s="6">
        <f>IF(CC96&gt;0,IF(SUM(CD$12:CD96)&gt;0,0,IF(CB96&lt;&gt;"",-PPMT(Tablas!$D$8,CB96,($C$4*12)-(VLOOKUP($BS$9,$A$12:$B$71,2,0)-1),CC$9-SUM(CD$12:CD96)),0)),0)</f>
        <v>0</v>
      </c>
      <c r="CF96" s="6">
        <f>IF(SUM(CD$12:CD96)&gt;0,0,IF(CB96&lt;&gt;"",CC96-CE96-CD96,0))</f>
        <v>0</v>
      </c>
      <c r="CG96" s="6">
        <f>IF(SUM(CD$12:CD96)&gt;0,0,IF(CB96&lt;&gt;"",(CC96-CD96)*Tablas!$D$8,0))</f>
        <v>0</v>
      </c>
      <c r="CH96" s="6">
        <f>IF(CE96&gt;0,IF(SUM(CD$12:CD96)&gt;0,0,IF(CB96&lt;&gt;"",Tablas!$G$8,0)),0)</f>
        <v>0</v>
      </c>
      <c r="CI96" s="6">
        <f>IF(CB96&lt;&gt;"",ROUND(CH96+CG96+CE96,2),0)*(1+Tablas!$E$8)</f>
        <v>0</v>
      </c>
      <c r="CK96" s="14" t="str">
        <f t="shared" si="56"/>
        <v/>
      </c>
      <c r="CL96" s="6">
        <f t="shared" si="57"/>
        <v>0</v>
      </c>
      <c r="CM96" s="6">
        <f t="shared" si="58"/>
        <v>0</v>
      </c>
      <c r="CN96" s="6">
        <f>IF(CL96&gt;0,IF(SUM(CM$12:CM96)&gt;0,0,IF(CK96&lt;&gt;"",-PPMT(Tablas!$D$8,CK96,($C$4*12)-(VLOOKUP($CB$9,$A$12:$B$71,2,0)-1),CL$9-SUM(CM$12:CM96)),0)),0)</f>
        <v>0</v>
      </c>
      <c r="CO96" s="6">
        <f>IF(SUM(CM$12:CM96)&gt;0,0,IF(CK96&lt;&gt;"",CL96-CN96-CM96,0))</f>
        <v>0</v>
      </c>
      <c r="CP96" s="6">
        <f>IF(SUM(CM$12:CM96)&gt;0,0,IF(CK96&lt;&gt;"",(CL96-CM96)*Tablas!$D$8,0))</f>
        <v>0</v>
      </c>
      <c r="CQ96" s="6">
        <f>IF(CN96&gt;0,IF(SUM(CM$12:CM96)&gt;0,0,IF(CK96&lt;&gt;"",Tablas!$G$8,0)),0)</f>
        <v>0</v>
      </c>
      <c r="CR96" s="6">
        <f>IF(CK96&lt;&gt;"",ROUND(CQ96+CP96+CN96,2),0)*(1+Tablas!$E$8)</f>
        <v>0</v>
      </c>
      <c r="CT96" s="14" t="str">
        <f t="shared" si="59"/>
        <v/>
      </c>
      <c r="CU96" s="6">
        <f t="shared" si="60"/>
        <v>0</v>
      </c>
      <c r="CV96" s="6">
        <f t="shared" si="61"/>
        <v>0</v>
      </c>
      <c r="CW96" s="6">
        <f>IF(CU96&gt;0,IF(SUM(CV$12:CV96)&gt;0,0,IF(CT96&lt;&gt;"",-PPMT(Tablas!$D$8,CT96,($C$4*12)-(VLOOKUP($CK$9,$A$12:$B$71,2,0)-1),CU$9-SUM(CV$12:CV96)),0)),0)</f>
        <v>0</v>
      </c>
      <c r="CX96" s="6">
        <f>IF(SUM(CV$12:CV96)&gt;0,0,IF(CT96&lt;&gt;"",CU96-CW96-CV96,0))</f>
        <v>0</v>
      </c>
      <c r="CY96" s="6">
        <f>IF(SUM(CV$12:CV96)&gt;0,0,IF(CT96&lt;&gt;"",(CU96-CV96)*Tablas!$D$8,0))</f>
        <v>0</v>
      </c>
      <c r="CZ96" s="6">
        <f>IF(CW96&gt;0,IF(SUM(CV$12:CV96)&gt;0,0,IF(CT96&lt;&gt;"",Tablas!$G$8,0)),0)</f>
        <v>0</v>
      </c>
      <c r="DA96" s="6">
        <f>IF(CT96&lt;&gt;"",ROUND(CZ96+CY96+CW96,2),0)*(1+Tablas!$E$8)</f>
        <v>0</v>
      </c>
      <c r="DC96" s="14" t="str">
        <f t="shared" si="62"/>
        <v/>
      </c>
      <c r="DD96" s="6">
        <f t="shared" si="63"/>
        <v>0</v>
      </c>
      <c r="DE96" s="6">
        <f t="shared" si="64"/>
        <v>0</v>
      </c>
      <c r="DF96" s="6">
        <f>IF(DD96&gt;0,IF(SUM(DE$12:DE96)&gt;0,0,IF(DC96&lt;&gt;"",-PPMT(Tablas!$D$8,DC96,($C$4*12)-(VLOOKUP($CT$9,$A$12:$B$71,2,0)-1),DD$9-SUM(DE$12:DE96)),0)),0)</f>
        <v>0</v>
      </c>
      <c r="DG96" s="6">
        <f>IF(SUM(DE$12:DE96)&gt;0,0,IF(DC96&lt;&gt;"",DD96-DF96-DE96,0))</f>
        <v>0</v>
      </c>
      <c r="DH96" s="6">
        <f>IF(SUM(DE$12:DE96)&gt;0,0,IF(DC96&lt;&gt;"",(DD96-DE96)*Tablas!$D$8,0))</f>
        <v>0</v>
      </c>
      <c r="DI96" s="6">
        <f>IF(DF96&gt;0,IF(SUM(DE$12:DE96)&gt;0,0,IF(DC96&lt;&gt;"",Tablas!$G$8,0)),0)</f>
        <v>0</v>
      </c>
      <c r="DJ96" s="6">
        <f>IF(DC96&lt;&gt;"",ROUND(DI96+DH96+DF96,2),0)*(1+Tablas!$E$8)</f>
        <v>0</v>
      </c>
      <c r="DL96" s="14" t="str">
        <f t="shared" si="65"/>
        <v/>
      </c>
      <c r="DM96" s="6">
        <f t="shared" si="66"/>
        <v>0</v>
      </c>
      <c r="DN96" s="6">
        <f t="shared" si="67"/>
        <v>0</v>
      </c>
      <c r="DO96" s="6">
        <f>IF(DM96&gt;0,IF(SUM(DN$12:DN96)&gt;0,0,IF(DL96&lt;&gt;"",-PPMT(Tablas!$D$8,DL96,($C$4*12)-(VLOOKUP($DC$9,$A$12:$B$71,2,0)-1),DM$9-SUM(DN$12:DN96)),0)),0)</f>
        <v>0</v>
      </c>
      <c r="DP96" s="6">
        <f>IF(SUM(DN$12:DN96)&gt;0,0,IF(DL96&lt;&gt;"",DM96-DO96-DN96,0))</f>
        <v>0</v>
      </c>
      <c r="DQ96" s="6">
        <f>IF(SUM(DN$12:DN96)&gt;0,0,IF(DL96&lt;&gt;"",(DM96-DN96)*Tablas!$D$8,0))</f>
        <v>0</v>
      </c>
      <c r="DR96" s="6">
        <f>IF(DO96&gt;0,IF(SUM(DN$12:DN96)&gt;0,0,IF(DL96&lt;&gt;"",Tablas!$G$8,0)),0)</f>
        <v>0</v>
      </c>
      <c r="DS96" s="6">
        <f>IF(DL96&lt;&gt;"",ROUND(DR96+DQ96+DO96,2),0)*(1+Tablas!$E$8)</f>
        <v>0</v>
      </c>
      <c r="DU96" s="14" t="str">
        <f t="shared" si="68"/>
        <v/>
      </c>
      <c r="DV96" s="6">
        <f t="shared" si="69"/>
        <v>0</v>
      </c>
      <c r="DW96" s="6">
        <f t="shared" si="70"/>
        <v>0</v>
      </c>
      <c r="DX96" s="6">
        <f>IF(DV96&gt;0,IF(SUM(DW$12:DW96)&gt;0,0,IF(DU96&lt;&gt;"",-PPMT(Tablas!$D$8,DU96,($C$4*12)-(VLOOKUP($DL$9,$A$12:$B$71,2,0)-1),DV$9-SUM(DW$12:DW96)),0)),0)</f>
        <v>0</v>
      </c>
      <c r="DY96" s="6">
        <f>IF(SUM(DW$12:DW96)&gt;0,0,IF(DU96&lt;&gt;"",DV96-DX96-DW96,0))</f>
        <v>0</v>
      </c>
      <c r="DZ96" s="6">
        <f>IF(SUM(DW$12:DW96)&gt;0,0,IF(DU96&lt;&gt;"",(DV96-DW96)*Tablas!$D$8,0))</f>
        <v>0</v>
      </c>
      <c r="EA96" s="6">
        <f>IF(DX96&gt;0,IF(SUM(DW$12:DW96)&gt;0,0,IF(DU96&lt;&gt;"",Tablas!$G$8,0)),0)</f>
        <v>0</v>
      </c>
      <c r="EB96" s="6">
        <f>IF(DU96&lt;&gt;"",ROUND(EA96+DZ96+DX96,2),0)*(1+Tablas!$E$8)</f>
        <v>0</v>
      </c>
    </row>
    <row r="97" spans="1:132" x14ac:dyDescent="0.2">
      <c r="A97" s="3">
        <f>IF($D97&gt;0,COUNTA($D$12:D97),0)</f>
        <v>0</v>
      </c>
      <c r="B97" s="13" t="str">
        <f t="shared" si="71"/>
        <v/>
      </c>
      <c r="C97" s="1">
        <f t="shared" si="72"/>
        <v>48197</v>
      </c>
      <c r="D97" s="34"/>
      <c r="E97" s="6">
        <f t="shared" si="73"/>
        <v>1.0572875908110291E-11</v>
      </c>
      <c r="F97" s="6">
        <f t="shared" si="37"/>
        <v>0</v>
      </c>
      <c r="G97" s="6">
        <f t="shared" si="38"/>
        <v>0</v>
      </c>
      <c r="H97" s="6">
        <f t="shared" si="39"/>
        <v>0</v>
      </c>
      <c r="I97" s="6">
        <f>ROUND(SUM(F97:H97),2)*(Tablas!$E$8)</f>
        <v>0</v>
      </c>
      <c r="J97" s="6">
        <f t="shared" si="40"/>
        <v>0</v>
      </c>
      <c r="AR97" s="14" t="str">
        <f t="shared" si="41"/>
        <v/>
      </c>
      <c r="AS97" s="6">
        <f t="shared" si="42"/>
        <v>0</v>
      </c>
      <c r="AT97" s="6">
        <f t="shared" si="43"/>
        <v>0</v>
      </c>
      <c r="AU97" s="6">
        <f>IF(SUM($AT$12:$AT97)&gt;0,0,IF($AR97&lt;&gt;"",-PPMT($H$2,$AR97,$C$4*12,$AS$12-SUM($AT$12:$AT97)),0))</f>
        <v>0</v>
      </c>
      <c r="AV97" s="6">
        <f>IF(SUM($AT$12:$AT97)&gt;0,0,IF($AR97&lt;&gt;"",AS97-AU97-AT97,0))</f>
        <v>0</v>
      </c>
      <c r="AW97" s="6">
        <f>IF(SUM($AT$12:$AT97)&gt;0,0,IF($AR97&lt;&gt;"",(AS97-AT97)*$H$2,0))</f>
        <v>0</v>
      </c>
      <c r="AX97" s="6">
        <f>IF(AU97&gt;0,IF(SUM($AT$12:$AT97)&gt;0,0,IF($AR97&lt;&gt;"",Tablas!$G$8,0)),0)</f>
        <v>0</v>
      </c>
      <c r="AY97" s="6">
        <f>IF($AR97&lt;&gt;"",ROUND(AX97+AW97+AU97,2),0)*(1+Tablas!$E$8)</f>
        <v>0</v>
      </c>
      <c r="BA97" s="14" t="str">
        <f t="shared" si="44"/>
        <v/>
      </c>
      <c r="BB97" s="6">
        <f t="shared" si="45"/>
        <v>0</v>
      </c>
      <c r="BC97" s="6">
        <f t="shared" si="46"/>
        <v>0</v>
      </c>
      <c r="BD97" s="6">
        <f>IF(BB97&gt;0,
IF(SUM(BC$12:BC97)&gt;0,0,
IF(BA97&lt;&gt;"",
-PPMT(Tablas!$D$8,BA97,($C$4*12)-(VLOOKUP($AR$9,$A$12:$B$71,2,0)-1),BB$9-SUM(BC$12:BC97)),0)),0)</f>
        <v>0</v>
      </c>
      <c r="BE97" s="6">
        <f>IF(SUM(BC$12:BC97)&gt;0,0,IF(BA97&lt;&gt;"",BB97-BD97-BC97,0))</f>
        <v>0</v>
      </c>
      <c r="BF97" s="6">
        <f>IF(SUM(BC$12:BC97)&gt;0,0,IF(BA97&lt;&gt;"",(BB97-BC97)*Tablas!$D$8,0))</f>
        <v>0</v>
      </c>
      <c r="BG97" s="6">
        <f>IF(BD97&gt;0,IF(SUM(BC$12:BC97)&gt;0,0,IF(BA97&lt;&gt;"",Tablas!$G$8,0)),0)</f>
        <v>0</v>
      </c>
      <c r="BH97" s="6">
        <f>IF(BA97&lt;&gt;"",ROUND(BG97+BF97+BD97,2),0)*(1+Tablas!$E$8)</f>
        <v>0</v>
      </c>
      <c r="BJ97" s="14" t="str">
        <f t="shared" si="47"/>
        <v/>
      </c>
      <c r="BK97" s="6">
        <f t="shared" si="48"/>
        <v>0</v>
      </c>
      <c r="BL97" s="6">
        <f t="shared" si="49"/>
        <v>0</v>
      </c>
      <c r="BM97" s="6">
        <f>IF(BK97&gt;0,IF(SUM(BL$12:BL97)&gt;0,0,IF(BJ97&lt;&gt;"",-PPMT(Tablas!$D$8,BJ97,($C$4*12)-(VLOOKUP($BA$9,$A$12:$B$71,2,0)-1),BK$9-SUM(BL$12:BL97)),0)),0)</f>
        <v>0</v>
      </c>
      <c r="BN97" s="6">
        <f>IF(SUM(BL$12:BL97)&gt;0,0,IF(BJ97&lt;&gt;"",BK97-BM97-BL97,0))</f>
        <v>0</v>
      </c>
      <c r="BO97" s="6">
        <f>IF(SUM(BL$12:BL97)&gt;0,0,IF(BJ97&lt;&gt;"",(BK97-BL97)*Tablas!$D$8,0))</f>
        <v>0</v>
      </c>
      <c r="BP97" s="6">
        <f>IF(BM97&gt;0,IF(SUM(BL$12:BL97)&gt;0,0,IF(BJ97&lt;&gt;"",Tablas!$G$8,0)),0)</f>
        <v>0</v>
      </c>
      <c r="BQ97" s="6">
        <f>IF(BJ97&lt;&gt;"",ROUND(BP97+BO97+BM97,2),0)*(1+Tablas!$E$8)</f>
        <v>0</v>
      </c>
      <c r="BS97" s="14" t="str">
        <f t="shared" si="50"/>
        <v/>
      </c>
      <c r="BT97" s="6">
        <f t="shared" si="51"/>
        <v>0</v>
      </c>
      <c r="BU97" s="6">
        <f t="shared" si="52"/>
        <v>0</v>
      </c>
      <c r="BV97" s="6">
        <f>IF(BT97&gt;0,IF(SUM(BU$12:BU97)&gt;0,0,IF(BS97&lt;&gt;"",-PPMT(Tablas!$D$8,BS97,($C$4*12)-(VLOOKUP($BJ$9,$A$12:$B$71,2,0)-1),BT$9-SUM(BU$12:BU97)),0)),0)</f>
        <v>0</v>
      </c>
      <c r="BW97" s="6">
        <f>IF(SUM(BU$12:BU97)&gt;0,0,IF(BS97&lt;&gt;"",BT97-BV97-BU97,0))</f>
        <v>0</v>
      </c>
      <c r="BX97" s="6">
        <f>IF(SUM(BU$12:BU97)&gt;0,0,IF(BS97&lt;&gt;"",(BT97-BU97)*Tablas!$D$8,0))</f>
        <v>0</v>
      </c>
      <c r="BY97" s="6">
        <f>IF(BV97&gt;0,IF(SUM(BU$12:BU97)&gt;0,0,IF(BS97&lt;&gt;"",Tablas!$G$8,0)),0)</f>
        <v>0</v>
      </c>
      <c r="BZ97" s="6">
        <f>IF(BS97&lt;&gt;"",ROUND(BY97+BX97+BV97,2),0)*(1+Tablas!$E$8)</f>
        <v>0</v>
      </c>
      <c r="CB97" s="14" t="str">
        <f t="shared" si="53"/>
        <v/>
      </c>
      <c r="CC97" s="6">
        <f t="shared" si="54"/>
        <v>0</v>
      </c>
      <c r="CD97" s="6">
        <f t="shared" si="55"/>
        <v>0</v>
      </c>
      <c r="CE97" s="6">
        <f>IF(CC97&gt;0,IF(SUM(CD$12:CD97)&gt;0,0,IF(CB97&lt;&gt;"",-PPMT(Tablas!$D$8,CB97,($C$4*12)-(VLOOKUP($BS$9,$A$12:$B$71,2,0)-1),CC$9-SUM(CD$12:CD97)),0)),0)</f>
        <v>0</v>
      </c>
      <c r="CF97" s="6">
        <f>IF(SUM(CD$12:CD97)&gt;0,0,IF(CB97&lt;&gt;"",CC97-CE97-CD97,0))</f>
        <v>0</v>
      </c>
      <c r="CG97" s="6">
        <f>IF(SUM(CD$12:CD97)&gt;0,0,IF(CB97&lt;&gt;"",(CC97-CD97)*Tablas!$D$8,0))</f>
        <v>0</v>
      </c>
      <c r="CH97" s="6">
        <f>IF(CE97&gt;0,IF(SUM(CD$12:CD97)&gt;0,0,IF(CB97&lt;&gt;"",Tablas!$G$8,0)),0)</f>
        <v>0</v>
      </c>
      <c r="CI97" s="6">
        <f>IF(CB97&lt;&gt;"",ROUND(CH97+CG97+CE97,2),0)*(1+Tablas!$E$8)</f>
        <v>0</v>
      </c>
      <c r="CK97" s="14" t="str">
        <f t="shared" si="56"/>
        <v/>
      </c>
      <c r="CL97" s="6">
        <f t="shared" si="57"/>
        <v>0</v>
      </c>
      <c r="CM97" s="6">
        <f t="shared" si="58"/>
        <v>0</v>
      </c>
      <c r="CN97" s="6">
        <f>IF(CL97&gt;0,IF(SUM(CM$12:CM97)&gt;0,0,IF(CK97&lt;&gt;"",-PPMT(Tablas!$D$8,CK97,($C$4*12)-(VLOOKUP($CB$9,$A$12:$B$71,2,0)-1),CL$9-SUM(CM$12:CM97)),0)),0)</f>
        <v>0</v>
      </c>
      <c r="CO97" s="6">
        <f>IF(SUM(CM$12:CM97)&gt;0,0,IF(CK97&lt;&gt;"",CL97-CN97-CM97,0))</f>
        <v>0</v>
      </c>
      <c r="CP97" s="6">
        <f>IF(SUM(CM$12:CM97)&gt;0,0,IF(CK97&lt;&gt;"",(CL97-CM97)*Tablas!$D$8,0))</f>
        <v>0</v>
      </c>
      <c r="CQ97" s="6">
        <f>IF(CN97&gt;0,IF(SUM(CM$12:CM97)&gt;0,0,IF(CK97&lt;&gt;"",Tablas!$G$8,0)),0)</f>
        <v>0</v>
      </c>
      <c r="CR97" s="6">
        <f>IF(CK97&lt;&gt;"",ROUND(CQ97+CP97+CN97,2),0)*(1+Tablas!$E$8)</f>
        <v>0</v>
      </c>
      <c r="CT97" s="14" t="str">
        <f t="shared" si="59"/>
        <v/>
      </c>
      <c r="CU97" s="6">
        <f t="shared" si="60"/>
        <v>0</v>
      </c>
      <c r="CV97" s="6">
        <f t="shared" si="61"/>
        <v>0</v>
      </c>
      <c r="CW97" s="6">
        <f>IF(CU97&gt;0,IF(SUM(CV$12:CV97)&gt;0,0,IF(CT97&lt;&gt;"",-PPMT(Tablas!$D$8,CT97,($C$4*12)-(VLOOKUP($CK$9,$A$12:$B$71,2,0)-1),CU$9-SUM(CV$12:CV97)),0)),0)</f>
        <v>0</v>
      </c>
      <c r="CX97" s="6">
        <f>IF(SUM(CV$12:CV97)&gt;0,0,IF(CT97&lt;&gt;"",CU97-CW97-CV97,0))</f>
        <v>0</v>
      </c>
      <c r="CY97" s="6">
        <f>IF(SUM(CV$12:CV97)&gt;0,0,IF(CT97&lt;&gt;"",(CU97-CV97)*Tablas!$D$8,0))</f>
        <v>0</v>
      </c>
      <c r="CZ97" s="6">
        <f>IF(CW97&gt;0,IF(SUM(CV$12:CV97)&gt;0,0,IF(CT97&lt;&gt;"",Tablas!$G$8,0)),0)</f>
        <v>0</v>
      </c>
      <c r="DA97" s="6">
        <f>IF(CT97&lt;&gt;"",ROUND(CZ97+CY97+CW97,2),0)*(1+Tablas!$E$8)</f>
        <v>0</v>
      </c>
      <c r="DC97" s="14" t="str">
        <f t="shared" si="62"/>
        <v/>
      </c>
      <c r="DD97" s="6">
        <f t="shared" si="63"/>
        <v>0</v>
      </c>
      <c r="DE97" s="6">
        <f t="shared" si="64"/>
        <v>0</v>
      </c>
      <c r="DF97" s="6">
        <f>IF(DD97&gt;0,IF(SUM(DE$12:DE97)&gt;0,0,IF(DC97&lt;&gt;"",-PPMT(Tablas!$D$8,DC97,($C$4*12)-(VLOOKUP($CT$9,$A$12:$B$71,2,0)-1),DD$9-SUM(DE$12:DE97)),0)),0)</f>
        <v>0</v>
      </c>
      <c r="DG97" s="6">
        <f>IF(SUM(DE$12:DE97)&gt;0,0,IF(DC97&lt;&gt;"",DD97-DF97-DE97,0))</f>
        <v>0</v>
      </c>
      <c r="DH97" s="6">
        <f>IF(SUM(DE$12:DE97)&gt;0,0,IF(DC97&lt;&gt;"",(DD97-DE97)*Tablas!$D$8,0))</f>
        <v>0</v>
      </c>
      <c r="DI97" s="6">
        <f>IF(DF97&gt;0,IF(SUM(DE$12:DE97)&gt;0,0,IF(DC97&lt;&gt;"",Tablas!$G$8,0)),0)</f>
        <v>0</v>
      </c>
      <c r="DJ97" s="6">
        <f>IF(DC97&lt;&gt;"",ROUND(DI97+DH97+DF97,2),0)*(1+Tablas!$E$8)</f>
        <v>0</v>
      </c>
      <c r="DL97" s="14" t="str">
        <f t="shared" si="65"/>
        <v/>
      </c>
      <c r="DM97" s="6">
        <f t="shared" si="66"/>
        <v>0</v>
      </c>
      <c r="DN97" s="6">
        <f t="shared" si="67"/>
        <v>0</v>
      </c>
      <c r="DO97" s="6">
        <f>IF(DM97&gt;0,IF(SUM(DN$12:DN97)&gt;0,0,IF(DL97&lt;&gt;"",-PPMT(Tablas!$D$8,DL97,($C$4*12)-(VLOOKUP($DC$9,$A$12:$B$71,2,0)-1),DM$9-SUM(DN$12:DN97)),0)),0)</f>
        <v>0</v>
      </c>
      <c r="DP97" s="6">
        <f>IF(SUM(DN$12:DN97)&gt;0,0,IF(DL97&lt;&gt;"",DM97-DO97-DN97,0))</f>
        <v>0</v>
      </c>
      <c r="DQ97" s="6">
        <f>IF(SUM(DN$12:DN97)&gt;0,0,IF(DL97&lt;&gt;"",(DM97-DN97)*Tablas!$D$8,0))</f>
        <v>0</v>
      </c>
      <c r="DR97" s="6">
        <f>IF(DO97&gt;0,IF(SUM(DN$12:DN97)&gt;0,0,IF(DL97&lt;&gt;"",Tablas!$G$8,0)),0)</f>
        <v>0</v>
      </c>
      <c r="DS97" s="6">
        <f>IF(DL97&lt;&gt;"",ROUND(DR97+DQ97+DO97,2),0)*(1+Tablas!$E$8)</f>
        <v>0</v>
      </c>
      <c r="DU97" s="14" t="str">
        <f t="shared" si="68"/>
        <v/>
      </c>
      <c r="DV97" s="6">
        <f t="shared" si="69"/>
        <v>0</v>
      </c>
      <c r="DW97" s="6">
        <f t="shared" si="70"/>
        <v>0</v>
      </c>
      <c r="DX97" s="6">
        <f>IF(DV97&gt;0,IF(SUM(DW$12:DW97)&gt;0,0,IF(DU97&lt;&gt;"",-PPMT(Tablas!$D$8,DU97,($C$4*12)-(VLOOKUP($DL$9,$A$12:$B$71,2,0)-1),DV$9-SUM(DW$12:DW97)),0)),0)</f>
        <v>0</v>
      </c>
      <c r="DY97" s="6">
        <f>IF(SUM(DW$12:DW97)&gt;0,0,IF(DU97&lt;&gt;"",DV97-DX97-DW97,0))</f>
        <v>0</v>
      </c>
      <c r="DZ97" s="6">
        <f>IF(SUM(DW$12:DW97)&gt;0,0,IF(DU97&lt;&gt;"",(DV97-DW97)*Tablas!$D$8,0))</f>
        <v>0</v>
      </c>
      <c r="EA97" s="6">
        <f>IF(DX97&gt;0,IF(SUM(DW$12:DW97)&gt;0,0,IF(DU97&lt;&gt;"",Tablas!$G$8,0)),0)</f>
        <v>0</v>
      </c>
      <c r="EB97" s="6">
        <f>IF(DU97&lt;&gt;"",ROUND(EA97+DZ97+DX97,2),0)*(1+Tablas!$E$8)</f>
        <v>0</v>
      </c>
    </row>
    <row r="98" spans="1:132" x14ac:dyDescent="0.2">
      <c r="A98" s="3">
        <f>IF($D98&gt;0,COUNTA($D$12:D98),0)</f>
        <v>0</v>
      </c>
      <c r="B98" s="13" t="str">
        <f t="shared" si="71"/>
        <v/>
      </c>
      <c r="C98" s="1">
        <f t="shared" si="72"/>
        <v>48228</v>
      </c>
      <c r="D98" s="34"/>
      <c r="E98" s="6">
        <f t="shared" si="73"/>
        <v>1.0572875908110291E-11</v>
      </c>
      <c r="F98" s="6">
        <f t="shared" si="37"/>
        <v>0</v>
      </c>
      <c r="G98" s="6">
        <f t="shared" si="38"/>
        <v>0</v>
      </c>
      <c r="H98" s="6">
        <f t="shared" si="39"/>
        <v>0</v>
      </c>
      <c r="I98" s="6">
        <f>ROUND(SUM(F98:H98),2)*(Tablas!$E$8)</f>
        <v>0</v>
      </c>
      <c r="J98" s="6">
        <f t="shared" si="40"/>
        <v>0</v>
      </c>
      <c r="AR98" s="14" t="str">
        <f t="shared" si="41"/>
        <v/>
      </c>
      <c r="AS98" s="6">
        <f t="shared" si="42"/>
        <v>0</v>
      </c>
      <c r="AT98" s="6">
        <f t="shared" si="43"/>
        <v>0</v>
      </c>
      <c r="AU98" s="6">
        <f>IF(SUM($AT$12:$AT98)&gt;0,0,IF($AR98&lt;&gt;"",-PPMT($H$2,$AR98,$C$4*12,$AS$12-SUM($AT$12:$AT98)),0))</f>
        <v>0</v>
      </c>
      <c r="AV98" s="6">
        <f>IF(SUM($AT$12:$AT98)&gt;0,0,IF($AR98&lt;&gt;"",AS98-AU98-AT98,0))</f>
        <v>0</v>
      </c>
      <c r="AW98" s="6">
        <f>IF(SUM($AT$12:$AT98)&gt;0,0,IF($AR98&lt;&gt;"",(AS98-AT98)*$H$2,0))</f>
        <v>0</v>
      </c>
      <c r="AX98" s="6">
        <f>IF(AU98&gt;0,IF(SUM($AT$12:$AT98)&gt;0,0,IF($AR98&lt;&gt;"",Tablas!$G$8,0)),0)</f>
        <v>0</v>
      </c>
      <c r="AY98" s="6">
        <f>IF($AR98&lt;&gt;"",ROUND(AX98+AW98+AU98,2),0)*(1+Tablas!$E$8)</f>
        <v>0</v>
      </c>
      <c r="BA98" s="14" t="str">
        <f t="shared" si="44"/>
        <v/>
      </c>
      <c r="BB98" s="6">
        <f t="shared" si="45"/>
        <v>0</v>
      </c>
      <c r="BC98" s="6">
        <f t="shared" si="46"/>
        <v>0</v>
      </c>
      <c r="BD98" s="6">
        <f>IF(BB98&gt;0,
IF(SUM(BC$12:BC98)&gt;0,0,
IF(BA98&lt;&gt;"",
-PPMT(Tablas!$D$8,BA98,($C$4*12)-(VLOOKUP($AR$9,$A$12:$B$71,2,0)-1),BB$9-SUM(BC$12:BC98)),0)),0)</f>
        <v>0</v>
      </c>
      <c r="BE98" s="6">
        <f>IF(SUM(BC$12:BC98)&gt;0,0,IF(BA98&lt;&gt;"",BB98-BD98-BC98,0))</f>
        <v>0</v>
      </c>
      <c r="BF98" s="6">
        <f>IF(SUM(BC$12:BC98)&gt;0,0,IF(BA98&lt;&gt;"",(BB98-BC98)*Tablas!$D$8,0))</f>
        <v>0</v>
      </c>
      <c r="BG98" s="6">
        <f>IF(BD98&gt;0,IF(SUM(BC$12:BC98)&gt;0,0,IF(BA98&lt;&gt;"",Tablas!$G$8,0)),0)</f>
        <v>0</v>
      </c>
      <c r="BH98" s="6">
        <f>IF(BA98&lt;&gt;"",ROUND(BG98+BF98+BD98,2),0)*(1+Tablas!$E$8)</f>
        <v>0</v>
      </c>
      <c r="BJ98" s="14" t="str">
        <f t="shared" si="47"/>
        <v/>
      </c>
      <c r="BK98" s="6">
        <f t="shared" si="48"/>
        <v>0</v>
      </c>
      <c r="BL98" s="6">
        <f t="shared" si="49"/>
        <v>0</v>
      </c>
      <c r="BM98" s="6">
        <f>IF(BK98&gt;0,IF(SUM(BL$12:BL98)&gt;0,0,IF(BJ98&lt;&gt;"",-PPMT(Tablas!$D$8,BJ98,($C$4*12)-(VLOOKUP($BA$9,$A$12:$B$71,2,0)-1),BK$9-SUM(BL$12:BL98)),0)),0)</f>
        <v>0</v>
      </c>
      <c r="BN98" s="6">
        <f>IF(SUM(BL$12:BL98)&gt;0,0,IF(BJ98&lt;&gt;"",BK98-BM98-BL98,0))</f>
        <v>0</v>
      </c>
      <c r="BO98" s="6">
        <f>IF(SUM(BL$12:BL98)&gt;0,0,IF(BJ98&lt;&gt;"",(BK98-BL98)*Tablas!$D$8,0))</f>
        <v>0</v>
      </c>
      <c r="BP98" s="6">
        <f>IF(BM98&gt;0,IF(SUM(BL$12:BL98)&gt;0,0,IF(BJ98&lt;&gt;"",Tablas!$G$8,0)),0)</f>
        <v>0</v>
      </c>
      <c r="BQ98" s="6">
        <f>IF(BJ98&lt;&gt;"",ROUND(BP98+BO98+BM98,2),0)*(1+Tablas!$E$8)</f>
        <v>0</v>
      </c>
      <c r="BS98" s="14" t="str">
        <f t="shared" si="50"/>
        <v/>
      </c>
      <c r="BT98" s="6">
        <f t="shared" si="51"/>
        <v>0</v>
      </c>
      <c r="BU98" s="6">
        <f t="shared" si="52"/>
        <v>0</v>
      </c>
      <c r="BV98" s="6">
        <f>IF(BT98&gt;0,IF(SUM(BU$12:BU98)&gt;0,0,IF(BS98&lt;&gt;"",-PPMT(Tablas!$D$8,BS98,($C$4*12)-(VLOOKUP($BJ$9,$A$12:$B$71,2,0)-1),BT$9-SUM(BU$12:BU98)),0)),0)</f>
        <v>0</v>
      </c>
      <c r="BW98" s="6">
        <f>IF(SUM(BU$12:BU98)&gt;0,0,IF(BS98&lt;&gt;"",BT98-BV98-BU98,0))</f>
        <v>0</v>
      </c>
      <c r="BX98" s="6">
        <f>IF(SUM(BU$12:BU98)&gt;0,0,IF(BS98&lt;&gt;"",(BT98-BU98)*Tablas!$D$8,0))</f>
        <v>0</v>
      </c>
      <c r="BY98" s="6">
        <f>IF(BV98&gt;0,IF(SUM(BU$12:BU98)&gt;0,0,IF(BS98&lt;&gt;"",Tablas!$G$8,0)),0)</f>
        <v>0</v>
      </c>
      <c r="BZ98" s="6">
        <f>IF(BS98&lt;&gt;"",ROUND(BY98+BX98+BV98,2),0)*(1+Tablas!$E$8)</f>
        <v>0</v>
      </c>
      <c r="CB98" s="14" t="str">
        <f t="shared" si="53"/>
        <v/>
      </c>
      <c r="CC98" s="6">
        <f t="shared" si="54"/>
        <v>0</v>
      </c>
      <c r="CD98" s="6">
        <f t="shared" si="55"/>
        <v>0</v>
      </c>
      <c r="CE98" s="6">
        <f>IF(CC98&gt;0,IF(SUM(CD$12:CD98)&gt;0,0,IF(CB98&lt;&gt;"",-PPMT(Tablas!$D$8,CB98,($C$4*12)-(VLOOKUP($BS$9,$A$12:$B$71,2,0)-1),CC$9-SUM(CD$12:CD98)),0)),0)</f>
        <v>0</v>
      </c>
      <c r="CF98" s="6">
        <f>IF(SUM(CD$12:CD98)&gt;0,0,IF(CB98&lt;&gt;"",CC98-CE98-CD98,0))</f>
        <v>0</v>
      </c>
      <c r="CG98" s="6">
        <f>IF(SUM(CD$12:CD98)&gt;0,0,IF(CB98&lt;&gt;"",(CC98-CD98)*Tablas!$D$8,0))</f>
        <v>0</v>
      </c>
      <c r="CH98" s="6">
        <f>IF(CE98&gt;0,IF(SUM(CD$12:CD98)&gt;0,0,IF(CB98&lt;&gt;"",Tablas!$G$8,0)),0)</f>
        <v>0</v>
      </c>
      <c r="CI98" s="6">
        <f>IF(CB98&lt;&gt;"",ROUND(CH98+CG98+CE98,2),0)*(1+Tablas!$E$8)</f>
        <v>0</v>
      </c>
      <c r="CK98" s="14" t="str">
        <f t="shared" si="56"/>
        <v/>
      </c>
      <c r="CL98" s="6">
        <f t="shared" si="57"/>
        <v>0</v>
      </c>
      <c r="CM98" s="6">
        <f t="shared" si="58"/>
        <v>0</v>
      </c>
      <c r="CN98" s="6">
        <f>IF(CL98&gt;0,IF(SUM(CM$12:CM98)&gt;0,0,IF(CK98&lt;&gt;"",-PPMT(Tablas!$D$8,CK98,($C$4*12)-(VLOOKUP($CB$9,$A$12:$B$71,2,0)-1),CL$9-SUM(CM$12:CM98)),0)),0)</f>
        <v>0</v>
      </c>
      <c r="CO98" s="6">
        <f>IF(SUM(CM$12:CM98)&gt;0,0,IF(CK98&lt;&gt;"",CL98-CN98-CM98,0))</f>
        <v>0</v>
      </c>
      <c r="CP98" s="6">
        <f>IF(SUM(CM$12:CM98)&gt;0,0,IF(CK98&lt;&gt;"",(CL98-CM98)*Tablas!$D$8,0))</f>
        <v>0</v>
      </c>
      <c r="CQ98" s="6">
        <f>IF(CN98&gt;0,IF(SUM(CM$12:CM98)&gt;0,0,IF(CK98&lt;&gt;"",Tablas!$G$8,0)),0)</f>
        <v>0</v>
      </c>
      <c r="CR98" s="6">
        <f>IF(CK98&lt;&gt;"",ROUND(CQ98+CP98+CN98,2),0)*(1+Tablas!$E$8)</f>
        <v>0</v>
      </c>
      <c r="CT98" s="14" t="str">
        <f t="shared" si="59"/>
        <v/>
      </c>
      <c r="CU98" s="6">
        <f t="shared" si="60"/>
        <v>0</v>
      </c>
      <c r="CV98" s="6">
        <f t="shared" si="61"/>
        <v>0</v>
      </c>
      <c r="CW98" s="6">
        <f>IF(CU98&gt;0,IF(SUM(CV$12:CV98)&gt;0,0,IF(CT98&lt;&gt;"",-PPMT(Tablas!$D$8,CT98,($C$4*12)-(VLOOKUP($CK$9,$A$12:$B$71,2,0)-1),CU$9-SUM(CV$12:CV98)),0)),0)</f>
        <v>0</v>
      </c>
      <c r="CX98" s="6">
        <f>IF(SUM(CV$12:CV98)&gt;0,0,IF(CT98&lt;&gt;"",CU98-CW98-CV98,0))</f>
        <v>0</v>
      </c>
      <c r="CY98" s="6">
        <f>IF(SUM(CV$12:CV98)&gt;0,0,IF(CT98&lt;&gt;"",(CU98-CV98)*Tablas!$D$8,0))</f>
        <v>0</v>
      </c>
      <c r="CZ98" s="6">
        <f>IF(CW98&gt;0,IF(SUM(CV$12:CV98)&gt;0,0,IF(CT98&lt;&gt;"",Tablas!$G$8,0)),0)</f>
        <v>0</v>
      </c>
      <c r="DA98" s="6">
        <f>IF(CT98&lt;&gt;"",ROUND(CZ98+CY98+CW98,2),0)*(1+Tablas!$E$8)</f>
        <v>0</v>
      </c>
      <c r="DC98" s="14" t="str">
        <f t="shared" si="62"/>
        <v/>
      </c>
      <c r="DD98" s="6">
        <f t="shared" si="63"/>
        <v>0</v>
      </c>
      <c r="DE98" s="6">
        <f t="shared" si="64"/>
        <v>0</v>
      </c>
      <c r="DF98" s="6">
        <f>IF(DD98&gt;0,IF(SUM(DE$12:DE98)&gt;0,0,IF(DC98&lt;&gt;"",-PPMT(Tablas!$D$8,DC98,($C$4*12)-(VLOOKUP($CT$9,$A$12:$B$71,2,0)-1),DD$9-SUM(DE$12:DE98)),0)),0)</f>
        <v>0</v>
      </c>
      <c r="DG98" s="6">
        <f>IF(SUM(DE$12:DE98)&gt;0,0,IF(DC98&lt;&gt;"",DD98-DF98-DE98,0))</f>
        <v>0</v>
      </c>
      <c r="DH98" s="6">
        <f>IF(SUM(DE$12:DE98)&gt;0,0,IF(DC98&lt;&gt;"",(DD98-DE98)*Tablas!$D$8,0))</f>
        <v>0</v>
      </c>
      <c r="DI98" s="6">
        <f>IF(DF98&gt;0,IF(SUM(DE$12:DE98)&gt;0,0,IF(DC98&lt;&gt;"",Tablas!$G$8,0)),0)</f>
        <v>0</v>
      </c>
      <c r="DJ98" s="6">
        <f>IF(DC98&lt;&gt;"",ROUND(DI98+DH98+DF98,2),0)*(1+Tablas!$E$8)</f>
        <v>0</v>
      </c>
      <c r="DL98" s="14" t="str">
        <f t="shared" si="65"/>
        <v/>
      </c>
      <c r="DM98" s="6">
        <f t="shared" si="66"/>
        <v>0</v>
      </c>
      <c r="DN98" s="6">
        <f t="shared" si="67"/>
        <v>0</v>
      </c>
      <c r="DO98" s="6">
        <f>IF(DM98&gt;0,IF(SUM(DN$12:DN98)&gt;0,0,IF(DL98&lt;&gt;"",-PPMT(Tablas!$D$8,DL98,($C$4*12)-(VLOOKUP($DC$9,$A$12:$B$71,2,0)-1),DM$9-SUM(DN$12:DN98)),0)),0)</f>
        <v>0</v>
      </c>
      <c r="DP98" s="6">
        <f>IF(SUM(DN$12:DN98)&gt;0,0,IF(DL98&lt;&gt;"",DM98-DO98-DN98,0))</f>
        <v>0</v>
      </c>
      <c r="DQ98" s="6">
        <f>IF(SUM(DN$12:DN98)&gt;0,0,IF(DL98&lt;&gt;"",(DM98-DN98)*Tablas!$D$8,0))</f>
        <v>0</v>
      </c>
      <c r="DR98" s="6">
        <f>IF(DO98&gt;0,IF(SUM(DN$12:DN98)&gt;0,0,IF(DL98&lt;&gt;"",Tablas!$G$8,0)),0)</f>
        <v>0</v>
      </c>
      <c r="DS98" s="6">
        <f>IF(DL98&lt;&gt;"",ROUND(DR98+DQ98+DO98,2),0)*(1+Tablas!$E$8)</f>
        <v>0</v>
      </c>
      <c r="DU98" s="14" t="str">
        <f t="shared" si="68"/>
        <v/>
      </c>
      <c r="DV98" s="6">
        <f t="shared" si="69"/>
        <v>0</v>
      </c>
      <c r="DW98" s="6">
        <f t="shared" si="70"/>
        <v>0</v>
      </c>
      <c r="DX98" s="6">
        <f>IF(DV98&gt;0,IF(SUM(DW$12:DW98)&gt;0,0,IF(DU98&lt;&gt;"",-PPMT(Tablas!$D$8,DU98,($C$4*12)-(VLOOKUP($DL$9,$A$12:$B$71,2,0)-1),DV$9-SUM(DW$12:DW98)),0)),0)</f>
        <v>0</v>
      </c>
      <c r="DY98" s="6">
        <f>IF(SUM(DW$12:DW98)&gt;0,0,IF(DU98&lt;&gt;"",DV98-DX98-DW98,0))</f>
        <v>0</v>
      </c>
      <c r="DZ98" s="6">
        <f>IF(SUM(DW$12:DW98)&gt;0,0,IF(DU98&lt;&gt;"",(DV98-DW98)*Tablas!$D$8,0))</f>
        <v>0</v>
      </c>
      <c r="EA98" s="6">
        <f>IF(DX98&gt;0,IF(SUM(DW$12:DW98)&gt;0,0,IF(DU98&lt;&gt;"",Tablas!$G$8,0)),0)</f>
        <v>0</v>
      </c>
      <c r="EB98" s="6">
        <f>IF(DU98&lt;&gt;"",ROUND(EA98+DZ98+DX98,2),0)*(1+Tablas!$E$8)</f>
        <v>0</v>
      </c>
    </row>
    <row r="99" spans="1:132" x14ac:dyDescent="0.2">
      <c r="A99" s="3">
        <f>IF($D99&gt;0,COUNTA($D$12:D99),0)</f>
        <v>0</v>
      </c>
      <c r="B99" s="13" t="str">
        <f t="shared" si="71"/>
        <v/>
      </c>
      <c r="C99" s="1">
        <f t="shared" si="72"/>
        <v>48259</v>
      </c>
      <c r="D99" s="34"/>
      <c r="E99" s="6">
        <f t="shared" si="73"/>
        <v>1.0572875908110291E-11</v>
      </c>
      <c r="F99" s="6">
        <f t="shared" si="37"/>
        <v>0</v>
      </c>
      <c r="G99" s="6">
        <f t="shared" si="38"/>
        <v>0</v>
      </c>
      <c r="H99" s="6">
        <f t="shared" si="39"/>
        <v>0</v>
      </c>
      <c r="I99" s="6">
        <f>ROUND(SUM(F99:H99),2)*(Tablas!$E$8)</f>
        <v>0</v>
      </c>
      <c r="J99" s="6">
        <f t="shared" si="40"/>
        <v>0</v>
      </c>
      <c r="AR99" s="14" t="str">
        <f t="shared" si="41"/>
        <v/>
      </c>
      <c r="AS99" s="6">
        <f t="shared" si="42"/>
        <v>0</v>
      </c>
      <c r="AT99" s="6">
        <f t="shared" si="43"/>
        <v>0</v>
      </c>
      <c r="AU99" s="6">
        <f>IF(SUM($AT$12:$AT99)&gt;0,0,IF($AR99&lt;&gt;"",-PPMT($H$2,$AR99,$C$4*12,$AS$12-SUM($AT$12:$AT99)),0))</f>
        <v>0</v>
      </c>
      <c r="AV99" s="6">
        <f>IF(SUM($AT$12:$AT99)&gt;0,0,IF($AR99&lt;&gt;"",AS99-AU99-AT99,0))</f>
        <v>0</v>
      </c>
      <c r="AW99" s="6">
        <f>IF(SUM($AT$12:$AT99)&gt;0,0,IF($AR99&lt;&gt;"",(AS99-AT99)*$H$2,0))</f>
        <v>0</v>
      </c>
      <c r="AX99" s="6">
        <f>IF(AU99&gt;0,IF(SUM($AT$12:$AT99)&gt;0,0,IF($AR99&lt;&gt;"",Tablas!$G$8,0)),0)</f>
        <v>0</v>
      </c>
      <c r="AY99" s="6">
        <f>IF($AR99&lt;&gt;"",ROUND(AX99+AW99+AU99,2),0)*(1+Tablas!$E$8)</f>
        <v>0</v>
      </c>
      <c r="BA99" s="14" t="str">
        <f t="shared" si="44"/>
        <v/>
      </c>
      <c r="BB99" s="6">
        <f t="shared" si="45"/>
        <v>0</v>
      </c>
      <c r="BC99" s="6">
        <f t="shared" si="46"/>
        <v>0</v>
      </c>
      <c r="BD99" s="6">
        <f>IF(BB99&gt;0,
IF(SUM(BC$12:BC99)&gt;0,0,
IF(BA99&lt;&gt;"",
-PPMT(Tablas!$D$8,BA99,($C$4*12)-(VLOOKUP($AR$9,$A$12:$B$71,2,0)-1),BB$9-SUM(BC$12:BC99)),0)),0)</f>
        <v>0</v>
      </c>
      <c r="BE99" s="6">
        <f>IF(SUM(BC$12:BC99)&gt;0,0,IF(BA99&lt;&gt;"",BB99-BD99-BC99,0))</f>
        <v>0</v>
      </c>
      <c r="BF99" s="6">
        <f>IF(SUM(BC$12:BC99)&gt;0,0,IF(BA99&lt;&gt;"",(BB99-BC99)*Tablas!$D$8,0))</f>
        <v>0</v>
      </c>
      <c r="BG99" s="6">
        <f>IF(BD99&gt;0,IF(SUM(BC$12:BC99)&gt;0,0,IF(BA99&lt;&gt;"",Tablas!$G$8,0)),0)</f>
        <v>0</v>
      </c>
      <c r="BH99" s="6">
        <f>IF(BA99&lt;&gt;"",ROUND(BG99+BF99+BD99,2),0)*(1+Tablas!$E$8)</f>
        <v>0</v>
      </c>
      <c r="BJ99" s="14" t="str">
        <f t="shared" si="47"/>
        <v/>
      </c>
      <c r="BK99" s="6">
        <f t="shared" si="48"/>
        <v>0</v>
      </c>
      <c r="BL99" s="6">
        <f t="shared" si="49"/>
        <v>0</v>
      </c>
      <c r="BM99" s="6">
        <f>IF(BK99&gt;0,IF(SUM(BL$12:BL99)&gt;0,0,IF(BJ99&lt;&gt;"",-PPMT(Tablas!$D$8,BJ99,($C$4*12)-(VLOOKUP($BA$9,$A$12:$B$71,2,0)-1),BK$9-SUM(BL$12:BL99)),0)),0)</f>
        <v>0</v>
      </c>
      <c r="BN99" s="6">
        <f>IF(SUM(BL$12:BL99)&gt;0,0,IF(BJ99&lt;&gt;"",BK99-BM99-BL99,0))</f>
        <v>0</v>
      </c>
      <c r="BO99" s="6">
        <f>IF(SUM(BL$12:BL99)&gt;0,0,IF(BJ99&lt;&gt;"",(BK99-BL99)*Tablas!$D$8,0))</f>
        <v>0</v>
      </c>
      <c r="BP99" s="6">
        <f>IF(BM99&gt;0,IF(SUM(BL$12:BL99)&gt;0,0,IF(BJ99&lt;&gt;"",Tablas!$G$8,0)),0)</f>
        <v>0</v>
      </c>
      <c r="BQ99" s="6">
        <f>IF(BJ99&lt;&gt;"",ROUND(BP99+BO99+BM99,2),0)*(1+Tablas!$E$8)</f>
        <v>0</v>
      </c>
      <c r="BS99" s="14" t="str">
        <f t="shared" si="50"/>
        <v/>
      </c>
      <c r="BT99" s="6">
        <f t="shared" si="51"/>
        <v>0</v>
      </c>
      <c r="BU99" s="6">
        <f t="shared" si="52"/>
        <v>0</v>
      </c>
      <c r="BV99" s="6">
        <f>IF(BT99&gt;0,IF(SUM(BU$12:BU99)&gt;0,0,IF(BS99&lt;&gt;"",-PPMT(Tablas!$D$8,BS99,($C$4*12)-(VLOOKUP($BJ$9,$A$12:$B$71,2,0)-1),BT$9-SUM(BU$12:BU99)),0)),0)</f>
        <v>0</v>
      </c>
      <c r="BW99" s="6">
        <f>IF(SUM(BU$12:BU99)&gt;0,0,IF(BS99&lt;&gt;"",BT99-BV99-BU99,0))</f>
        <v>0</v>
      </c>
      <c r="BX99" s="6">
        <f>IF(SUM(BU$12:BU99)&gt;0,0,IF(BS99&lt;&gt;"",(BT99-BU99)*Tablas!$D$8,0))</f>
        <v>0</v>
      </c>
      <c r="BY99" s="6">
        <f>IF(BV99&gt;0,IF(SUM(BU$12:BU99)&gt;0,0,IF(BS99&lt;&gt;"",Tablas!$G$8,0)),0)</f>
        <v>0</v>
      </c>
      <c r="BZ99" s="6">
        <f>IF(BS99&lt;&gt;"",ROUND(BY99+BX99+BV99,2),0)*(1+Tablas!$E$8)</f>
        <v>0</v>
      </c>
      <c r="CB99" s="14" t="str">
        <f t="shared" si="53"/>
        <v/>
      </c>
      <c r="CC99" s="6">
        <f t="shared" si="54"/>
        <v>0</v>
      </c>
      <c r="CD99" s="6">
        <f t="shared" si="55"/>
        <v>0</v>
      </c>
      <c r="CE99" s="6">
        <f>IF(CC99&gt;0,IF(SUM(CD$12:CD99)&gt;0,0,IF(CB99&lt;&gt;"",-PPMT(Tablas!$D$8,CB99,($C$4*12)-(VLOOKUP($BS$9,$A$12:$B$71,2,0)-1),CC$9-SUM(CD$12:CD99)),0)),0)</f>
        <v>0</v>
      </c>
      <c r="CF99" s="6">
        <f>IF(SUM(CD$12:CD99)&gt;0,0,IF(CB99&lt;&gt;"",CC99-CE99-CD99,0))</f>
        <v>0</v>
      </c>
      <c r="CG99" s="6">
        <f>IF(SUM(CD$12:CD99)&gt;0,0,IF(CB99&lt;&gt;"",(CC99-CD99)*Tablas!$D$8,0))</f>
        <v>0</v>
      </c>
      <c r="CH99" s="6">
        <f>IF(CE99&gt;0,IF(SUM(CD$12:CD99)&gt;0,0,IF(CB99&lt;&gt;"",Tablas!$G$8,0)),0)</f>
        <v>0</v>
      </c>
      <c r="CI99" s="6">
        <f>IF(CB99&lt;&gt;"",ROUND(CH99+CG99+CE99,2),0)*(1+Tablas!$E$8)</f>
        <v>0</v>
      </c>
      <c r="CK99" s="14" t="str">
        <f t="shared" si="56"/>
        <v/>
      </c>
      <c r="CL99" s="6">
        <f t="shared" si="57"/>
        <v>0</v>
      </c>
      <c r="CM99" s="6">
        <f t="shared" si="58"/>
        <v>0</v>
      </c>
      <c r="CN99" s="6">
        <f>IF(CL99&gt;0,IF(SUM(CM$12:CM99)&gt;0,0,IF(CK99&lt;&gt;"",-PPMT(Tablas!$D$8,CK99,($C$4*12)-(VLOOKUP($CB$9,$A$12:$B$71,2,0)-1),CL$9-SUM(CM$12:CM99)),0)),0)</f>
        <v>0</v>
      </c>
      <c r="CO99" s="6">
        <f>IF(SUM(CM$12:CM99)&gt;0,0,IF(CK99&lt;&gt;"",CL99-CN99-CM99,0))</f>
        <v>0</v>
      </c>
      <c r="CP99" s="6">
        <f>IF(SUM(CM$12:CM99)&gt;0,0,IF(CK99&lt;&gt;"",(CL99-CM99)*Tablas!$D$8,0))</f>
        <v>0</v>
      </c>
      <c r="CQ99" s="6">
        <f>IF(CN99&gt;0,IF(SUM(CM$12:CM99)&gt;0,0,IF(CK99&lt;&gt;"",Tablas!$G$8,0)),0)</f>
        <v>0</v>
      </c>
      <c r="CR99" s="6">
        <f>IF(CK99&lt;&gt;"",ROUND(CQ99+CP99+CN99,2),0)*(1+Tablas!$E$8)</f>
        <v>0</v>
      </c>
      <c r="CT99" s="14" t="str">
        <f t="shared" si="59"/>
        <v/>
      </c>
      <c r="CU99" s="6">
        <f t="shared" si="60"/>
        <v>0</v>
      </c>
      <c r="CV99" s="6">
        <f t="shared" si="61"/>
        <v>0</v>
      </c>
      <c r="CW99" s="6">
        <f>IF(CU99&gt;0,IF(SUM(CV$12:CV99)&gt;0,0,IF(CT99&lt;&gt;"",-PPMT(Tablas!$D$8,CT99,($C$4*12)-(VLOOKUP($CK$9,$A$12:$B$71,2,0)-1),CU$9-SUM(CV$12:CV99)),0)),0)</f>
        <v>0</v>
      </c>
      <c r="CX99" s="6">
        <f>IF(SUM(CV$12:CV99)&gt;0,0,IF(CT99&lt;&gt;"",CU99-CW99-CV99,0))</f>
        <v>0</v>
      </c>
      <c r="CY99" s="6">
        <f>IF(SUM(CV$12:CV99)&gt;0,0,IF(CT99&lt;&gt;"",(CU99-CV99)*Tablas!$D$8,0))</f>
        <v>0</v>
      </c>
      <c r="CZ99" s="6">
        <f>IF(CW99&gt;0,IF(SUM(CV$12:CV99)&gt;0,0,IF(CT99&lt;&gt;"",Tablas!$G$8,0)),0)</f>
        <v>0</v>
      </c>
      <c r="DA99" s="6">
        <f>IF(CT99&lt;&gt;"",ROUND(CZ99+CY99+CW99,2),0)*(1+Tablas!$E$8)</f>
        <v>0</v>
      </c>
      <c r="DC99" s="14" t="str">
        <f t="shared" si="62"/>
        <v/>
      </c>
      <c r="DD99" s="6">
        <f t="shared" si="63"/>
        <v>0</v>
      </c>
      <c r="DE99" s="6">
        <f t="shared" si="64"/>
        <v>0</v>
      </c>
      <c r="DF99" s="6">
        <f>IF(DD99&gt;0,IF(SUM(DE$12:DE99)&gt;0,0,IF(DC99&lt;&gt;"",-PPMT(Tablas!$D$8,DC99,($C$4*12)-(VLOOKUP($CT$9,$A$12:$B$71,2,0)-1),DD$9-SUM(DE$12:DE99)),0)),0)</f>
        <v>0</v>
      </c>
      <c r="DG99" s="6">
        <f>IF(SUM(DE$12:DE99)&gt;0,0,IF(DC99&lt;&gt;"",DD99-DF99-DE99,0))</f>
        <v>0</v>
      </c>
      <c r="DH99" s="6">
        <f>IF(SUM(DE$12:DE99)&gt;0,0,IF(DC99&lt;&gt;"",(DD99-DE99)*Tablas!$D$8,0))</f>
        <v>0</v>
      </c>
      <c r="DI99" s="6">
        <f>IF(DF99&gt;0,IF(SUM(DE$12:DE99)&gt;0,0,IF(DC99&lt;&gt;"",Tablas!$G$8,0)),0)</f>
        <v>0</v>
      </c>
      <c r="DJ99" s="6">
        <f>IF(DC99&lt;&gt;"",ROUND(DI99+DH99+DF99,2),0)*(1+Tablas!$E$8)</f>
        <v>0</v>
      </c>
      <c r="DL99" s="14" t="str">
        <f t="shared" si="65"/>
        <v/>
      </c>
      <c r="DM99" s="6">
        <f t="shared" si="66"/>
        <v>0</v>
      </c>
      <c r="DN99" s="6">
        <f t="shared" si="67"/>
        <v>0</v>
      </c>
      <c r="DO99" s="6">
        <f>IF(DM99&gt;0,IF(SUM(DN$12:DN99)&gt;0,0,IF(DL99&lt;&gt;"",-PPMT(Tablas!$D$8,DL99,($C$4*12)-(VLOOKUP($DC$9,$A$12:$B$71,2,0)-1),DM$9-SUM(DN$12:DN99)),0)),0)</f>
        <v>0</v>
      </c>
      <c r="DP99" s="6">
        <f>IF(SUM(DN$12:DN99)&gt;0,0,IF(DL99&lt;&gt;"",DM99-DO99-DN99,0))</f>
        <v>0</v>
      </c>
      <c r="DQ99" s="6">
        <f>IF(SUM(DN$12:DN99)&gt;0,0,IF(DL99&lt;&gt;"",(DM99-DN99)*Tablas!$D$8,0))</f>
        <v>0</v>
      </c>
      <c r="DR99" s="6">
        <f>IF(DO99&gt;0,IF(SUM(DN$12:DN99)&gt;0,0,IF(DL99&lt;&gt;"",Tablas!$G$8,0)),0)</f>
        <v>0</v>
      </c>
      <c r="DS99" s="6">
        <f>IF(DL99&lt;&gt;"",ROUND(DR99+DQ99+DO99,2),0)*(1+Tablas!$E$8)</f>
        <v>0</v>
      </c>
      <c r="DU99" s="14" t="str">
        <f t="shared" si="68"/>
        <v/>
      </c>
      <c r="DV99" s="6">
        <f t="shared" si="69"/>
        <v>0</v>
      </c>
      <c r="DW99" s="6">
        <f t="shared" si="70"/>
        <v>0</v>
      </c>
      <c r="DX99" s="6">
        <f>IF(DV99&gt;0,IF(SUM(DW$12:DW99)&gt;0,0,IF(DU99&lt;&gt;"",-PPMT(Tablas!$D$8,DU99,($C$4*12)-(VLOOKUP($DL$9,$A$12:$B$71,2,0)-1),DV$9-SUM(DW$12:DW99)),0)),0)</f>
        <v>0</v>
      </c>
      <c r="DY99" s="6">
        <f>IF(SUM(DW$12:DW99)&gt;0,0,IF(DU99&lt;&gt;"",DV99-DX99-DW99,0))</f>
        <v>0</v>
      </c>
      <c r="DZ99" s="6">
        <f>IF(SUM(DW$12:DW99)&gt;0,0,IF(DU99&lt;&gt;"",(DV99-DW99)*Tablas!$D$8,0))</f>
        <v>0</v>
      </c>
      <c r="EA99" s="6">
        <f>IF(DX99&gt;0,IF(SUM(DW$12:DW99)&gt;0,0,IF(DU99&lt;&gt;"",Tablas!$G$8,0)),0)</f>
        <v>0</v>
      </c>
      <c r="EB99" s="6">
        <f>IF(DU99&lt;&gt;"",ROUND(EA99+DZ99+DX99,2),0)*(1+Tablas!$E$8)</f>
        <v>0</v>
      </c>
    </row>
    <row r="100" spans="1:132" x14ac:dyDescent="0.2">
      <c r="A100" s="3">
        <f>IF($D100&gt;0,COUNTA($D$12:D100),0)</f>
        <v>0</v>
      </c>
      <c r="B100" s="13" t="str">
        <f t="shared" si="71"/>
        <v/>
      </c>
      <c r="C100" s="1">
        <f t="shared" si="72"/>
        <v>48288</v>
      </c>
      <c r="D100" s="34"/>
      <c r="E100" s="6">
        <f t="shared" si="73"/>
        <v>1.0572875908110291E-11</v>
      </c>
      <c r="F100" s="6">
        <f t="shared" si="37"/>
        <v>0</v>
      </c>
      <c r="G100" s="6">
        <f t="shared" si="38"/>
        <v>0</v>
      </c>
      <c r="H100" s="6">
        <f t="shared" si="39"/>
        <v>0</v>
      </c>
      <c r="I100" s="6">
        <f>ROUND(SUM(F100:H100),2)*(Tablas!$E$8)</f>
        <v>0</v>
      </c>
      <c r="J100" s="6">
        <f t="shared" si="40"/>
        <v>0</v>
      </c>
      <c r="AR100" s="14" t="str">
        <f t="shared" si="41"/>
        <v/>
      </c>
      <c r="AS100" s="6">
        <f t="shared" si="42"/>
        <v>0</v>
      </c>
      <c r="AT100" s="6">
        <f t="shared" si="43"/>
        <v>0</v>
      </c>
      <c r="AU100" s="6">
        <f>IF(SUM($AT$12:$AT100)&gt;0,0,IF($AR100&lt;&gt;"",-PPMT($H$2,$AR100,$C$4*12,$AS$12-SUM($AT$12:$AT100)),0))</f>
        <v>0</v>
      </c>
      <c r="AV100" s="6">
        <f>IF(SUM($AT$12:$AT100)&gt;0,0,IF($AR100&lt;&gt;"",AS100-AU100-AT100,0))</f>
        <v>0</v>
      </c>
      <c r="AW100" s="6">
        <f>IF(SUM($AT$12:$AT100)&gt;0,0,IF($AR100&lt;&gt;"",(AS100-AT100)*$H$2,0))</f>
        <v>0</v>
      </c>
      <c r="AX100" s="6">
        <f>IF(AU100&gt;0,IF(SUM($AT$12:$AT100)&gt;0,0,IF($AR100&lt;&gt;"",Tablas!$G$8,0)),0)</f>
        <v>0</v>
      </c>
      <c r="AY100" s="6">
        <f>IF($AR100&lt;&gt;"",ROUND(AX100+AW100+AU100,2),0)*(1+Tablas!$E$8)</f>
        <v>0</v>
      </c>
      <c r="BA100" s="14" t="str">
        <f t="shared" si="44"/>
        <v/>
      </c>
      <c r="BB100" s="6">
        <f t="shared" si="45"/>
        <v>0</v>
      </c>
      <c r="BC100" s="6">
        <f t="shared" si="46"/>
        <v>0</v>
      </c>
      <c r="BD100" s="6">
        <f>IF(BB100&gt;0,
IF(SUM(BC$12:BC100)&gt;0,0,
IF(BA100&lt;&gt;"",
-PPMT(Tablas!$D$8,BA100,($C$4*12)-(VLOOKUP($AR$9,$A$12:$B$71,2,0)-1),BB$9-SUM(BC$12:BC100)),0)),0)</f>
        <v>0</v>
      </c>
      <c r="BE100" s="6">
        <f>IF(SUM(BC$12:BC100)&gt;0,0,IF(BA100&lt;&gt;"",BB100-BD100-BC100,0))</f>
        <v>0</v>
      </c>
      <c r="BF100" s="6">
        <f>IF(SUM(BC$12:BC100)&gt;0,0,IF(BA100&lt;&gt;"",(BB100-BC100)*Tablas!$D$8,0))</f>
        <v>0</v>
      </c>
      <c r="BG100" s="6">
        <f>IF(BD100&gt;0,IF(SUM(BC$12:BC100)&gt;0,0,IF(BA100&lt;&gt;"",Tablas!$G$8,0)),0)</f>
        <v>0</v>
      </c>
      <c r="BH100" s="6">
        <f>IF(BA100&lt;&gt;"",ROUND(BG100+BF100+BD100,2),0)*(1+Tablas!$E$8)</f>
        <v>0</v>
      </c>
      <c r="BJ100" s="14" t="str">
        <f t="shared" si="47"/>
        <v/>
      </c>
      <c r="BK100" s="6">
        <f t="shared" si="48"/>
        <v>0</v>
      </c>
      <c r="BL100" s="6">
        <f t="shared" si="49"/>
        <v>0</v>
      </c>
      <c r="BM100" s="6">
        <f>IF(BK100&gt;0,IF(SUM(BL$12:BL100)&gt;0,0,IF(BJ100&lt;&gt;"",-PPMT(Tablas!$D$8,BJ100,($C$4*12)-(VLOOKUP($BA$9,$A$12:$B$71,2,0)-1),BK$9-SUM(BL$12:BL100)),0)),0)</f>
        <v>0</v>
      </c>
      <c r="BN100" s="6">
        <f>IF(SUM(BL$12:BL100)&gt;0,0,IF(BJ100&lt;&gt;"",BK100-BM100-BL100,0))</f>
        <v>0</v>
      </c>
      <c r="BO100" s="6">
        <f>IF(SUM(BL$12:BL100)&gt;0,0,IF(BJ100&lt;&gt;"",(BK100-BL100)*Tablas!$D$8,0))</f>
        <v>0</v>
      </c>
      <c r="BP100" s="6">
        <f>IF(BM100&gt;0,IF(SUM(BL$12:BL100)&gt;0,0,IF(BJ100&lt;&gt;"",Tablas!$G$8,0)),0)</f>
        <v>0</v>
      </c>
      <c r="BQ100" s="6">
        <f>IF(BJ100&lt;&gt;"",ROUND(BP100+BO100+BM100,2),0)*(1+Tablas!$E$8)</f>
        <v>0</v>
      </c>
      <c r="BS100" s="14" t="str">
        <f t="shared" si="50"/>
        <v/>
      </c>
      <c r="BT100" s="6">
        <f t="shared" si="51"/>
        <v>0</v>
      </c>
      <c r="BU100" s="6">
        <f t="shared" si="52"/>
        <v>0</v>
      </c>
      <c r="BV100" s="6">
        <f>IF(BT100&gt;0,IF(SUM(BU$12:BU100)&gt;0,0,IF(BS100&lt;&gt;"",-PPMT(Tablas!$D$8,BS100,($C$4*12)-(VLOOKUP($BJ$9,$A$12:$B$71,2,0)-1),BT$9-SUM(BU$12:BU100)),0)),0)</f>
        <v>0</v>
      </c>
      <c r="BW100" s="6">
        <f>IF(SUM(BU$12:BU100)&gt;0,0,IF(BS100&lt;&gt;"",BT100-BV100-BU100,0))</f>
        <v>0</v>
      </c>
      <c r="BX100" s="6">
        <f>IF(SUM(BU$12:BU100)&gt;0,0,IF(BS100&lt;&gt;"",(BT100-BU100)*Tablas!$D$8,0))</f>
        <v>0</v>
      </c>
      <c r="BY100" s="6">
        <f>IF(BV100&gt;0,IF(SUM(BU$12:BU100)&gt;0,0,IF(BS100&lt;&gt;"",Tablas!$G$8,0)),0)</f>
        <v>0</v>
      </c>
      <c r="BZ100" s="6">
        <f>IF(BS100&lt;&gt;"",ROUND(BY100+BX100+BV100,2),0)*(1+Tablas!$E$8)</f>
        <v>0</v>
      </c>
      <c r="CB100" s="14" t="str">
        <f t="shared" si="53"/>
        <v/>
      </c>
      <c r="CC100" s="6">
        <f t="shared" si="54"/>
        <v>0</v>
      </c>
      <c r="CD100" s="6">
        <f t="shared" si="55"/>
        <v>0</v>
      </c>
      <c r="CE100" s="6">
        <f>IF(CC100&gt;0,IF(SUM(CD$12:CD100)&gt;0,0,IF(CB100&lt;&gt;"",-PPMT(Tablas!$D$8,CB100,($C$4*12)-(VLOOKUP($BS$9,$A$12:$B$71,2,0)-1),CC$9-SUM(CD$12:CD100)),0)),0)</f>
        <v>0</v>
      </c>
      <c r="CF100" s="6">
        <f>IF(SUM(CD$12:CD100)&gt;0,0,IF(CB100&lt;&gt;"",CC100-CE100-CD100,0))</f>
        <v>0</v>
      </c>
      <c r="CG100" s="6">
        <f>IF(SUM(CD$12:CD100)&gt;0,0,IF(CB100&lt;&gt;"",(CC100-CD100)*Tablas!$D$8,0))</f>
        <v>0</v>
      </c>
      <c r="CH100" s="6">
        <f>IF(CE100&gt;0,IF(SUM(CD$12:CD100)&gt;0,0,IF(CB100&lt;&gt;"",Tablas!$G$8,0)),0)</f>
        <v>0</v>
      </c>
      <c r="CI100" s="6">
        <f>IF(CB100&lt;&gt;"",ROUND(CH100+CG100+CE100,2),0)*(1+Tablas!$E$8)</f>
        <v>0</v>
      </c>
      <c r="CK100" s="14" t="str">
        <f t="shared" si="56"/>
        <v/>
      </c>
      <c r="CL100" s="6">
        <f t="shared" si="57"/>
        <v>0</v>
      </c>
      <c r="CM100" s="6">
        <f t="shared" si="58"/>
        <v>0</v>
      </c>
      <c r="CN100" s="6">
        <f>IF(CL100&gt;0,IF(SUM(CM$12:CM100)&gt;0,0,IF(CK100&lt;&gt;"",-PPMT(Tablas!$D$8,CK100,($C$4*12)-(VLOOKUP($CB$9,$A$12:$B$71,2,0)-1),CL$9-SUM(CM$12:CM100)),0)),0)</f>
        <v>0</v>
      </c>
      <c r="CO100" s="6">
        <f>IF(SUM(CM$12:CM100)&gt;0,0,IF(CK100&lt;&gt;"",CL100-CN100-CM100,0))</f>
        <v>0</v>
      </c>
      <c r="CP100" s="6">
        <f>IF(SUM(CM$12:CM100)&gt;0,0,IF(CK100&lt;&gt;"",(CL100-CM100)*Tablas!$D$8,0))</f>
        <v>0</v>
      </c>
      <c r="CQ100" s="6">
        <f>IF(CN100&gt;0,IF(SUM(CM$12:CM100)&gt;0,0,IF(CK100&lt;&gt;"",Tablas!$G$8,0)),0)</f>
        <v>0</v>
      </c>
      <c r="CR100" s="6">
        <f>IF(CK100&lt;&gt;"",ROUND(CQ100+CP100+CN100,2),0)*(1+Tablas!$E$8)</f>
        <v>0</v>
      </c>
      <c r="CT100" s="14" t="str">
        <f t="shared" si="59"/>
        <v/>
      </c>
      <c r="CU100" s="6">
        <f t="shared" si="60"/>
        <v>0</v>
      </c>
      <c r="CV100" s="6">
        <f t="shared" si="61"/>
        <v>0</v>
      </c>
      <c r="CW100" s="6">
        <f>IF(CU100&gt;0,IF(SUM(CV$12:CV100)&gt;0,0,IF(CT100&lt;&gt;"",-PPMT(Tablas!$D$8,CT100,($C$4*12)-(VLOOKUP($CK$9,$A$12:$B$71,2,0)-1),CU$9-SUM(CV$12:CV100)),0)),0)</f>
        <v>0</v>
      </c>
      <c r="CX100" s="6">
        <f>IF(SUM(CV$12:CV100)&gt;0,0,IF(CT100&lt;&gt;"",CU100-CW100-CV100,0))</f>
        <v>0</v>
      </c>
      <c r="CY100" s="6">
        <f>IF(SUM(CV$12:CV100)&gt;0,0,IF(CT100&lt;&gt;"",(CU100-CV100)*Tablas!$D$8,0))</f>
        <v>0</v>
      </c>
      <c r="CZ100" s="6">
        <f>IF(CW100&gt;0,IF(SUM(CV$12:CV100)&gt;0,0,IF(CT100&lt;&gt;"",Tablas!$G$8,0)),0)</f>
        <v>0</v>
      </c>
      <c r="DA100" s="6">
        <f>IF(CT100&lt;&gt;"",ROUND(CZ100+CY100+CW100,2),0)*(1+Tablas!$E$8)</f>
        <v>0</v>
      </c>
      <c r="DC100" s="14" t="str">
        <f t="shared" si="62"/>
        <v/>
      </c>
      <c r="DD100" s="6">
        <f t="shared" si="63"/>
        <v>0</v>
      </c>
      <c r="DE100" s="6">
        <f t="shared" si="64"/>
        <v>0</v>
      </c>
      <c r="DF100" s="6">
        <f>IF(DD100&gt;0,IF(SUM(DE$12:DE100)&gt;0,0,IF(DC100&lt;&gt;"",-PPMT(Tablas!$D$8,DC100,($C$4*12)-(VLOOKUP($CT$9,$A$12:$B$71,2,0)-1),DD$9-SUM(DE$12:DE100)),0)),0)</f>
        <v>0</v>
      </c>
      <c r="DG100" s="6">
        <f>IF(SUM(DE$12:DE100)&gt;0,0,IF(DC100&lt;&gt;"",DD100-DF100-DE100,0))</f>
        <v>0</v>
      </c>
      <c r="DH100" s="6">
        <f>IF(SUM(DE$12:DE100)&gt;0,0,IF(DC100&lt;&gt;"",(DD100-DE100)*Tablas!$D$8,0))</f>
        <v>0</v>
      </c>
      <c r="DI100" s="6">
        <f>IF(DF100&gt;0,IF(SUM(DE$12:DE100)&gt;0,0,IF(DC100&lt;&gt;"",Tablas!$G$8,0)),0)</f>
        <v>0</v>
      </c>
      <c r="DJ100" s="6">
        <f>IF(DC100&lt;&gt;"",ROUND(DI100+DH100+DF100,2),0)*(1+Tablas!$E$8)</f>
        <v>0</v>
      </c>
      <c r="DL100" s="14" t="str">
        <f t="shared" si="65"/>
        <v/>
      </c>
      <c r="DM100" s="6">
        <f t="shared" si="66"/>
        <v>0</v>
      </c>
      <c r="DN100" s="6">
        <f t="shared" si="67"/>
        <v>0</v>
      </c>
      <c r="DO100" s="6">
        <f>IF(DM100&gt;0,IF(SUM(DN$12:DN100)&gt;0,0,IF(DL100&lt;&gt;"",-PPMT(Tablas!$D$8,DL100,($C$4*12)-(VLOOKUP($DC$9,$A$12:$B$71,2,0)-1),DM$9-SUM(DN$12:DN100)),0)),0)</f>
        <v>0</v>
      </c>
      <c r="DP100" s="6">
        <f>IF(SUM(DN$12:DN100)&gt;0,0,IF(DL100&lt;&gt;"",DM100-DO100-DN100,0))</f>
        <v>0</v>
      </c>
      <c r="DQ100" s="6">
        <f>IF(SUM(DN$12:DN100)&gt;0,0,IF(DL100&lt;&gt;"",(DM100-DN100)*Tablas!$D$8,0))</f>
        <v>0</v>
      </c>
      <c r="DR100" s="6">
        <f>IF(DO100&gt;0,IF(SUM(DN$12:DN100)&gt;0,0,IF(DL100&lt;&gt;"",Tablas!$G$8,0)),0)</f>
        <v>0</v>
      </c>
      <c r="DS100" s="6">
        <f>IF(DL100&lt;&gt;"",ROUND(DR100+DQ100+DO100,2),0)*(1+Tablas!$E$8)</f>
        <v>0</v>
      </c>
      <c r="DU100" s="14" t="str">
        <f t="shared" si="68"/>
        <v/>
      </c>
      <c r="DV100" s="6">
        <f t="shared" si="69"/>
        <v>0</v>
      </c>
      <c r="DW100" s="6">
        <f t="shared" si="70"/>
        <v>0</v>
      </c>
      <c r="DX100" s="6">
        <f>IF(DV100&gt;0,IF(SUM(DW$12:DW100)&gt;0,0,IF(DU100&lt;&gt;"",-PPMT(Tablas!$D$8,DU100,($C$4*12)-(VLOOKUP($DL$9,$A$12:$B$71,2,0)-1),DV$9-SUM(DW$12:DW100)),0)),0)</f>
        <v>0</v>
      </c>
      <c r="DY100" s="6">
        <f>IF(SUM(DW$12:DW100)&gt;0,0,IF(DU100&lt;&gt;"",DV100-DX100-DW100,0))</f>
        <v>0</v>
      </c>
      <c r="DZ100" s="6">
        <f>IF(SUM(DW$12:DW100)&gt;0,0,IF(DU100&lt;&gt;"",(DV100-DW100)*Tablas!$D$8,0))</f>
        <v>0</v>
      </c>
      <c r="EA100" s="6">
        <f>IF(DX100&gt;0,IF(SUM(DW$12:DW100)&gt;0,0,IF(DU100&lt;&gt;"",Tablas!$G$8,0)),0)</f>
        <v>0</v>
      </c>
      <c r="EB100" s="6">
        <f>IF(DU100&lt;&gt;"",ROUND(EA100+DZ100+DX100,2),0)*(1+Tablas!$E$8)</f>
        <v>0</v>
      </c>
    </row>
    <row r="101" spans="1:132" x14ac:dyDescent="0.2">
      <c r="A101" s="3">
        <f>IF($D101&gt;0,COUNTA($D$12:D101),0)</f>
        <v>0</v>
      </c>
      <c r="B101" s="13" t="str">
        <f t="shared" si="71"/>
        <v/>
      </c>
      <c r="C101" s="1">
        <f t="shared" si="72"/>
        <v>48319</v>
      </c>
      <c r="D101" s="34"/>
      <c r="E101" s="6">
        <f t="shared" si="73"/>
        <v>1.0572875908110291E-11</v>
      </c>
      <c r="F101" s="6">
        <f t="shared" si="37"/>
        <v>0</v>
      </c>
      <c r="G101" s="6">
        <f t="shared" si="38"/>
        <v>0</v>
      </c>
      <c r="H101" s="6">
        <f t="shared" si="39"/>
        <v>0</v>
      </c>
      <c r="I101" s="6">
        <f>ROUND(SUM(F101:H101),2)*(Tablas!$E$8)</f>
        <v>0</v>
      </c>
      <c r="J101" s="6">
        <f t="shared" si="40"/>
        <v>0</v>
      </c>
      <c r="AR101" s="14" t="str">
        <f t="shared" si="41"/>
        <v/>
      </c>
      <c r="AS101" s="6">
        <f t="shared" si="42"/>
        <v>0</v>
      </c>
      <c r="AT101" s="6">
        <f t="shared" si="43"/>
        <v>0</v>
      </c>
      <c r="AU101" s="6">
        <f>IF(SUM($AT$12:$AT101)&gt;0,0,IF($AR101&lt;&gt;"",-PPMT($H$2,$AR101,$C$4*12,$AS$12-SUM($AT$12:$AT101)),0))</f>
        <v>0</v>
      </c>
      <c r="AV101" s="6">
        <f>IF(SUM($AT$12:$AT101)&gt;0,0,IF($AR101&lt;&gt;"",AS101-AU101-AT101,0))</f>
        <v>0</v>
      </c>
      <c r="AW101" s="6">
        <f>IF(SUM($AT$12:$AT101)&gt;0,0,IF($AR101&lt;&gt;"",(AS101-AT101)*$H$2,0))</f>
        <v>0</v>
      </c>
      <c r="AX101" s="6">
        <f>IF(AU101&gt;0,IF(SUM($AT$12:$AT101)&gt;0,0,IF($AR101&lt;&gt;"",Tablas!$G$8,0)),0)</f>
        <v>0</v>
      </c>
      <c r="AY101" s="6">
        <f>IF($AR101&lt;&gt;"",ROUND(AX101+AW101+AU101,2),0)*(1+Tablas!$E$8)</f>
        <v>0</v>
      </c>
      <c r="BA101" s="14" t="str">
        <f t="shared" si="44"/>
        <v/>
      </c>
      <c r="BB101" s="6">
        <f t="shared" si="45"/>
        <v>0</v>
      </c>
      <c r="BC101" s="6">
        <f t="shared" si="46"/>
        <v>0</v>
      </c>
      <c r="BD101" s="6">
        <f>IF(BB101&gt;0,
IF(SUM(BC$12:BC101)&gt;0,0,
IF(BA101&lt;&gt;"",
-PPMT(Tablas!$D$8,BA101,($C$4*12)-(VLOOKUP($AR$9,$A$12:$B$71,2,0)-1),BB$9-SUM(BC$12:BC101)),0)),0)</f>
        <v>0</v>
      </c>
      <c r="BE101" s="6">
        <f>IF(SUM(BC$12:BC101)&gt;0,0,IF(BA101&lt;&gt;"",BB101-BD101-BC101,0))</f>
        <v>0</v>
      </c>
      <c r="BF101" s="6">
        <f>IF(SUM(BC$12:BC101)&gt;0,0,IF(BA101&lt;&gt;"",(BB101-BC101)*Tablas!$D$8,0))</f>
        <v>0</v>
      </c>
      <c r="BG101" s="6">
        <f>IF(BD101&gt;0,IF(SUM(BC$12:BC101)&gt;0,0,IF(BA101&lt;&gt;"",Tablas!$G$8,0)),0)</f>
        <v>0</v>
      </c>
      <c r="BH101" s="6">
        <f>IF(BA101&lt;&gt;"",ROUND(BG101+BF101+BD101,2),0)*(1+Tablas!$E$8)</f>
        <v>0</v>
      </c>
      <c r="BJ101" s="14" t="str">
        <f t="shared" si="47"/>
        <v/>
      </c>
      <c r="BK101" s="6">
        <f t="shared" si="48"/>
        <v>0</v>
      </c>
      <c r="BL101" s="6">
        <f t="shared" si="49"/>
        <v>0</v>
      </c>
      <c r="BM101" s="6">
        <f>IF(BK101&gt;0,IF(SUM(BL$12:BL101)&gt;0,0,IF(BJ101&lt;&gt;"",-PPMT(Tablas!$D$8,BJ101,($C$4*12)-(VLOOKUP($BA$9,$A$12:$B$71,2,0)-1),BK$9-SUM(BL$12:BL101)),0)),0)</f>
        <v>0</v>
      </c>
      <c r="BN101" s="6">
        <f>IF(SUM(BL$12:BL101)&gt;0,0,IF(BJ101&lt;&gt;"",BK101-BM101-BL101,0))</f>
        <v>0</v>
      </c>
      <c r="BO101" s="6">
        <f>IF(SUM(BL$12:BL101)&gt;0,0,IF(BJ101&lt;&gt;"",(BK101-BL101)*Tablas!$D$8,0))</f>
        <v>0</v>
      </c>
      <c r="BP101" s="6">
        <f>IF(BM101&gt;0,IF(SUM(BL$12:BL101)&gt;0,0,IF(BJ101&lt;&gt;"",Tablas!$G$8,0)),0)</f>
        <v>0</v>
      </c>
      <c r="BQ101" s="6">
        <f>IF(BJ101&lt;&gt;"",ROUND(BP101+BO101+BM101,2),0)*(1+Tablas!$E$8)</f>
        <v>0</v>
      </c>
      <c r="BS101" s="14" t="str">
        <f t="shared" si="50"/>
        <v/>
      </c>
      <c r="BT101" s="6">
        <f t="shared" si="51"/>
        <v>0</v>
      </c>
      <c r="BU101" s="6">
        <f t="shared" si="52"/>
        <v>0</v>
      </c>
      <c r="BV101" s="6">
        <f>IF(BT101&gt;0,IF(SUM(BU$12:BU101)&gt;0,0,IF(BS101&lt;&gt;"",-PPMT(Tablas!$D$8,BS101,($C$4*12)-(VLOOKUP($BJ$9,$A$12:$B$71,2,0)-1),BT$9-SUM(BU$12:BU101)),0)),0)</f>
        <v>0</v>
      </c>
      <c r="BW101" s="6">
        <f>IF(SUM(BU$12:BU101)&gt;0,0,IF(BS101&lt;&gt;"",BT101-BV101-BU101,0))</f>
        <v>0</v>
      </c>
      <c r="BX101" s="6">
        <f>IF(SUM(BU$12:BU101)&gt;0,0,IF(BS101&lt;&gt;"",(BT101-BU101)*Tablas!$D$8,0))</f>
        <v>0</v>
      </c>
      <c r="BY101" s="6">
        <f>IF(BV101&gt;0,IF(SUM(BU$12:BU101)&gt;0,0,IF(BS101&lt;&gt;"",Tablas!$G$8,0)),0)</f>
        <v>0</v>
      </c>
      <c r="BZ101" s="6">
        <f>IF(BS101&lt;&gt;"",ROUND(BY101+BX101+BV101,2),0)*(1+Tablas!$E$8)</f>
        <v>0</v>
      </c>
      <c r="CB101" s="14" t="str">
        <f t="shared" si="53"/>
        <v/>
      </c>
      <c r="CC101" s="6">
        <f t="shared" si="54"/>
        <v>0</v>
      </c>
      <c r="CD101" s="6">
        <f t="shared" si="55"/>
        <v>0</v>
      </c>
      <c r="CE101" s="6">
        <f>IF(CC101&gt;0,IF(SUM(CD$12:CD101)&gt;0,0,IF(CB101&lt;&gt;"",-PPMT(Tablas!$D$8,CB101,($C$4*12)-(VLOOKUP($BS$9,$A$12:$B$71,2,0)-1),CC$9-SUM(CD$12:CD101)),0)),0)</f>
        <v>0</v>
      </c>
      <c r="CF101" s="6">
        <f>IF(SUM(CD$12:CD101)&gt;0,0,IF(CB101&lt;&gt;"",CC101-CE101-CD101,0))</f>
        <v>0</v>
      </c>
      <c r="CG101" s="6">
        <f>IF(SUM(CD$12:CD101)&gt;0,0,IF(CB101&lt;&gt;"",(CC101-CD101)*Tablas!$D$8,0))</f>
        <v>0</v>
      </c>
      <c r="CH101" s="6">
        <f>IF(CE101&gt;0,IF(SUM(CD$12:CD101)&gt;0,0,IF(CB101&lt;&gt;"",Tablas!$G$8,0)),0)</f>
        <v>0</v>
      </c>
      <c r="CI101" s="6">
        <f>IF(CB101&lt;&gt;"",ROUND(CH101+CG101+CE101,2),0)*(1+Tablas!$E$8)</f>
        <v>0</v>
      </c>
      <c r="CK101" s="14" t="str">
        <f t="shared" si="56"/>
        <v/>
      </c>
      <c r="CL101" s="6">
        <f t="shared" si="57"/>
        <v>0</v>
      </c>
      <c r="CM101" s="6">
        <f t="shared" si="58"/>
        <v>0</v>
      </c>
      <c r="CN101" s="6">
        <f>IF(CL101&gt;0,IF(SUM(CM$12:CM101)&gt;0,0,IF(CK101&lt;&gt;"",-PPMT(Tablas!$D$8,CK101,($C$4*12)-(VLOOKUP($CB$9,$A$12:$B$71,2,0)-1),CL$9-SUM(CM$12:CM101)),0)),0)</f>
        <v>0</v>
      </c>
      <c r="CO101" s="6">
        <f>IF(SUM(CM$12:CM101)&gt;0,0,IF(CK101&lt;&gt;"",CL101-CN101-CM101,0))</f>
        <v>0</v>
      </c>
      <c r="CP101" s="6">
        <f>IF(SUM(CM$12:CM101)&gt;0,0,IF(CK101&lt;&gt;"",(CL101-CM101)*Tablas!$D$8,0))</f>
        <v>0</v>
      </c>
      <c r="CQ101" s="6">
        <f>IF(CN101&gt;0,IF(SUM(CM$12:CM101)&gt;0,0,IF(CK101&lt;&gt;"",Tablas!$G$8,0)),0)</f>
        <v>0</v>
      </c>
      <c r="CR101" s="6">
        <f>IF(CK101&lt;&gt;"",ROUND(CQ101+CP101+CN101,2),0)*(1+Tablas!$E$8)</f>
        <v>0</v>
      </c>
      <c r="CT101" s="14" t="str">
        <f t="shared" si="59"/>
        <v/>
      </c>
      <c r="CU101" s="6">
        <f t="shared" si="60"/>
        <v>0</v>
      </c>
      <c r="CV101" s="6">
        <f t="shared" si="61"/>
        <v>0</v>
      </c>
      <c r="CW101" s="6">
        <f>IF(CU101&gt;0,IF(SUM(CV$12:CV101)&gt;0,0,IF(CT101&lt;&gt;"",-PPMT(Tablas!$D$8,CT101,($C$4*12)-(VLOOKUP($CK$9,$A$12:$B$71,2,0)-1),CU$9-SUM(CV$12:CV101)),0)),0)</f>
        <v>0</v>
      </c>
      <c r="CX101" s="6">
        <f>IF(SUM(CV$12:CV101)&gt;0,0,IF(CT101&lt;&gt;"",CU101-CW101-CV101,0))</f>
        <v>0</v>
      </c>
      <c r="CY101" s="6">
        <f>IF(SUM(CV$12:CV101)&gt;0,0,IF(CT101&lt;&gt;"",(CU101-CV101)*Tablas!$D$8,0))</f>
        <v>0</v>
      </c>
      <c r="CZ101" s="6">
        <f>IF(CW101&gt;0,IF(SUM(CV$12:CV101)&gt;0,0,IF(CT101&lt;&gt;"",Tablas!$G$8,0)),0)</f>
        <v>0</v>
      </c>
      <c r="DA101" s="6">
        <f>IF(CT101&lt;&gt;"",ROUND(CZ101+CY101+CW101,2),0)*(1+Tablas!$E$8)</f>
        <v>0</v>
      </c>
      <c r="DC101" s="14" t="str">
        <f t="shared" si="62"/>
        <v/>
      </c>
      <c r="DD101" s="6">
        <f t="shared" si="63"/>
        <v>0</v>
      </c>
      <c r="DE101" s="6">
        <f t="shared" si="64"/>
        <v>0</v>
      </c>
      <c r="DF101" s="6">
        <f>IF(DD101&gt;0,IF(SUM(DE$12:DE101)&gt;0,0,IF(DC101&lt;&gt;"",-PPMT(Tablas!$D$8,DC101,($C$4*12)-(VLOOKUP($CT$9,$A$12:$B$71,2,0)-1),DD$9-SUM(DE$12:DE101)),0)),0)</f>
        <v>0</v>
      </c>
      <c r="DG101" s="6">
        <f>IF(SUM(DE$12:DE101)&gt;0,0,IF(DC101&lt;&gt;"",DD101-DF101-DE101,0))</f>
        <v>0</v>
      </c>
      <c r="DH101" s="6">
        <f>IF(SUM(DE$12:DE101)&gt;0,0,IF(DC101&lt;&gt;"",(DD101-DE101)*Tablas!$D$8,0))</f>
        <v>0</v>
      </c>
      <c r="DI101" s="6">
        <f>IF(DF101&gt;0,IF(SUM(DE$12:DE101)&gt;0,0,IF(DC101&lt;&gt;"",Tablas!$G$8,0)),0)</f>
        <v>0</v>
      </c>
      <c r="DJ101" s="6">
        <f>IF(DC101&lt;&gt;"",ROUND(DI101+DH101+DF101,2),0)*(1+Tablas!$E$8)</f>
        <v>0</v>
      </c>
      <c r="DL101" s="14" t="str">
        <f t="shared" si="65"/>
        <v/>
      </c>
      <c r="DM101" s="6">
        <f t="shared" si="66"/>
        <v>0</v>
      </c>
      <c r="DN101" s="6">
        <f t="shared" si="67"/>
        <v>0</v>
      </c>
      <c r="DO101" s="6">
        <f>IF(DM101&gt;0,IF(SUM(DN$12:DN101)&gt;0,0,IF(DL101&lt;&gt;"",-PPMT(Tablas!$D$8,DL101,($C$4*12)-(VLOOKUP($DC$9,$A$12:$B$71,2,0)-1),DM$9-SUM(DN$12:DN101)),0)),0)</f>
        <v>0</v>
      </c>
      <c r="DP101" s="6">
        <f>IF(SUM(DN$12:DN101)&gt;0,0,IF(DL101&lt;&gt;"",DM101-DO101-DN101,0))</f>
        <v>0</v>
      </c>
      <c r="DQ101" s="6">
        <f>IF(SUM(DN$12:DN101)&gt;0,0,IF(DL101&lt;&gt;"",(DM101-DN101)*Tablas!$D$8,0))</f>
        <v>0</v>
      </c>
      <c r="DR101" s="6">
        <f>IF(DO101&gt;0,IF(SUM(DN$12:DN101)&gt;0,0,IF(DL101&lt;&gt;"",Tablas!$G$8,0)),0)</f>
        <v>0</v>
      </c>
      <c r="DS101" s="6">
        <f>IF(DL101&lt;&gt;"",ROUND(DR101+DQ101+DO101,2),0)*(1+Tablas!$E$8)</f>
        <v>0</v>
      </c>
      <c r="DU101" s="14" t="str">
        <f t="shared" si="68"/>
        <v/>
      </c>
      <c r="DV101" s="6">
        <f t="shared" si="69"/>
        <v>0</v>
      </c>
      <c r="DW101" s="6">
        <f t="shared" si="70"/>
        <v>0</v>
      </c>
      <c r="DX101" s="6">
        <f>IF(DV101&gt;0,IF(SUM(DW$12:DW101)&gt;0,0,IF(DU101&lt;&gt;"",-PPMT(Tablas!$D$8,DU101,($C$4*12)-(VLOOKUP($DL$9,$A$12:$B$71,2,0)-1),DV$9-SUM(DW$12:DW101)),0)),0)</f>
        <v>0</v>
      </c>
      <c r="DY101" s="6">
        <f>IF(SUM(DW$12:DW101)&gt;0,0,IF(DU101&lt;&gt;"",DV101-DX101-DW101,0))</f>
        <v>0</v>
      </c>
      <c r="DZ101" s="6">
        <f>IF(SUM(DW$12:DW101)&gt;0,0,IF(DU101&lt;&gt;"",(DV101-DW101)*Tablas!$D$8,0))</f>
        <v>0</v>
      </c>
      <c r="EA101" s="6">
        <f>IF(DX101&gt;0,IF(SUM(DW$12:DW101)&gt;0,0,IF(DU101&lt;&gt;"",Tablas!$G$8,0)),0)</f>
        <v>0</v>
      </c>
      <c r="EB101" s="6">
        <f>IF(DU101&lt;&gt;"",ROUND(EA101+DZ101+DX101,2),0)*(1+Tablas!$E$8)</f>
        <v>0</v>
      </c>
    </row>
    <row r="102" spans="1:132" x14ac:dyDescent="0.2">
      <c r="A102" s="3">
        <f>IF($D102&gt;0,COUNTA($D$12:D102),0)</f>
        <v>0</v>
      </c>
      <c r="B102" s="13" t="str">
        <f t="shared" si="71"/>
        <v/>
      </c>
      <c r="C102" s="1">
        <f t="shared" si="72"/>
        <v>48349</v>
      </c>
      <c r="D102" s="34"/>
      <c r="E102" s="6">
        <f t="shared" si="73"/>
        <v>1.0572875908110291E-11</v>
      </c>
      <c r="F102" s="6">
        <f t="shared" si="37"/>
        <v>0</v>
      </c>
      <c r="G102" s="6">
        <f t="shared" si="38"/>
        <v>0</v>
      </c>
      <c r="H102" s="6">
        <f t="shared" si="39"/>
        <v>0</v>
      </c>
      <c r="I102" s="6">
        <f>ROUND(SUM(F102:H102),2)*(Tablas!$E$8)</f>
        <v>0</v>
      </c>
      <c r="J102" s="6">
        <f t="shared" si="40"/>
        <v>0</v>
      </c>
      <c r="AR102" s="14" t="str">
        <f t="shared" si="41"/>
        <v/>
      </c>
      <c r="AS102" s="6">
        <f t="shared" si="42"/>
        <v>0</v>
      </c>
      <c r="AT102" s="6">
        <f t="shared" si="43"/>
        <v>0</v>
      </c>
      <c r="AU102" s="6">
        <f>IF(SUM($AT$12:$AT102)&gt;0,0,IF($AR102&lt;&gt;"",-PPMT($H$2,$AR102,$C$4*12,$AS$12-SUM($AT$12:$AT102)),0))</f>
        <v>0</v>
      </c>
      <c r="AV102" s="6">
        <f>IF(SUM($AT$12:$AT102)&gt;0,0,IF($AR102&lt;&gt;"",AS102-AU102-AT102,0))</f>
        <v>0</v>
      </c>
      <c r="AW102" s="6">
        <f>IF(SUM($AT$12:$AT102)&gt;0,0,IF($AR102&lt;&gt;"",(AS102-AT102)*$H$2,0))</f>
        <v>0</v>
      </c>
      <c r="AX102" s="6">
        <f>IF(AU102&gt;0,IF(SUM($AT$12:$AT102)&gt;0,0,IF($AR102&lt;&gt;"",Tablas!$G$8,0)),0)</f>
        <v>0</v>
      </c>
      <c r="AY102" s="6">
        <f>IF($AR102&lt;&gt;"",ROUND(AX102+AW102+AU102,2),0)*(1+Tablas!$E$8)</f>
        <v>0</v>
      </c>
      <c r="BA102" s="14" t="str">
        <f t="shared" si="44"/>
        <v/>
      </c>
      <c r="BB102" s="6">
        <f t="shared" si="45"/>
        <v>0</v>
      </c>
      <c r="BC102" s="6">
        <f t="shared" si="46"/>
        <v>0</v>
      </c>
      <c r="BD102" s="6">
        <f>IF(BB102&gt;0,
IF(SUM(BC$12:BC102)&gt;0,0,
IF(BA102&lt;&gt;"",
-PPMT(Tablas!$D$8,BA102,($C$4*12)-(VLOOKUP($AR$9,$A$12:$B$71,2,0)-1),BB$9-SUM(BC$12:BC102)),0)),0)</f>
        <v>0</v>
      </c>
      <c r="BE102" s="6">
        <f>IF(SUM(BC$12:BC102)&gt;0,0,IF(BA102&lt;&gt;"",BB102-BD102-BC102,0))</f>
        <v>0</v>
      </c>
      <c r="BF102" s="6">
        <f>IF(SUM(BC$12:BC102)&gt;0,0,IF(BA102&lt;&gt;"",(BB102-BC102)*Tablas!$D$8,0))</f>
        <v>0</v>
      </c>
      <c r="BG102" s="6">
        <f>IF(BD102&gt;0,IF(SUM(BC$12:BC102)&gt;0,0,IF(BA102&lt;&gt;"",Tablas!$G$8,0)),0)</f>
        <v>0</v>
      </c>
      <c r="BH102" s="6">
        <f>IF(BA102&lt;&gt;"",ROUND(BG102+BF102+BD102,2),0)*(1+Tablas!$E$8)</f>
        <v>0</v>
      </c>
      <c r="BJ102" s="14" t="str">
        <f t="shared" si="47"/>
        <v/>
      </c>
      <c r="BK102" s="6">
        <f t="shared" si="48"/>
        <v>0</v>
      </c>
      <c r="BL102" s="6">
        <f t="shared" si="49"/>
        <v>0</v>
      </c>
      <c r="BM102" s="6">
        <f>IF(BK102&gt;0,IF(SUM(BL$12:BL102)&gt;0,0,IF(BJ102&lt;&gt;"",-PPMT(Tablas!$D$8,BJ102,($C$4*12)-(VLOOKUP($BA$9,$A$12:$B$71,2,0)-1),BK$9-SUM(BL$12:BL102)),0)),0)</f>
        <v>0</v>
      </c>
      <c r="BN102" s="6">
        <f>IF(SUM(BL$12:BL102)&gt;0,0,IF(BJ102&lt;&gt;"",BK102-BM102-BL102,0))</f>
        <v>0</v>
      </c>
      <c r="BO102" s="6">
        <f>IF(SUM(BL$12:BL102)&gt;0,0,IF(BJ102&lt;&gt;"",(BK102-BL102)*Tablas!$D$8,0))</f>
        <v>0</v>
      </c>
      <c r="BP102" s="6">
        <f>IF(BM102&gt;0,IF(SUM(BL$12:BL102)&gt;0,0,IF(BJ102&lt;&gt;"",Tablas!$G$8,0)),0)</f>
        <v>0</v>
      </c>
      <c r="BQ102" s="6">
        <f>IF(BJ102&lt;&gt;"",ROUND(BP102+BO102+BM102,2),0)*(1+Tablas!$E$8)</f>
        <v>0</v>
      </c>
      <c r="BS102" s="14" t="str">
        <f t="shared" si="50"/>
        <v/>
      </c>
      <c r="BT102" s="6">
        <f t="shared" si="51"/>
        <v>0</v>
      </c>
      <c r="BU102" s="6">
        <f t="shared" si="52"/>
        <v>0</v>
      </c>
      <c r="BV102" s="6">
        <f>IF(BT102&gt;0,IF(SUM(BU$12:BU102)&gt;0,0,IF(BS102&lt;&gt;"",-PPMT(Tablas!$D$8,BS102,($C$4*12)-(VLOOKUP($BJ$9,$A$12:$B$71,2,0)-1),BT$9-SUM(BU$12:BU102)),0)),0)</f>
        <v>0</v>
      </c>
      <c r="BW102" s="6">
        <f>IF(SUM(BU$12:BU102)&gt;0,0,IF(BS102&lt;&gt;"",BT102-BV102-BU102,0))</f>
        <v>0</v>
      </c>
      <c r="BX102" s="6">
        <f>IF(SUM(BU$12:BU102)&gt;0,0,IF(BS102&lt;&gt;"",(BT102-BU102)*Tablas!$D$8,0))</f>
        <v>0</v>
      </c>
      <c r="BY102" s="6">
        <f>IF(BV102&gt;0,IF(SUM(BU$12:BU102)&gt;0,0,IF(BS102&lt;&gt;"",Tablas!$G$8,0)),0)</f>
        <v>0</v>
      </c>
      <c r="BZ102" s="6">
        <f>IF(BS102&lt;&gt;"",ROUND(BY102+BX102+BV102,2),0)*(1+Tablas!$E$8)</f>
        <v>0</v>
      </c>
      <c r="CB102" s="14" t="str">
        <f t="shared" si="53"/>
        <v/>
      </c>
      <c r="CC102" s="6">
        <f t="shared" si="54"/>
        <v>0</v>
      </c>
      <c r="CD102" s="6">
        <f t="shared" si="55"/>
        <v>0</v>
      </c>
      <c r="CE102" s="6">
        <f>IF(CC102&gt;0,IF(SUM(CD$12:CD102)&gt;0,0,IF(CB102&lt;&gt;"",-PPMT(Tablas!$D$8,CB102,($C$4*12)-(VLOOKUP($BS$9,$A$12:$B$71,2,0)-1),CC$9-SUM(CD$12:CD102)),0)),0)</f>
        <v>0</v>
      </c>
      <c r="CF102" s="6">
        <f>IF(SUM(CD$12:CD102)&gt;0,0,IF(CB102&lt;&gt;"",CC102-CE102-CD102,0))</f>
        <v>0</v>
      </c>
      <c r="CG102" s="6">
        <f>IF(SUM(CD$12:CD102)&gt;0,0,IF(CB102&lt;&gt;"",(CC102-CD102)*Tablas!$D$8,0))</f>
        <v>0</v>
      </c>
      <c r="CH102" s="6">
        <f>IF(CE102&gt;0,IF(SUM(CD$12:CD102)&gt;0,0,IF(CB102&lt;&gt;"",Tablas!$G$8,0)),0)</f>
        <v>0</v>
      </c>
      <c r="CI102" s="6">
        <f>IF(CB102&lt;&gt;"",ROUND(CH102+CG102+CE102,2),0)*(1+Tablas!$E$8)</f>
        <v>0</v>
      </c>
      <c r="CK102" s="14" t="str">
        <f t="shared" si="56"/>
        <v/>
      </c>
      <c r="CL102" s="6">
        <f t="shared" si="57"/>
        <v>0</v>
      </c>
      <c r="CM102" s="6">
        <f t="shared" si="58"/>
        <v>0</v>
      </c>
      <c r="CN102" s="6">
        <f>IF(CL102&gt;0,IF(SUM(CM$12:CM102)&gt;0,0,IF(CK102&lt;&gt;"",-PPMT(Tablas!$D$8,CK102,($C$4*12)-(VLOOKUP($CB$9,$A$12:$B$71,2,0)-1),CL$9-SUM(CM$12:CM102)),0)),0)</f>
        <v>0</v>
      </c>
      <c r="CO102" s="6">
        <f>IF(SUM(CM$12:CM102)&gt;0,0,IF(CK102&lt;&gt;"",CL102-CN102-CM102,0))</f>
        <v>0</v>
      </c>
      <c r="CP102" s="6">
        <f>IF(SUM(CM$12:CM102)&gt;0,0,IF(CK102&lt;&gt;"",(CL102-CM102)*Tablas!$D$8,0))</f>
        <v>0</v>
      </c>
      <c r="CQ102" s="6">
        <f>IF(CN102&gt;0,IF(SUM(CM$12:CM102)&gt;0,0,IF(CK102&lt;&gt;"",Tablas!$G$8,0)),0)</f>
        <v>0</v>
      </c>
      <c r="CR102" s="6">
        <f>IF(CK102&lt;&gt;"",ROUND(CQ102+CP102+CN102,2),0)*(1+Tablas!$E$8)</f>
        <v>0</v>
      </c>
      <c r="CT102" s="14" t="str">
        <f t="shared" si="59"/>
        <v/>
      </c>
      <c r="CU102" s="6">
        <f t="shared" si="60"/>
        <v>0</v>
      </c>
      <c r="CV102" s="6">
        <f t="shared" si="61"/>
        <v>0</v>
      </c>
      <c r="CW102" s="6">
        <f>IF(CU102&gt;0,IF(SUM(CV$12:CV102)&gt;0,0,IF(CT102&lt;&gt;"",-PPMT(Tablas!$D$8,CT102,($C$4*12)-(VLOOKUP($CK$9,$A$12:$B$71,2,0)-1),CU$9-SUM(CV$12:CV102)),0)),0)</f>
        <v>0</v>
      </c>
      <c r="CX102" s="6">
        <f>IF(SUM(CV$12:CV102)&gt;0,0,IF(CT102&lt;&gt;"",CU102-CW102-CV102,0))</f>
        <v>0</v>
      </c>
      <c r="CY102" s="6">
        <f>IF(SUM(CV$12:CV102)&gt;0,0,IF(CT102&lt;&gt;"",(CU102-CV102)*Tablas!$D$8,0))</f>
        <v>0</v>
      </c>
      <c r="CZ102" s="6">
        <f>IF(CW102&gt;0,IF(SUM(CV$12:CV102)&gt;0,0,IF(CT102&lt;&gt;"",Tablas!$G$8,0)),0)</f>
        <v>0</v>
      </c>
      <c r="DA102" s="6">
        <f>IF(CT102&lt;&gt;"",ROUND(CZ102+CY102+CW102,2),0)*(1+Tablas!$E$8)</f>
        <v>0</v>
      </c>
      <c r="DC102" s="14" t="str">
        <f t="shared" si="62"/>
        <v/>
      </c>
      <c r="DD102" s="6">
        <f t="shared" si="63"/>
        <v>0</v>
      </c>
      <c r="DE102" s="6">
        <f t="shared" si="64"/>
        <v>0</v>
      </c>
      <c r="DF102" s="6">
        <f>IF(DD102&gt;0,IF(SUM(DE$12:DE102)&gt;0,0,IF(DC102&lt;&gt;"",-PPMT(Tablas!$D$8,DC102,($C$4*12)-(VLOOKUP($CT$9,$A$12:$B$71,2,0)-1),DD$9-SUM(DE$12:DE102)),0)),0)</f>
        <v>0</v>
      </c>
      <c r="DG102" s="6">
        <f>IF(SUM(DE$12:DE102)&gt;0,0,IF(DC102&lt;&gt;"",DD102-DF102-DE102,0))</f>
        <v>0</v>
      </c>
      <c r="DH102" s="6">
        <f>IF(SUM(DE$12:DE102)&gt;0,0,IF(DC102&lt;&gt;"",(DD102-DE102)*Tablas!$D$8,0))</f>
        <v>0</v>
      </c>
      <c r="DI102" s="6">
        <f>IF(DF102&gt;0,IF(SUM(DE$12:DE102)&gt;0,0,IF(DC102&lt;&gt;"",Tablas!$G$8,0)),0)</f>
        <v>0</v>
      </c>
      <c r="DJ102" s="6">
        <f>IF(DC102&lt;&gt;"",ROUND(DI102+DH102+DF102,2),0)*(1+Tablas!$E$8)</f>
        <v>0</v>
      </c>
      <c r="DL102" s="14" t="str">
        <f t="shared" si="65"/>
        <v/>
      </c>
      <c r="DM102" s="6">
        <f t="shared" si="66"/>
        <v>0</v>
      </c>
      <c r="DN102" s="6">
        <f t="shared" si="67"/>
        <v>0</v>
      </c>
      <c r="DO102" s="6">
        <f>IF(DM102&gt;0,IF(SUM(DN$12:DN102)&gt;0,0,IF(DL102&lt;&gt;"",-PPMT(Tablas!$D$8,DL102,($C$4*12)-(VLOOKUP($DC$9,$A$12:$B$71,2,0)-1),DM$9-SUM(DN$12:DN102)),0)),0)</f>
        <v>0</v>
      </c>
      <c r="DP102" s="6">
        <f>IF(SUM(DN$12:DN102)&gt;0,0,IF(DL102&lt;&gt;"",DM102-DO102-DN102,0))</f>
        <v>0</v>
      </c>
      <c r="DQ102" s="6">
        <f>IF(SUM(DN$12:DN102)&gt;0,0,IF(DL102&lt;&gt;"",(DM102-DN102)*Tablas!$D$8,0))</f>
        <v>0</v>
      </c>
      <c r="DR102" s="6">
        <f>IF(DO102&gt;0,IF(SUM(DN$12:DN102)&gt;0,0,IF(DL102&lt;&gt;"",Tablas!$G$8,0)),0)</f>
        <v>0</v>
      </c>
      <c r="DS102" s="6">
        <f>IF(DL102&lt;&gt;"",ROUND(DR102+DQ102+DO102,2),0)*(1+Tablas!$E$8)</f>
        <v>0</v>
      </c>
      <c r="DU102" s="14" t="str">
        <f t="shared" si="68"/>
        <v/>
      </c>
      <c r="DV102" s="6">
        <f t="shared" si="69"/>
        <v>0</v>
      </c>
      <c r="DW102" s="6">
        <f t="shared" si="70"/>
        <v>0</v>
      </c>
      <c r="DX102" s="6">
        <f>IF(DV102&gt;0,IF(SUM(DW$12:DW102)&gt;0,0,IF(DU102&lt;&gt;"",-PPMT(Tablas!$D$8,DU102,($C$4*12)-(VLOOKUP($DL$9,$A$12:$B$71,2,0)-1),DV$9-SUM(DW$12:DW102)),0)),0)</f>
        <v>0</v>
      </c>
      <c r="DY102" s="6">
        <f>IF(SUM(DW$12:DW102)&gt;0,0,IF(DU102&lt;&gt;"",DV102-DX102-DW102,0))</f>
        <v>0</v>
      </c>
      <c r="DZ102" s="6">
        <f>IF(SUM(DW$12:DW102)&gt;0,0,IF(DU102&lt;&gt;"",(DV102-DW102)*Tablas!$D$8,0))</f>
        <v>0</v>
      </c>
      <c r="EA102" s="6">
        <f>IF(DX102&gt;0,IF(SUM(DW$12:DW102)&gt;0,0,IF(DU102&lt;&gt;"",Tablas!$G$8,0)),0)</f>
        <v>0</v>
      </c>
      <c r="EB102" s="6">
        <f>IF(DU102&lt;&gt;"",ROUND(EA102+DZ102+DX102,2),0)*(1+Tablas!$E$8)</f>
        <v>0</v>
      </c>
    </row>
    <row r="103" spans="1:132" x14ac:dyDescent="0.2">
      <c r="A103" s="3">
        <f>IF($D103&gt;0,COUNTA($D$12:D103),0)</f>
        <v>0</v>
      </c>
      <c r="B103" s="13" t="str">
        <f t="shared" si="71"/>
        <v/>
      </c>
      <c r="C103" s="1">
        <f t="shared" si="72"/>
        <v>48380</v>
      </c>
      <c r="D103" s="34"/>
      <c r="E103" s="6">
        <f t="shared" si="73"/>
        <v>1.0572875908110291E-11</v>
      </c>
      <c r="F103" s="6">
        <f t="shared" si="37"/>
        <v>0</v>
      </c>
      <c r="G103" s="6">
        <f t="shared" si="38"/>
        <v>0</v>
      </c>
      <c r="H103" s="6">
        <f t="shared" si="39"/>
        <v>0</v>
      </c>
      <c r="I103" s="6">
        <f>ROUND(SUM(F103:H103),2)*(Tablas!$E$8)</f>
        <v>0</v>
      </c>
      <c r="J103" s="6">
        <f t="shared" si="40"/>
        <v>0</v>
      </c>
      <c r="AR103" s="14" t="str">
        <f t="shared" si="41"/>
        <v/>
      </c>
      <c r="AS103" s="6">
        <f t="shared" si="42"/>
        <v>0</v>
      </c>
      <c r="AT103" s="6">
        <f t="shared" si="43"/>
        <v>0</v>
      </c>
      <c r="AU103" s="6">
        <f>IF(SUM($AT$12:$AT103)&gt;0,0,IF($AR103&lt;&gt;"",-PPMT($H$2,$AR103,$C$4*12,$AS$12-SUM($AT$12:$AT103)),0))</f>
        <v>0</v>
      </c>
      <c r="AV103" s="6">
        <f>IF(SUM($AT$12:$AT103)&gt;0,0,IF($AR103&lt;&gt;"",AS103-AU103-AT103,0))</f>
        <v>0</v>
      </c>
      <c r="AW103" s="6">
        <f>IF(SUM($AT$12:$AT103)&gt;0,0,IF($AR103&lt;&gt;"",(AS103-AT103)*$H$2,0))</f>
        <v>0</v>
      </c>
      <c r="AX103" s="6">
        <f>IF(AU103&gt;0,IF(SUM($AT$12:$AT103)&gt;0,0,IF($AR103&lt;&gt;"",Tablas!$G$8,0)),0)</f>
        <v>0</v>
      </c>
      <c r="AY103" s="6">
        <f>IF($AR103&lt;&gt;"",ROUND(AX103+AW103+AU103,2),0)*(1+Tablas!$E$8)</f>
        <v>0</v>
      </c>
      <c r="BA103" s="14" t="str">
        <f t="shared" si="44"/>
        <v/>
      </c>
      <c r="BB103" s="6">
        <f t="shared" si="45"/>
        <v>0</v>
      </c>
      <c r="BC103" s="6">
        <f t="shared" si="46"/>
        <v>0</v>
      </c>
      <c r="BD103" s="6">
        <f>IF(BB103&gt;0,
IF(SUM(BC$12:BC103)&gt;0,0,
IF(BA103&lt;&gt;"",
-PPMT(Tablas!$D$8,BA103,($C$4*12)-(VLOOKUP($AR$9,$A$12:$B$71,2,0)-1),BB$9-SUM(BC$12:BC103)),0)),0)</f>
        <v>0</v>
      </c>
      <c r="BE103" s="6">
        <f>IF(SUM(BC$12:BC103)&gt;0,0,IF(BA103&lt;&gt;"",BB103-BD103-BC103,0))</f>
        <v>0</v>
      </c>
      <c r="BF103" s="6">
        <f>IF(SUM(BC$12:BC103)&gt;0,0,IF(BA103&lt;&gt;"",(BB103-BC103)*Tablas!$D$8,0))</f>
        <v>0</v>
      </c>
      <c r="BG103" s="6">
        <f>IF(BD103&gt;0,IF(SUM(BC$12:BC103)&gt;0,0,IF(BA103&lt;&gt;"",Tablas!$G$8,0)),0)</f>
        <v>0</v>
      </c>
      <c r="BH103" s="6">
        <f>IF(BA103&lt;&gt;"",ROUND(BG103+BF103+BD103,2),0)*(1+Tablas!$E$8)</f>
        <v>0</v>
      </c>
      <c r="BJ103" s="14" t="str">
        <f t="shared" si="47"/>
        <v/>
      </c>
      <c r="BK103" s="6">
        <f t="shared" si="48"/>
        <v>0</v>
      </c>
      <c r="BL103" s="6">
        <f t="shared" si="49"/>
        <v>0</v>
      </c>
      <c r="BM103" s="6">
        <f>IF(BK103&gt;0,IF(SUM(BL$12:BL103)&gt;0,0,IF(BJ103&lt;&gt;"",-PPMT(Tablas!$D$8,BJ103,($C$4*12)-(VLOOKUP($BA$9,$A$12:$B$71,2,0)-1),BK$9-SUM(BL$12:BL103)),0)),0)</f>
        <v>0</v>
      </c>
      <c r="BN103" s="6">
        <f>IF(SUM(BL$12:BL103)&gt;0,0,IF(BJ103&lt;&gt;"",BK103-BM103-BL103,0))</f>
        <v>0</v>
      </c>
      <c r="BO103" s="6">
        <f>IF(SUM(BL$12:BL103)&gt;0,0,IF(BJ103&lt;&gt;"",(BK103-BL103)*Tablas!$D$8,0))</f>
        <v>0</v>
      </c>
      <c r="BP103" s="6">
        <f>IF(BM103&gt;0,IF(SUM(BL$12:BL103)&gt;0,0,IF(BJ103&lt;&gt;"",Tablas!$G$8,0)),0)</f>
        <v>0</v>
      </c>
      <c r="BQ103" s="6">
        <f>IF(BJ103&lt;&gt;"",ROUND(BP103+BO103+BM103,2),0)*(1+Tablas!$E$8)</f>
        <v>0</v>
      </c>
      <c r="BS103" s="14" t="str">
        <f t="shared" si="50"/>
        <v/>
      </c>
      <c r="BT103" s="6">
        <f t="shared" si="51"/>
        <v>0</v>
      </c>
      <c r="BU103" s="6">
        <f t="shared" si="52"/>
        <v>0</v>
      </c>
      <c r="BV103" s="6">
        <f>IF(BT103&gt;0,IF(SUM(BU$12:BU103)&gt;0,0,IF(BS103&lt;&gt;"",-PPMT(Tablas!$D$8,BS103,($C$4*12)-(VLOOKUP($BJ$9,$A$12:$B$71,2,0)-1),BT$9-SUM(BU$12:BU103)),0)),0)</f>
        <v>0</v>
      </c>
      <c r="BW103" s="6">
        <f>IF(SUM(BU$12:BU103)&gt;0,0,IF(BS103&lt;&gt;"",BT103-BV103-BU103,0))</f>
        <v>0</v>
      </c>
      <c r="BX103" s="6">
        <f>IF(SUM(BU$12:BU103)&gt;0,0,IF(BS103&lt;&gt;"",(BT103-BU103)*Tablas!$D$8,0))</f>
        <v>0</v>
      </c>
      <c r="BY103" s="6">
        <f>IF(BV103&gt;0,IF(SUM(BU$12:BU103)&gt;0,0,IF(BS103&lt;&gt;"",Tablas!$G$8,0)),0)</f>
        <v>0</v>
      </c>
      <c r="BZ103" s="6">
        <f>IF(BS103&lt;&gt;"",ROUND(BY103+BX103+BV103,2),0)*(1+Tablas!$E$8)</f>
        <v>0</v>
      </c>
      <c r="CB103" s="14" t="str">
        <f t="shared" si="53"/>
        <v/>
      </c>
      <c r="CC103" s="6">
        <f t="shared" si="54"/>
        <v>0</v>
      </c>
      <c r="CD103" s="6">
        <f t="shared" si="55"/>
        <v>0</v>
      </c>
      <c r="CE103" s="6">
        <f>IF(CC103&gt;0,IF(SUM(CD$12:CD103)&gt;0,0,IF(CB103&lt;&gt;"",-PPMT(Tablas!$D$8,CB103,($C$4*12)-(VLOOKUP($BS$9,$A$12:$B$71,2,0)-1),CC$9-SUM(CD$12:CD103)),0)),0)</f>
        <v>0</v>
      </c>
      <c r="CF103" s="6">
        <f>IF(SUM(CD$12:CD103)&gt;0,0,IF(CB103&lt;&gt;"",CC103-CE103-CD103,0))</f>
        <v>0</v>
      </c>
      <c r="CG103" s="6">
        <f>IF(SUM(CD$12:CD103)&gt;0,0,IF(CB103&lt;&gt;"",(CC103-CD103)*Tablas!$D$8,0))</f>
        <v>0</v>
      </c>
      <c r="CH103" s="6">
        <f>IF(CE103&gt;0,IF(SUM(CD$12:CD103)&gt;0,0,IF(CB103&lt;&gt;"",Tablas!$G$8,0)),0)</f>
        <v>0</v>
      </c>
      <c r="CI103" s="6">
        <f>IF(CB103&lt;&gt;"",ROUND(CH103+CG103+CE103,2),0)*(1+Tablas!$E$8)</f>
        <v>0</v>
      </c>
      <c r="CK103" s="14" t="str">
        <f t="shared" si="56"/>
        <v/>
      </c>
      <c r="CL103" s="6">
        <f t="shared" si="57"/>
        <v>0</v>
      </c>
      <c r="CM103" s="6">
        <f t="shared" si="58"/>
        <v>0</v>
      </c>
      <c r="CN103" s="6">
        <f>IF(CL103&gt;0,IF(SUM(CM$12:CM103)&gt;0,0,IF(CK103&lt;&gt;"",-PPMT(Tablas!$D$8,CK103,($C$4*12)-(VLOOKUP($CB$9,$A$12:$B$71,2,0)-1),CL$9-SUM(CM$12:CM103)),0)),0)</f>
        <v>0</v>
      </c>
      <c r="CO103" s="6">
        <f>IF(SUM(CM$12:CM103)&gt;0,0,IF(CK103&lt;&gt;"",CL103-CN103-CM103,0))</f>
        <v>0</v>
      </c>
      <c r="CP103" s="6">
        <f>IF(SUM(CM$12:CM103)&gt;0,0,IF(CK103&lt;&gt;"",(CL103-CM103)*Tablas!$D$8,0))</f>
        <v>0</v>
      </c>
      <c r="CQ103" s="6">
        <f>IF(CN103&gt;0,IF(SUM(CM$12:CM103)&gt;0,0,IF(CK103&lt;&gt;"",Tablas!$G$8,0)),0)</f>
        <v>0</v>
      </c>
      <c r="CR103" s="6">
        <f>IF(CK103&lt;&gt;"",ROUND(CQ103+CP103+CN103,2),0)*(1+Tablas!$E$8)</f>
        <v>0</v>
      </c>
      <c r="CT103" s="14" t="str">
        <f t="shared" si="59"/>
        <v/>
      </c>
      <c r="CU103" s="6">
        <f t="shared" si="60"/>
        <v>0</v>
      </c>
      <c r="CV103" s="6">
        <f t="shared" si="61"/>
        <v>0</v>
      </c>
      <c r="CW103" s="6">
        <f>IF(CU103&gt;0,IF(SUM(CV$12:CV103)&gt;0,0,IF(CT103&lt;&gt;"",-PPMT(Tablas!$D$8,CT103,($C$4*12)-(VLOOKUP($CK$9,$A$12:$B$71,2,0)-1),CU$9-SUM(CV$12:CV103)),0)),0)</f>
        <v>0</v>
      </c>
      <c r="CX103" s="6">
        <f>IF(SUM(CV$12:CV103)&gt;0,0,IF(CT103&lt;&gt;"",CU103-CW103-CV103,0))</f>
        <v>0</v>
      </c>
      <c r="CY103" s="6">
        <f>IF(SUM(CV$12:CV103)&gt;0,0,IF(CT103&lt;&gt;"",(CU103-CV103)*Tablas!$D$8,0))</f>
        <v>0</v>
      </c>
      <c r="CZ103" s="6">
        <f>IF(CW103&gt;0,IF(SUM(CV$12:CV103)&gt;0,0,IF(CT103&lt;&gt;"",Tablas!$G$8,0)),0)</f>
        <v>0</v>
      </c>
      <c r="DA103" s="6">
        <f>IF(CT103&lt;&gt;"",ROUND(CZ103+CY103+CW103,2),0)*(1+Tablas!$E$8)</f>
        <v>0</v>
      </c>
      <c r="DC103" s="14" t="str">
        <f t="shared" si="62"/>
        <v/>
      </c>
      <c r="DD103" s="6">
        <f t="shared" si="63"/>
        <v>0</v>
      </c>
      <c r="DE103" s="6">
        <f t="shared" si="64"/>
        <v>0</v>
      </c>
      <c r="DF103" s="6">
        <f>IF(DD103&gt;0,IF(SUM(DE$12:DE103)&gt;0,0,IF(DC103&lt;&gt;"",-PPMT(Tablas!$D$8,DC103,($C$4*12)-(VLOOKUP($CT$9,$A$12:$B$71,2,0)-1),DD$9-SUM(DE$12:DE103)),0)),0)</f>
        <v>0</v>
      </c>
      <c r="DG103" s="6">
        <f>IF(SUM(DE$12:DE103)&gt;0,0,IF(DC103&lt;&gt;"",DD103-DF103-DE103,0))</f>
        <v>0</v>
      </c>
      <c r="DH103" s="6">
        <f>IF(SUM(DE$12:DE103)&gt;0,0,IF(DC103&lt;&gt;"",(DD103-DE103)*Tablas!$D$8,0))</f>
        <v>0</v>
      </c>
      <c r="DI103" s="6">
        <f>IF(DF103&gt;0,IF(SUM(DE$12:DE103)&gt;0,0,IF(DC103&lt;&gt;"",Tablas!$G$8,0)),0)</f>
        <v>0</v>
      </c>
      <c r="DJ103" s="6">
        <f>IF(DC103&lt;&gt;"",ROUND(DI103+DH103+DF103,2),0)*(1+Tablas!$E$8)</f>
        <v>0</v>
      </c>
      <c r="DL103" s="14" t="str">
        <f t="shared" si="65"/>
        <v/>
      </c>
      <c r="DM103" s="6">
        <f t="shared" si="66"/>
        <v>0</v>
      </c>
      <c r="DN103" s="6">
        <f t="shared" si="67"/>
        <v>0</v>
      </c>
      <c r="DO103" s="6">
        <f>IF(DM103&gt;0,IF(SUM(DN$12:DN103)&gt;0,0,IF(DL103&lt;&gt;"",-PPMT(Tablas!$D$8,DL103,($C$4*12)-(VLOOKUP($DC$9,$A$12:$B$71,2,0)-1),DM$9-SUM(DN$12:DN103)),0)),0)</f>
        <v>0</v>
      </c>
      <c r="DP103" s="6">
        <f>IF(SUM(DN$12:DN103)&gt;0,0,IF(DL103&lt;&gt;"",DM103-DO103-DN103,0))</f>
        <v>0</v>
      </c>
      <c r="DQ103" s="6">
        <f>IF(SUM(DN$12:DN103)&gt;0,0,IF(DL103&lt;&gt;"",(DM103-DN103)*Tablas!$D$8,0))</f>
        <v>0</v>
      </c>
      <c r="DR103" s="6">
        <f>IF(DO103&gt;0,IF(SUM(DN$12:DN103)&gt;0,0,IF(DL103&lt;&gt;"",Tablas!$G$8,0)),0)</f>
        <v>0</v>
      </c>
      <c r="DS103" s="6">
        <f>IF(DL103&lt;&gt;"",ROUND(DR103+DQ103+DO103,2),0)*(1+Tablas!$E$8)</f>
        <v>0</v>
      </c>
      <c r="DU103" s="14" t="str">
        <f t="shared" si="68"/>
        <v/>
      </c>
      <c r="DV103" s="6">
        <f t="shared" si="69"/>
        <v>0</v>
      </c>
      <c r="DW103" s="6">
        <f t="shared" si="70"/>
        <v>0</v>
      </c>
      <c r="DX103" s="6">
        <f>IF(DV103&gt;0,IF(SUM(DW$12:DW103)&gt;0,0,IF(DU103&lt;&gt;"",-PPMT(Tablas!$D$8,DU103,($C$4*12)-(VLOOKUP($DL$9,$A$12:$B$71,2,0)-1),DV$9-SUM(DW$12:DW103)),0)),0)</f>
        <v>0</v>
      </c>
      <c r="DY103" s="6">
        <f>IF(SUM(DW$12:DW103)&gt;0,0,IF(DU103&lt;&gt;"",DV103-DX103-DW103,0))</f>
        <v>0</v>
      </c>
      <c r="DZ103" s="6">
        <f>IF(SUM(DW$12:DW103)&gt;0,0,IF(DU103&lt;&gt;"",(DV103-DW103)*Tablas!$D$8,0))</f>
        <v>0</v>
      </c>
      <c r="EA103" s="6">
        <f>IF(DX103&gt;0,IF(SUM(DW$12:DW103)&gt;0,0,IF(DU103&lt;&gt;"",Tablas!$G$8,0)),0)</f>
        <v>0</v>
      </c>
      <c r="EB103" s="6">
        <f>IF(DU103&lt;&gt;"",ROUND(EA103+DZ103+DX103,2),0)*(1+Tablas!$E$8)</f>
        <v>0</v>
      </c>
    </row>
    <row r="104" spans="1:132" x14ac:dyDescent="0.2">
      <c r="A104" s="3">
        <f>IF($D104&gt;0,COUNTA($D$12:D104),0)</f>
        <v>0</v>
      </c>
      <c r="B104" s="13" t="str">
        <f t="shared" si="71"/>
        <v/>
      </c>
      <c r="C104" s="1">
        <f t="shared" si="72"/>
        <v>48410</v>
      </c>
      <c r="D104" s="34"/>
      <c r="E104" s="6">
        <f t="shared" si="73"/>
        <v>1.0572875908110291E-11</v>
      </c>
      <c r="F104" s="6">
        <f t="shared" si="37"/>
        <v>0</v>
      </c>
      <c r="G104" s="6">
        <f t="shared" si="38"/>
        <v>0</v>
      </c>
      <c r="H104" s="6">
        <f t="shared" si="39"/>
        <v>0</v>
      </c>
      <c r="I104" s="6">
        <f>ROUND(SUM(F104:H104),2)*(Tablas!$E$8)</f>
        <v>0</v>
      </c>
      <c r="J104" s="6">
        <f t="shared" si="40"/>
        <v>0</v>
      </c>
      <c r="AR104" s="14" t="str">
        <f t="shared" si="41"/>
        <v/>
      </c>
      <c r="AS104" s="6">
        <f t="shared" si="42"/>
        <v>0</v>
      </c>
      <c r="AT104" s="6">
        <f t="shared" si="43"/>
        <v>0</v>
      </c>
      <c r="AU104" s="6">
        <f>IF(SUM($AT$12:$AT104)&gt;0,0,IF($AR104&lt;&gt;"",-PPMT($H$2,$AR104,$C$4*12,$AS$12-SUM($AT$12:$AT104)),0))</f>
        <v>0</v>
      </c>
      <c r="AV104" s="6">
        <f>IF(SUM($AT$12:$AT104)&gt;0,0,IF($AR104&lt;&gt;"",AS104-AU104-AT104,0))</f>
        <v>0</v>
      </c>
      <c r="AW104" s="6">
        <f>IF(SUM($AT$12:$AT104)&gt;0,0,IF($AR104&lt;&gt;"",(AS104-AT104)*$H$2,0))</f>
        <v>0</v>
      </c>
      <c r="AX104" s="6">
        <f>IF(AU104&gt;0,IF(SUM($AT$12:$AT104)&gt;0,0,IF($AR104&lt;&gt;"",Tablas!$G$8,0)),0)</f>
        <v>0</v>
      </c>
      <c r="AY104" s="6">
        <f>IF($AR104&lt;&gt;"",ROUND(AX104+AW104+AU104,2),0)*(1+Tablas!$E$8)</f>
        <v>0</v>
      </c>
      <c r="BA104" s="14" t="str">
        <f t="shared" si="44"/>
        <v/>
      </c>
      <c r="BB104" s="6">
        <f t="shared" si="45"/>
        <v>0</v>
      </c>
      <c r="BC104" s="6">
        <f t="shared" si="46"/>
        <v>0</v>
      </c>
      <c r="BD104" s="6">
        <f>IF(BB104&gt;0,
IF(SUM(BC$12:BC104)&gt;0,0,
IF(BA104&lt;&gt;"",
-PPMT(Tablas!$D$8,BA104,($C$4*12)-(VLOOKUP($AR$9,$A$12:$B$71,2,0)-1),BB$9-SUM(BC$12:BC104)),0)),0)</f>
        <v>0</v>
      </c>
      <c r="BE104" s="6">
        <f>IF(SUM(BC$12:BC104)&gt;0,0,IF(BA104&lt;&gt;"",BB104-BD104-BC104,0))</f>
        <v>0</v>
      </c>
      <c r="BF104" s="6">
        <f>IF(SUM(BC$12:BC104)&gt;0,0,IF(BA104&lt;&gt;"",(BB104-BC104)*Tablas!$D$8,0))</f>
        <v>0</v>
      </c>
      <c r="BG104" s="6">
        <f>IF(BD104&gt;0,IF(SUM(BC$12:BC104)&gt;0,0,IF(BA104&lt;&gt;"",Tablas!$G$8,0)),0)</f>
        <v>0</v>
      </c>
      <c r="BH104" s="6">
        <f>IF(BA104&lt;&gt;"",ROUND(BG104+BF104+BD104,2),0)*(1+Tablas!$E$8)</f>
        <v>0</v>
      </c>
      <c r="BJ104" s="14" t="str">
        <f t="shared" si="47"/>
        <v/>
      </c>
      <c r="BK104" s="6">
        <f t="shared" si="48"/>
        <v>0</v>
      </c>
      <c r="BL104" s="6">
        <f t="shared" si="49"/>
        <v>0</v>
      </c>
      <c r="BM104" s="6">
        <f>IF(BK104&gt;0,IF(SUM(BL$12:BL104)&gt;0,0,IF(BJ104&lt;&gt;"",-PPMT(Tablas!$D$8,BJ104,($C$4*12)-(VLOOKUP($BA$9,$A$12:$B$71,2,0)-1),BK$9-SUM(BL$12:BL104)),0)),0)</f>
        <v>0</v>
      </c>
      <c r="BN104" s="6">
        <f>IF(SUM(BL$12:BL104)&gt;0,0,IF(BJ104&lt;&gt;"",BK104-BM104-BL104,0))</f>
        <v>0</v>
      </c>
      <c r="BO104" s="6">
        <f>IF(SUM(BL$12:BL104)&gt;0,0,IF(BJ104&lt;&gt;"",(BK104-BL104)*Tablas!$D$8,0))</f>
        <v>0</v>
      </c>
      <c r="BP104" s="6">
        <f>IF(BM104&gt;0,IF(SUM(BL$12:BL104)&gt;0,0,IF(BJ104&lt;&gt;"",Tablas!$G$8,0)),0)</f>
        <v>0</v>
      </c>
      <c r="BQ104" s="6">
        <f>IF(BJ104&lt;&gt;"",ROUND(BP104+BO104+BM104,2),0)*(1+Tablas!$E$8)</f>
        <v>0</v>
      </c>
      <c r="BS104" s="14" t="str">
        <f t="shared" si="50"/>
        <v/>
      </c>
      <c r="BT104" s="6">
        <f t="shared" si="51"/>
        <v>0</v>
      </c>
      <c r="BU104" s="6">
        <f t="shared" si="52"/>
        <v>0</v>
      </c>
      <c r="BV104" s="6">
        <f>IF(BT104&gt;0,IF(SUM(BU$12:BU104)&gt;0,0,IF(BS104&lt;&gt;"",-PPMT(Tablas!$D$8,BS104,($C$4*12)-(VLOOKUP($BJ$9,$A$12:$B$71,2,0)-1),BT$9-SUM(BU$12:BU104)),0)),0)</f>
        <v>0</v>
      </c>
      <c r="BW104" s="6">
        <f>IF(SUM(BU$12:BU104)&gt;0,0,IF(BS104&lt;&gt;"",BT104-BV104-BU104,0))</f>
        <v>0</v>
      </c>
      <c r="BX104" s="6">
        <f>IF(SUM(BU$12:BU104)&gt;0,0,IF(BS104&lt;&gt;"",(BT104-BU104)*Tablas!$D$8,0))</f>
        <v>0</v>
      </c>
      <c r="BY104" s="6">
        <f>IF(BV104&gt;0,IF(SUM(BU$12:BU104)&gt;0,0,IF(BS104&lt;&gt;"",Tablas!$G$8,0)),0)</f>
        <v>0</v>
      </c>
      <c r="BZ104" s="6">
        <f>IF(BS104&lt;&gt;"",ROUND(BY104+BX104+BV104,2),0)*(1+Tablas!$E$8)</f>
        <v>0</v>
      </c>
      <c r="CB104" s="14" t="str">
        <f t="shared" si="53"/>
        <v/>
      </c>
      <c r="CC104" s="6">
        <f t="shared" si="54"/>
        <v>0</v>
      </c>
      <c r="CD104" s="6">
        <f t="shared" si="55"/>
        <v>0</v>
      </c>
      <c r="CE104" s="6">
        <f>IF(CC104&gt;0,IF(SUM(CD$12:CD104)&gt;0,0,IF(CB104&lt;&gt;"",-PPMT(Tablas!$D$8,CB104,($C$4*12)-(VLOOKUP($BS$9,$A$12:$B$71,2,0)-1),CC$9-SUM(CD$12:CD104)),0)),0)</f>
        <v>0</v>
      </c>
      <c r="CF104" s="6">
        <f>IF(SUM(CD$12:CD104)&gt;0,0,IF(CB104&lt;&gt;"",CC104-CE104-CD104,0))</f>
        <v>0</v>
      </c>
      <c r="CG104" s="6">
        <f>IF(SUM(CD$12:CD104)&gt;0,0,IF(CB104&lt;&gt;"",(CC104-CD104)*Tablas!$D$8,0))</f>
        <v>0</v>
      </c>
      <c r="CH104" s="6">
        <f>IF(CE104&gt;0,IF(SUM(CD$12:CD104)&gt;0,0,IF(CB104&lt;&gt;"",Tablas!$G$8,0)),0)</f>
        <v>0</v>
      </c>
      <c r="CI104" s="6">
        <f>IF(CB104&lt;&gt;"",ROUND(CH104+CG104+CE104,2),0)*(1+Tablas!$E$8)</f>
        <v>0</v>
      </c>
      <c r="CK104" s="14" t="str">
        <f t="shared" si="56"/>
        <v/>
      </c>
      <c r="CL104" s="6">
        <f t="shared" si="57"/>
        <v>0</v>
      </c>
      <c r="CM104" s="6">
        <f t="shared" si="58"/>
        <v>0</v>
      </c>
      <c r="CN104" s="6">
        <f>IF(CL104&gt;0,IF(SUM(CM$12:CM104)&gt;0,0,IF(CK104&lt;&gt;"",-PPMT(Tablas!$D$8,CK104,($C$4*12)-(VLOOKUP($CB$9,$A$12:$B$71,2,0)-1),CL$9-SUM(CM$12:CM104)),0)),0)</f>
        <v>0</v>
      </c>
      <c r="CO104" s="6">
        <f>IF(SUM(CM$12:CM104)&gt;0,0,IF(CK104&lt;&gt;"",CL104-CN104-CM104,0))</f>
        <v>0</v>
      </c>
      <c r="CP104" s="6">
        <f>IF(SUM(CM$12:CM104)&gt;0,0,IF(CK104&lt;&gt;"",(CL104-CM104)*Tablas!$D$8,0))</f>
        <v>0</v>
      </c>
      <c r="CQ104" s="6">
        <f>IF(CN104&gt;0,IF(SUM(CM$12:CM104)&gt;0,0,IF(CK104&lt;&gt;"",Tablas!$G$8,0)),0)</f>
        <v>0</v>
      </c>
      <c r="CR104" s="6">
        <f>IF(CK104&lt;&gt;"",ROUND(CQ104+CP104+CN104,2),0)*(1+Tablas!$E$8)</f>
        <v>0</v>
      </c>
      <c r="CT104" s="14" t="str">
        <f t="shared" si="59"/>
        <v/>
      </c>
      <c r="CU104" s="6">
        <f t="shared" si="60"/>
        <v>0</v>
      </c>
      <c r="CV104" s="6">
        <f t="shared" si="61"/>
        <v>0</v>
      </c>
      <c r="CW104" s="6">
        <f>IF(CU104&gt;0,IF(SUM(CV$12:CV104)&gt;0,0,IF(CT104&lt;&gt;"",-PPMT(Tablas!$D$8,CT104,($C$4*12)-(VLOOKUP($CK$9,$A$12:$B$71,2,0)-1),CU$9-SUM(CV$12:CV104)),0)),0)</f>
        <v>0</v>
      </c>
      <c r="CX104" s="6">
        <f>IF(SUM(CV$12:CV104)&gt;0,0,IF(CT104&lt;&gt;"",CU104-CW104-CV104,0))</f>
        <v>0</v>
      </c>
      <c r="CY104" s="6">
        <f>IF(SUM(CV$12:CV104)&gt;0,0,IF(CT104&lt;&gt;"",(CU104-CV104)*Tablas!$D$8,0))</f>
        <v>0</v>
      </c>
      <c r="CZ104" s="6">
        <f>IF(CW104&gt;0,IF(SUM(CV$12:CV104)&gt;0,0,IF(CT104&lt;&gt;"",Tablas!$G$8,0)),0)</f>
        <v>0</v>
      </c>
      <c r="DA104" s="6">
        <f>IF(CT104&lt;&gt;"",ROUND(CZ104+CY104+CW104,2),0)*(1+Tablas!$E$8)</f>
        <v>0</v>
      </c>
      <c r="DC104" s="14" t="str">
        <f t="shared" si="62"/>
        <v/>
      </c>
      <c r="DD104" s="6">
        <f t="shared" si="63"/>
        <v>0</v>
      </c>
      <c r="DE104" s="6">
        <f t="shared" si="64"/>
        <v>0</v>
      </c>
      <c r="DF104" s="6">
        <f>IF(DD104&gt;0,IF(SUM(DE$12:DE104)&gt;0,0,IF(DC104&lt;&gt;"",-PPMT(Tablas!$D$8,DC104,($C$4*12)-(VLOOKUP($CT$9,$A$12:$B$71,2,0)-1),DD$9-SUM(DE$12:DE104)),0)),0)</f>
        <v>0</v>
      </c>
      <c r="DG104" s="6">
        <f>IF(SUM(DE$12:DE104)&gt;0,0,IF(DC104&lt;&gt;"",DD104-DF104-DE104,0))</f>
        <v>0</v>
      </c>
      <c r="DH104" s="6">
        <f>IF(SUM(DE$12:DE104)&gt;0,0,IF(DC104&lt;&gt;"",(DD104-DE104)*Tablas!$D$8,0))</f>
        <v>0</v>
      </c>
      <c r="DI104" s="6">
        <f>IF(DF104&gt;0,IF(SUM(DE$12:DE104)&gt;0,0,IF(DC104&lt;&gt;"",Tablas!$G$8,0)),0)</f>
        <v>0</v>
      </c>
      <c r="DJ104" s="6">
        <f>IF(DC104&lt;&gt;"",ROUND(DI104+DH104+DF104,2),0)*(1+Tablas!$E$8)</f>
        <v>0</v>
      </c>
      <c r="DL104" s="14" t="str">
        <f t="shared" si="65"/>
        <v/>
      </c>
      <c r="DM104" s="6">
        <f t="shared" si="66"/>
        <v>0</v>
      </c>
      <c r="DN104" s="6">
        <f t="shared" si="67"/>
        <v>0</v>
      </c>
      <c r="DO104" s="6">
        <f>IF(DM104&gt;0,IF(SUM(DN$12:DN104)&gt;0,0,IF(DL104&lt;&gt;"",-PPMT(Tablas!$D$8,DL104,($C$4*12)-(VLOOKUP($DC$9,$A$12:$B$71,2,0)-1),DM$9-SUM(DN$12:DN104)),0)),0)</f>
        <v>0</v>
      </c>
      <c r="DP104" s="6">
        <f>IF(SUM(DN$12:DN104)&gt;0,0,IF(DL104&lt;&gt;"",DM104-DO104-DN104,0))</f>
        <v>0</v>
      </c>
      <c r="DQ104" s="6">
        <f>IF(SUM(DN$12:DN104)&gt;0,0,IF(DL104&lt;&gt;"",(DM104-DN104)*Tablas!$D$8,0))</f>
        <v>0</v>
      </c>
      <c r="DR104" s="6">
        <f>IF(DO104&gt;0,IF(SUM(DN$12:DN104)&gt;0,0,IF(DL104&lt;&gt;"",Tablas!$G$8,0)),0)</f>
        <v>0</v>
      </c>
      <c r="DS104" s="6">
        <f>IF(DL104&lt;&gt;"",ROUND(DR104+DQ104+DO104,2),0)*(1+Tablas!$E$8)</f>
        <v>0</v>
      </c>
      <c r="DU104" s="14" t="str">
        <f t="shared" si="68"/>
        <v/>
      </c>
      <c r="DV104" s="6">
        <f t="shared" si="69"/>
        <v>0</v>
      </c>
      <c r="DW104" s="6">
        <f t="shared" si="70"/>
        <v>0</v>
      </c>
      <c r="DX104" s="6">
        <f>IF(DV104&gt;0,IF(SUM(DW$12:DW104)&gt;0,0,IF(DU104&lt;&gt;"",-PPMT(Tablas!$D$8,DU104,($C$4*12)-(VLOOKUP($DL$9,$A$12:$B$71,2,0)-1),DV$9-SUM(DW$12:DW104)),0)),0)</f>
        <v>0</v>
      </c>
      <c r="DY104" s="6">
        <f>IF(SUM(DW$12:DW104)&gt;0,0,IF(DU104&lt;&gt;"",DV104-DX104-DW104,0))</f>
        <v>0</v>
      </c>
      <c r="DZ104" s="6">
        <f>IF(SUM(DW$12:DW104)&gt;0,0,IF(DU104&lt;&gt;"",(DV104-DW104)*Tablas!$D$8,0))</f>
        <v>0</v>
      </c>
      <c r="EA104" s="6">
        <f>IF(DX104&gt;0,IF(SUM(DW$12:DW104)&gt;0,0,IF(DU104&lt;&gt;"",Tablas!$G$8,0)),0)</f>
        <v>0</v>
      </c>
      <c r="EB104" s="6">
        <f>IF(DU104&lt;&gt;"",ROUND(EA104+DZ104+DX104,2),0)*(1+Tablas!$E$8)</f>
        <v>0</v>
      </c>
    </row>
    <row r="105" spans="1:132" x14ac:dyDescent="0.2">
      <c r="A105" s="3">
        <f>IF($D105&gt;0,COUNTA($D$12:D105),0)</f>
        <v>0</v>
      </c>
      <c r="B105" s="13" t="str">
        <f t="shared" si="71"/>
        <v/>
      </c>
      <c r="C105" s="1">
        <f t="shared" si="72"/>
        <v>48441</v>
      </c>
      <c r="D105" s="34"/>
      <c r="E105" s="6">
        <f t="shared" si="73"/>
        <v>1.0572875908110291E-11</v>
      </c>
      <c r="F105" s="6">
        <f t="shared" si="37"/>
        <v>0</v>
      </c>
      <c r="G105" s="6">
        <f t="shared" si="38"/>
        <v>0</v>
      </c>
      <c r="H105" s="6">
        <f t="shared" si="39"/>
        <v>0</v>
      </c>
      <c r="I105" s="6">
        <f>ROUND(SUM(F105:H105),2)*(Tablas!$E$8)</f>
        <v>0</v>
      </c>
      <c r="J105" s="6">
        <f t="shared" si="40"/>
        <v>0</v>
      </c>
      <c r="AR105" s="14" t="str">
        <f t="shared" si="41"/>
        <v/>
      </c>
      <c r="AS105" s="6">
        <f t="shared" si="42"/>
        <v>0</v>
      </c>
      <c r="AT105" s="6">
        <f t="shared" si="43"/>
        <v>0</v>
      </c>
      <c r="AU105" s="6">
        <f>IF(SUM($AT$12:$AT105)&gt;0,0,IF($AR105&lt;&gt;"",-PPMT($H$2,$AR105,$C$4*12,$AS$12-SUM($AT$12:$AT105)),0))</f>
        <v>0</v>
      </c>
      <c r="AV105" s="6">
        <f>IF(SUM($AT$12:$AT105)&gt;0,0,IF($AR105&lt;&gt;"",AS105-AU105-AT105,0))</f>
        <v>0</v>
      </c>
      <c r="AW105" s="6">
        <f>IF(SUM($AT$12:$AT105)&gt;0,0,IF($AR105&lt;&gt;"",(AS105-AT105)*$H$2,0))</f>
        <v>0</v>
      </c>
      <c r="AX105" s="6">
        <f>IF(AU105&gt;0,IF(SUM($AT$12:$AT105)&gt;0,0,IF($AR105&lt;&gt;"",Tablas!$G$8,0)),0)</f>
        <v>0</v>
      </c>
      <c r="AY105" s="6">
        <f>IF($AR105&lt;&gt;"",ROUND(AX105+AW105+AU105,2),0)*(1+Tablas!$E$8)</f>
        <v>0</v>
      </c>
      <c r="BA105" s="14" t="str">
        <f t="shared" si="44"/>
        <v/>
      </c>
      <c r="BB105" s="6">
        <f t="shared" si="45"/>
        <v>0</v>
      </c>
      <c r="BC105" s="6">
        <f t="shared" si="46"/>
        <v>0</v>
      </c>
      <c r="BD105" s="6">
        <f>IF(BB105&gt;0,
IF(SUM(BC$12:BC105)&gt;0,0,
IF(BA105&lt;&gt;"",
-PPMT(Tablas!$D$8,BA105,($C$4*12)-(VLOOKUP($AR$9,$A$12:$B$71,2,0)-1),BB$9-SUM(BC$12:BC105)),0)),0)</f>
        <v>0</v>
      </c>
      <c r="BE105" s="6">
        <f>IF(SUM(BC$12:BC105)&gt;0,0,IF(BA105&lt;&gt;"",BB105-BD105-BC105,0))</f>
        <v>0</v>
      </c>
      <c r="BF105" s="6">
        <f>IF(SUM(BC$12:BC105)&gt;0,0,IF(BA105&lt;&gt;"",(BB105-BC105)*Tablas!$D$8,0))</f>
        <v>0</v>
      </c>
      <c r="BG105" s="6">
        <f>IF(BD105&gt;0,IF(SUM(BC$12:BC105)&gt;0,0,IF(BA105&lt;&gt;"",Tablas!$G$8,0)),0)</f>
        <v>0</v>
      </c>
      <c r="BH105" s="6">
        <f>IF(BA105&lt;&gt;"",ROUND(BG105+BF105+BD105,2),0)*(1+Tablas!$E$8)</f>
        <v>0</v>
      </c>
      <c r="BJ105" s="14" t="str">
        <f t="shared" si="47"/>
        <v/>
      </c>
      <c r="BK105" s="6">
        <f t="shared" si="48"/>
        <v>0</v>
      </c>
      <c r="BL105" s="6">
        <f t="shared" si="49"/>
        <v>0</v>
      </c>
      <c r="BM105" s="6">
        <f>IF(BK105&gt;0,IF(SUM(BL$12:BL105)&gt;0,0,IF(BJ105&lt;&gt;"",-PPMT(Tablas!$D$8,BJ105,($C$4*12)-(VLOOKUP($BA$9,$A$12:$B$71,2,0)-1),BK$9-SUM(BL$12:BL105)),0)),0)</f>
        <v>0</v>
      </c>
      <c r="BN105" s="6">
        <f>IF(SUM(BL$12:BL105)&gt;0,0,IF(BJ105&lt;&gt;"",BK105-BM105-BL105,0))</f>
        <v>0</v>
      </c>
      <c r="BO105" s="6">
        <f>IF(SUM(BL$12:BL105)&gt;0,0,IF(BJ105&lt;&gt;"",(BK105-BL105)*Tablas!$D$8,0))</f>
        <v>0</v>
      </c>
      <c r="BP105" s="6">
        <f>IF(BM105&gt;0,IF(SUM(BL$12:BL105)&gt;0,0,IF(BJ105&lt;&gt;"",Tablas!$G$8,0)),0)</f>
        <v>0</v>
      </c>
      <c r="BQ105" s="6">
        <f>IF(BJ105&lt;&gt;"",ROUND(BP105+BO105+BM105,2),0)*(1+Tablas!$E$8)</f>
        <v>0</v>
      </c>
      <c r="BS105" s="14" t="str">
        <f t="shared" si="50"/>
        <v/>
      </c>
      <c r="BT105" s="6">
        <f t="shared" si="51"/>
        <v>0</v>
      </c>
      <c r="BU105" s="6">
        <f t="shared" si="52"/>
        <v>0</v>
      </c>
      <c r="BV105" s="6">
        <f>IF(BT105&gt;0,IF(SUM(BU$12:BU105)&gt;0,0,IF(BS105&lt;&gt;"",-PPMT(Tablas!$D$8,BS105,($C$4*12)-(VLOOKUP($BJ$9,$A$12:$B$71,2,0)-1),BT$9-SUM(BU$12:BU105)),0)),0)</f>
        <v>0</v>
      </c>
      <c r="BW105" s="6">
        <f>IF(SUM(BU$12:BU105)&gt;0,0,IF(BS105&lt;&gt;"",BT105-BV105-BU105,0))</f>
        <v>0</v>
      </c>
      <c r="BX105" s="6">
        <f>IF(SUM(BU$12:BU105)&gt;0,0,IF(BS105&lt;&gt;"",(BT105-BU105)*Tablas!$D$8,0))</f>
        <v>0</v>
      </c>
      <c r="BY105" s="6">
        <f>IF(BV105&gt;0,IF(SUM(BU$12:BU105)&gt;0,0,IF(BS105&lt;&gt;"",Tablas!$G$8,0)),0)</f>
        <v>0</v>
      </c>
      <c r="BZ105" s="6">
        <f>IF(BS105&lt;&gt;"",ROUND(BY105+BX105+BV105,2),0)*(1+Tablas!$E$8)</f>
        <v>0</v>
      </c>
      <c r="CB105" s="14" t="str">
        <f t="shared" si="53"/>
        <v/>
      </c>
      <c r="CC105" s="6">
        <f t="shared" si="54"/>
        <v>0</v>
      </c>
      <c r="CD105" s="6">
        <f t="shared" si="55"/>
        <v>0</v>
      </c>
      <c r="CE105" s="6">
        <f>IF(CC105&gt;0,IF(SUM(CD$12:CD105)&gt;0,0,IF(CB105&lt;&gt;"",-PPMT(Tablas!$D$8,CB105,($C$4*12)-(VLOOKUP($BS$9,$A$12:$B$71,2,0)-1),CC$9-SUM(CD$12:CD105)),0)),0)</f>
        <v>0</v>
      </c>
      <c r="CF105" s="6">
        <f>IF(SUM(CD$12:CD105)&gt;0,0,IF(CB105&lt;&gt;"",CC105-CE105-CD105,0))</f>
        <v>0</v>
      </c>
      <c r="CG105" s="6">
        <f>IF(SUM(CD$12:CD105)&gt;0,0,IF(CB105&lt;&gt;"",(CC105-CD105)*Tablas!$D$8,0))</f>
        <v>0</v>
      </c>
      <c r="CH105" s="6">
        <f>IF(CE105&gt;0,IF(SUM(CD$12:CD105)&gt;0,0,IF(CB105&lt;&gt;"",Tablas!$G$8,0)),0)</f>
        <v>0</v>
      </c>
      <c r="CI105" s="6">
        <f>IF(CB105&lt;&gt;"",ROUND(CH105+CG105+CE105,2),0)*(1+Tablas!$E$8)</f>
        <v>0</v>
      </c>
      <c r="CK105" s="14" t="str">
        <f t="shared" si="56"/>
        <v/>
      </c>
      <c r="CL105" s="6">
        <f t="shared" si="57"/>
        <v>0</v>
      </c>
      <c r="CM105" s="6">
        <f t="shared" si="58"/>
        <v>0</v>
      </c>
      <c r="CN105" s="6">
        <f>IF(CL105&gt;0,IF(SUM(CM$12:CM105)&gt;0,0,IF(CK105&lt;&gt;"",-PPMT(Tablas!$D$8,CK105,($C$4*12)-(VLOOKUP($CB$9,$A$12:$B$71,2,0)-1),CL$9-SUM(CM$12:CM105)),0)),0)</f>
        <v>0</v>
      </c>
      <c r="CO105" s="6">
        <f>IF(SUM(CM$12:CM105)&gt;0,0,IF(CK105&lt;&gt;"",CL105-CN105-CM105,0))</f>
        <v>0</v>
      </c>
      <c r="CP105" s="6">
        <f>IF(SUM(CM$12:CM105)&gt;0,0,IF(CK105&lt;&gt;"",(CL105-CM105)*Tablas!$D$8,0))</f>
        <v>0</v>
      </c>
      <c r="CQ105" s="6">
        <f>IF(CN105&gt;0,IF(SUM(CM$12:CM105)&gt;0,0,IF(CK105&lt;&gt;"",Tablas!$G$8,0)),0)</f>
        <v>0</v>
      </c>
      <c r="CR105" s="6">
        <f>IF(CK105&lt;&gt;"",ROUND(CQ105+CP105+CN105,2),0)*(1+Tablas!$E$8)</f>
        <v>0</v>
      </c>
      <c r="CT105" s="14" t="str">
        <f t="shared" si="59"/>
        <v/>
      </c>
      <c r="CU105" s="6">
        <f t="shared" si="60"/>
        <v>0</v>
      </c>
      <c r="CV105" s="6">
        <f t="shared" si="61"/>
        <v>0</v>
      </c>
      <c r="CW105" s="6">
        <f>IF(CU105&gt;0,IF(SUM(CV$12:CV105)&gt;0,0,IF(CT105&lt;&gt;"",-PPMT(Tablas!$D$8,CT105,($C$4*12)-(VLOOKUP($CK$9,$A$12:$B$71,2,0)-1),CU$9-SUM(CV$12:CV105)),0)),0)</f>
        <v>0</v>
      </c>
      <c r="CX105" s="6">
        <f>IF(SUM(CV$12:CV105)&gt;0,0,IF(CT105&lt;&gt;"",CU105-CW105-CV105,0))</f>
        <v>0</v>
      </c>
      <c r="CY105" s="6">
        <f>IF(SUM(CV$12:CV105)&gt;0,0,IF(CT105&lt;&gt;"",(CU105-CV105)*Tablas!$D$8,0))</f>
        <v>0</v>
      </c>
      <c r="CZ105" s="6">
        <f>IF(CW105&gt;0,IF(SUM(CV$12:CV105)&gt;0,0,IF(CT105&lt;&gt;"",Tablas!$G$8,0)),0)</f>
        <v>0</v>
      </c>
      <c r="DA105" s="6">
        <f>IF(CT105&lt;&gt;"",ROUND(CZ105+CY105+CW105,2),0)*(1+Tablas!$E$8)</f>
        <v>0</v>
      </c>
      <c r="DC105" s="14" t="str">
        <f t="shared" si="62"/>
        <v/>
      </c>
      <c r="DD105" s="6">
        <f t="shared" si="63"/>
        <v>0</v>
      </c>
      <c r="DE105" s="6">
        <f t="shared" si="64"/>
        <v>0</v>
      </c>
      <c r="DF105" s="6">
        <f>IF(DD105&gt;0,IF(SUM(DE$12:DE105)&gt;0,0,IF(DC105&lt;&gt;"",-PPMT(Tablas!$D$8,DC105,($C$4*12)-(VLOOKUP($CT$9,$A$12:$B$71,2,0)-1),DD$9-SUM(DE$12:DE105)),0)),0)</f>
        <v>0</v>
      </c>
      <c r="DG105" s="6">
        <f>IF(SUM(DE$12:DE105)&gt;0,0,IF(DC105&lt;&gt;"",DD105-DF105-DE105,0))</f>
        <v>0</v>
      </c>
      <c r="DH105" s="6">
        <f>IF(SUM(DE$12:DE105)&gt;0,0,IF(DC105&lt;&gt;"",(DD105-DE105)*Tablas!$D$8,0))</f>
        <v>0</v>
      </c>
      <c r="DI105" s="6">
        <f>IF(DF105&gt;0,IF(SUM(DE$12:DE105)&gt;0,0,IF(DC105&lt;&gt;"",Tablas!$G$8,0)),0)</f>
        <v>0</v>
      </c>
      <c r="DJ105" s="6">
        <f>IF(DC105&lt;&gt;"",ROUND(DI105+DH105+DF105,2),0)*(1+Tablas!$E$8)</f>
        <v>0</v>
      </c>
      <c r="DL105" s="14" t="str">
        <f t="shared" si="65"/>
        <v/>
      </c>
      <c r="DM105" s="6">
        <f t="shared" si="66"/>
        <v>0</v>
      </c>
      <c r="DN105" s="6">
        <f t="shared" si="67"/>
        <v>0</v>
      </c>
      <c r="DO105" s="6">
        <f>IF(DM105&gt;0,IF(SUM(DN$12:DN105)&gt;0,0,IF(DL105&lt;&gt;"",-PPMT(Tablas!$D$8,DL105,($C$4*12)-(VLOOKUP($DC$9,$A$12:$B$71,2,0)-1),DM$9-SUM(DN$12:DN105)),0)),0)</f>
        <v>0</v>
      </c>
      <c r="DP105" s="6">
        <f>IF(SUM(DN$12:DN105)&gt;0,0,IF(DL105&lt;&gt;"",DM105-DO105-DN105,0))</f>
        <v>0</v>
      </c>
      <c r="DQ105" s="6">
        <f>IF(SUM(DN$12:DN105)&gt;0,0,IF(DL105&lt;&gt;"",(DM105-DN105)*Tablas!$D$8,0))</f>
        <v>0</v>
      </c>
      <c r="DR105" s="6">
        <f>IF(DO105&gt;0,IF(SUM(DN$12:DN105)&gt;0,0,IF(DL105&lt;&gt;"",Tablas!$G$8,0)),0)</f>
        <v>0</v>
      </c>
      <c r="DS105" s="6">
        <f>IF(DL105&lt;&gt;"",ROUND(DR105+DQ105+DO105,2),0)*(1+Tablas!$E$8)</f>
        <v>0</v>
      </c>
      <c r="DU105" s="14" t="str">
        <f t="shared" si="68"/>
        <v/>
      </c>
      <c r="DV105" s="6">
        <f t="shared" si="69"/>
        <v>0</v>
      </c>
      <c r="DW105" s="6">
        <f t="shared" si="70"/>
        <v>0</v>
      </c>
      <c r="DX105" s="6">
        <f>IF(DV105&gt;0,IF(SUM(DW$12:DW105)&gt;0,0,IF(DU105&lt;&gt;"",-PPMT(Tablas!$D$8,DU105,($C$4*12)-(VLOOKUP($DL$9,$A$12:$B$71,2,0)-1),DV$9-SUM(DW$12:DW105)),0)),0)</f>
        <v>0</v>
      </c>
      <c r="DY105" s="6">
        <f>IF(SUM(DW$12:DW105)&gt;0,0,IF(DU105&lt;&gt;"",DV105-DX105-DW105,0))</f>
        <v>0</v>
      </c>
      <c r="DZ105" s="6">
        <f>IF(SUM(DW$12:DW105)&gt;0,0,IF(DU105&lt;&gt;"",(DV105-DW105)*Tablas!$D$8,0))</f>
        <v>0</v>
      </c>
      <c r="EA105" s="6">
        <f>IF(DX105&gt;0,IF(SUM(DW$12:DW105)&gt;0,0,IF(DU105&lt;&gt;"",Tablas!$G$8,0)),0)</f>
        <v>0</v>
      </c>
      <c r="EB105" s="6">
        <f>IF(DU105&lt;&gt;"",ROUND(EA105+DZ105+DX105,2),0)*(1+Tablas!$E$8)</f>
        <v>0</v>
      </c>
    </row>
    <row r="106" spans="1:132" x14ac:dyDescent="0.2">
      <c r="A106" s="3">
        <f>IF($D106&gt;0,COUNTA($D$12:D106),0)</f>
        <v>0</v>
      </c>
      <c r="B106" s="13" t="str">
        <f t="shared" si="71"/>
        <v/>
      </c>
      <c r="C106" s="1">
        <f t="shared" si="72"/>
        <v>48472</v>
      </c>
      <c r="D106" s="34"/>
      <c r="E106" s="6">
        <f t="shared" si="73"/>
        <v>1.0572875908110291E-11</v>
      </c>
      <c r="F106" s="6">
        <f t="shared" si="37"/>
        <v>0</v>
      </c>
      <c r="G106" s="6">
        <f t="shared" si="38"/>
        <v>0</v>
      </c>
      <c r="H106" s="6">
        <f t="shared" si="39"/>
        <v>0</v>
      </c>
      <c r="I106" s="6">
        <f>ROUND(SUM(F106:H106),2)*(Tablas!$E$8)</f>
        <v>0</v>
      </c>
      <c r="J106" s="6">
        <f t="shared" si="40"/>
        <v>0</v>
      </c>
      <c r="AR106" s="14" t="str">
        <f t="shared" si="41"/>
        <v/>
      </c>
      <c r="AS106" s="6">
        <f t="shared" si="42"/>
        <v>0</v>
      </c>
      <c r="AT106" s="6">
        <f t="shared" si="43"/>
        <v>0</v>
      </c>
      <c r="AU106" s="6">
        <f>IF(SUM($AT$12:$AT106)&gt;0,0,IF($AR106&lt;&gt;"",-PPMT($H$2,$AR106,$C$4*12,$AS$12-SUM($AT$12:$AT106)),0))</f>
        <v>0</v>
      </c>
      <c r="AV106" s="6">
        <f>IF(SUM($AT$12:$AT106)&gt;0,0,IF($AR106&lt;&gt;"",AS106-AU106-AT106,0))</f>
        <v>0</v>
      </c>
      <c r="AW106" s="6">
        <f>IF(SUM($AT$12:$AT106)&gt;0,0,IF($AR106&lt;&gt;"",(AS106-AT106)*$H$2,0))</f>
        <v>0</v>
      </c>
      <c r="AX106" s="6">
        <f>IF(AU106&gt;0,IF(SUM($AT$12:$AT106)&gt;0,0,IF($AR106&lt;&gt;"",Tablas!$G$8,0)),0)</f>
        <v>0</v>
      </c>
      <c r="AY106" s="6">
        <f>IF($AR106&lt;&gt;"",ROUND(AX106+AW106+AU106,2),0)*(1+Tablas!$E$8)</f>
        <v>0</v>
      </c>
      <c r="BA106" s="14" t="str">
        <f t="shared" si="44"/>
        <v/>
      </c>
      <c r="BB106" s="6">
        <f t="shared" si="45"/>
        <v>0</v>
      </c>
      <c r="BC106" s="6">
        <f t="shared" si="46"/>
        <v>0</v>
      </c>
      <c r="BD106" s="6">
        <f>IF(BB106&gt;0,
IF(SUM(BC$12:BC106)&gt;0,0,
IF(BA106&lt;&gt;"",
-PPMT(Tablas!$D$8,BA106,($C$4*12)-(VLOOKUP($AR$9,$A$12:$B$71,2,0)-1),BB$9-SUM(BC$12:BC106)),0)),0)</f>
        <v>0</v>
      </c>
      <c r="BE106" s="6">
        <f>IF(SUM(BC$12:BC106)&gt;0,0,IF(BA106&lt;&gt;"",BB106-BD106-BC106,0))</f>
        <v>0</v>
      </c>
      <c r="BF106" s="6">
        <f>IF(SUM(BC$12:BC106)&gt;0,0,IF(BA106&lt;&gt;"",(BB106-BC106)*Tablas!$D$8,0))</f>
        <v>0</v>
      </c>
      <c r="BG106" s="6">
        <f>IF(BD106&gt;0,IF(SUM(BC$12:BC106)&gt;0,0,IF(BA106&lt;&gt;"",Tablas!$G$8,0)),0)</f>
        <v>0</v>
      </c>
      <c r="BH106" s="6">
        <f>IF(BA106&lt;&gt;"",ROUND(BG106+BF106+BD106,2),0)*(1+Tablas!$E$8)</f>
        <v>0</v>
      </c>
      <c r="BJ106" s="14" t="str">
        <f t="shared" si="47"/>
        <v/>
      </c>
      <c r="BK106" s="6">
        <f t="shared" si="48"/>
        <v>0</v>
      </c>
      <c r="BL106" s="6">
        <f t="shared" si="49"/>
        <v>0</v>
      </c>
      <c r="BM106" s="6">
        <f>IF(BK106&gt;0,IF(SUM(BL$12:BL106)&gt;0,0,IF(BJ106&lt;&gt;"",-PPMT(Tablas!$D$8,BJ106,($C$4*12)-(VLOOKUP($BA$9,$A$12:$B$71,2,0)-1),BK$9-SUM(BL$12:BL106)),0)),0)</f>
        <v>0</v>
      </c>
      <c r="BN106" s="6">
        <f>IF(SUM(BL$12:BL106)&gt;0,0,IF(BJ106&lt;&gt;"",BK106-BM106-BL106,0))</f>
        <v>0</v>
      </c>
      <c r="BO106" s="6">
        <f>IF(SUM(BL$12:BL106)&gt;0,0,IF(BJ106&lt;&gt;"",(BK106-BL106)*Tablas!$D$8,0))</f>
        <v>0</v>
      </c>
      <c r="BP106" s="6">
        <f>IF(BM106&gt;0,IF(SUM(BL$12:BL106)&gt;0,0,IF(BJ106&lt;&gt;"",Tablas!$G$8,0)),0)</f>
        <v>0</v>
      </c>
      <c r="BQ106" s="6">
        <f>IF(BJ106&lt;&gt;"",ROUND(BP106+BO106+BM106,2),0)*(1+Tablas!$E$8)</f>
        <v>0</v>
      </c>
      <c r="BS106" s="14" t="str">
        <f t="shared" si="50"/>
        <v/>
      </c>
      <c r="BT106" s="6">
        <f t="shared" si="51"/>
        <v>0</v>
      </c>
      <c r="BU106" s="6">
        <f t="shared" si="52"/>
        <v>0</v>
      </c>
      <c r="BV106" s="6">
        <f>IF(BT106&gt;0,IF(SUM(BU$12:BU106)&gt;0,0,IF(BS106&lt;&gt;"",-PPMT(Tablas!$D$8,BS106,($C$4*12)-(VLOOKUP($BJ$9,$A$12:$B$71,2,0)-1),BT$9-SUM(BU$12:BU106)),0)),0)</f>
        <v>0</v>
      </c>
      <c r="BW106" s="6">
        <f>IF(SUM(BU$12:BU106)&gt;0,0,IF(BS106&lt;&gt;"",BT106-BV106-BU106,0))</f>
        <v>0</v>
      </c>
      <c r="BX106" s="6">
        <f>IF(SUM(BU$12:BU106)&gt;0,0,IF(BS106&lt;&gt;"",(BT106-BU106)*Tablas!$D$8,0))</f>
        <v>0</v>
      </c>
      <c r="BY106" s="6">
        <f>IF(BV106&gt;0,IF(SUM(BU$12:BU106)&gt;0,0,IF(BS106&lt;&gt;"",Tablas!$G$8,0)),0)</f>
        <v>0</v>
      </c>
      <c r="BZ106" s="6">
        <f>IF(BS106&lt;&gt;"",ROUND(BY106+BX106+BV106,2),0)*(1+Tablas!$E$8)</f>
        <v>0</v>
      </c>
      <c r="CB106" s="14" t="str">
        <f t="shared" si="53"/>
        <v/>
      </c>
      <c r="CC106" s="6">
        <f t="shared" si="54"/>
        <v>0</v>
      </c>
      <c r="CD106" s="6">
        <f t="shared" si="55"/>
        <v>0</v>
      </c>
      <c r="CE106" s="6">
        <f>IF(CC106&gt;0,IF(SUM(CD$12:CD106)&gt;0,0,IF(CB106&lt;&gt;"",-PPMT(Tablas!$D$8,CB106,($C$4*12)-(VLOOKUP($BS$9,$A$12:$B$71,2,0)-1),CC$9-SUM(CD$12:CD106)),0)),0)</f>
        <v>0</v>
      </c>
      <c r="CF106" s="6">
        <f>IF(SUM(CD$12:CD106)&gt;0,0,IF(CB106&lt;&gt;"",CC106-CE106-CD106,0))</f>
        <v>0</v>
      </c>
      <c r="CG106" s="6">
        <f>IF(SUM(CD$12:CD106)&gt;0,0,IF(CB106&lt;&gt;"",(CC106-CD106)*Tablas!$D$8,0))</f>
        <v>0</v>
      </c>
      <c r="CH106" s="6">
        <f>IF(CE106&gt;0,IF(SUM(CD$12:CD106)&gt;0,0,IF(CB106&lt;&gt;"",Tablas!$G$8,0)),0)</f>
        <v>0</v>
      </c>
      <c r="CI106" s="6">
        <f>IF(CB106&lt;&gt;"",ROUND(CH106+CG106+CE106,2),0)*(1+Tablas!$E$8)</f>
        <v>0</v>
      </c>
      <c r="CK106" s="14" t="str">
        <f t="shared" si="56"/>
        <v/>
      </c>
      <c r="CL106" s="6">
        <f t="shared" si="57"/>
        <v>0</v>
      </c>
      <c r="CM106" s="6">
        <f t="shared" si="58"/>
        <v>0</v>
      </c>
      <c r="CN106" s="6">
        <f>IF(CL106&gt;0,IF(SUM(CM$12:CM106)&gt;0,0,IF(CK106&lt;&gt;"",-PPMT(Tablas!$D$8,CK106,($C$4*12)-(VLOOKUP($CB$9,$A$12:$B$71,2,0)-1),CL$9-SUM(CM$12:CM106)),0)),0)</f>
        <v>0</v>
      </c>
      <c r="CO106" s="6">
        <f>IF(SUM(CM$12:CM106)&gt;0,0,IF(CK106&lt;&gt;"",CL106-CN106-CM106,0))</f>
        <v>0</v>
      </c>
      <c r="CP106" s="6">
        <f>IF(SUM(CM$12:CM106)&gt;0,0,IF(CK106&lt;&gt;"",(CL106-CM106)*Tablas!$D$8,0))</f>
        <v>0</v>
      </c>
      <c r="CQ106" s="6">
        <f>IF(CN106&gt;0,IF(SUM(CM$12:CM106)&gt;0,0,IF(CK106&lt;&gt;"",Tablas!$G$8,0)),0)</f>
        <v>0</v>
      </c>
      <c r="CR106" s="6">
        <f>IF(CK106&lt;&gt;"",ROUND(CQ106+CP106+CN106,2),0)*(1+Tablas!$E$8)</f>
        <v>0</v>
      </c>
      <c r="CT106" s="14" t="str">
        <f t="shared" si="59"/>
        <v/>
      </c>
      <c r="CU106" s="6">
        <f t="shared" si="60"/>
        <v>0</v>
      </c>
      <c r="CV106" s="6">
        <f t="shared" si="61"/>
        <v>0</v>
      </c>
      <c r="CW106" s="6">
        <f>IF(CU106&gt;0,IF(SUM(CV$12:CV106)&gt;0,0,IF(CT106&lt;&gt;"",-PPMT(Tablas!$D$8,CT106,($C$4*12)-(VLOOKUP($CK$9,$A$12:$B$71,2,0)-1),CU$9-SUM(CV$12:CV106)),0)),0)</f>
        <v>0</v>
      </c>
      <c r="CX106" s="6">
        <f>IF(SUM(CV$12:CV106)&gt;0,0,IF(CT106&lt;&gt;"",CU106-CW106-CV106,0))</f>
        <v>0</v>
      </c>
      <c r="CY106" s="6">
        <f>IF(SUM(CV$12:CV106)&gt;0,0,IF(CT106&lt;&gt;"",(CU106-CV106)*Tablas!$D$8,0))</f>
        <v>0</v>
      </c>
      <c r="CZ106" s="6">
        <f>IF(CW106&gt;0,IF(SUM(CV$12:CV106)&gt;0,0,IF(CT106&lt;&gt;"",Tablas!$G$8,0)),0)</f>
        <v>0</v>
      </c>
      <c r="DA106" s="6">
        <f>IF(CT106&lt;&gt;"",ROUND(CZ106+CY106+CW106,2),0)*(1+Tablas!$E$8)</f>
        <v>0</v>
      </c>
      <c r="DC106" s="14" t="str">
        <f t="shared" si="62"/>
        <v/>
      </c>
      <c r="DD106" s="6">
        <f t="shared" si="63"/>
        <v>0</v>
      </c>
      <c r="DE106" s="6">
        <f t="shared" si="64"/>
        <v>0</v>
      </c>
      <c r="DF106" s="6">
        <f>IF(DD106&gt;0,IF(SUM(DE$12:DE106)&gt;0,0,IF(DC106&lt;&gt;"",-PPMT(Tablas!$D$8,DC106,($C$4*12)-(VLOOKUP($CT$9,$A$12:$B$71,2,0)-1),DD$9-SUM(DE$12:DE106)),0)),0)</f>
        <v>0</v>
      </c>
      <c r="DG106" s="6">
        <f>IF(SUM(DE$12:DE106)&gt;0,0,IF(DC106&lt;&gt;"",DD106-DF106-DE106,0))</f>
        <v>0</v>
      </c>
      <c r="DH106" s="6">
        <f>IF(SUM(DE$12:DE106)&gt;0,0,IF(DC106&lt;&gt;"",(DD106-DE106)*Tablas!$D$8,0))</f>
        <v>0</v>
      </c>
      <c r="DI106" s="6">
        <f>IF(DF106&gt;0,IF(SUM(DE$12:DE106)&gt;0,0,IF(DC106&lt;&gt;"",Tablas!$G$8,0)),0)</f>
        <v>0</v>
      </c>
      <c r="DJ106" s="6">
        <f>IF(DC106&lt;&gt;"",ROUND(DI106+DH106+DF106,2),0)*(1+Tablas!$E$8)</f>
        <v>0</v>
      </c>
      <c r="DL106" s="14" t="str">
        <f t="shared" si="65"/>
        <v/>
      </c>
      <c r="DM106" s="6">
        <f t="shared" si="66"/>
        <v>0</v>
      </c>
      <c r="DN106" s="6">
        <f t="shared" si="67"/>
        <v>0</v>
      </c>
      <c r="DO106" s="6">
        <f>IF(DM106&gt;0,IF(SUM(DN$12:DN106)&gt;0,0,IF(DL106&lt;&gt;"",-PPMT(Tablas!$D$8,DL106,($C$4*12)-(VLOOKUP($DC$9,$A$12:$B$71,2,0)-1),DM$9-SUM(DN$12:DN106)),0)),0)</f>
        <v>0</v>
      </c>
      <c r="DP106" s="6">
        <f>IF(SUM(DN$12:DN106)&gt;0,0,IF(DL106&lt;&gt;"",DM106-DO106-DN106,0))</f>
        <v>0</v>
      </c>
      <c r="DQ106" s="6">
        <f>IF(SUM(DN$12:DN106)&gt;0,0,IF(DL106&lt;&gt;"",(DM106-DN106)*Tablas!$D$8,0))</f>
        <v>0</v>
      </c>
      <c r="DR106" s="6">
        <f>IF(DO106&gt;0,IF(SUM(DN$12:DN106)&gt;0,0,IF(DL106&lt;&gt;"",Tablas!$G$8,0)),0)</f>
        <v>0</v>
      </c>
      <c r="DS106" s="6">
        <f>IF(DL106&lt;&gt;"",ROUND(DR106+DQ106+DO106,2),0)*(1+Tablas!$E$8)</f>
        <v>0</v>
      </c>
      <c r="DU106" s="14" t="str">
        <f t="shared" si="68"/>
        <v/>
      </c>
      <c r="DV106" s="6">
        <f t="shared" si="69"/>
        <v>0</v>
      </c>
      <c r="DW106" s="6">
        <f t="shared" si="70"/>
        <v>0</v>
      </c>
      <c r="DX106" s="6">
        <f>IF(DV106&gt;0,IF(SUM(DW$12:DW106)&gt;0,0,IF(DU106&lt;&gt;"",-PPMT(Tablas!$D$8,DU106,($C$4*12)-(VLOOKUP($DL$9,$A$12:$B$71,2,0)-1),DV$9-SUM(DW$12:DW106)),0)),0)</f>
        <v>0</v>
      </c>
      <c r="DY106" s="6">
        <f>IF(SUM(DW$12:DW106)&gt;0,0,IF(DU106&lt;&gt;"",DV106-DX106-DW106,0))</f>
        <v>0</v>
      </c>
      <c r="DZ106" s="6">
        <f>IF(SUM(DW$12:DW106)&gt;0,0,IF(DU106&lt;&gt;"",(DV106-DW106)*Tablas!$D$8,0))</f>
        <v>0</v>
      </c>
      <c r="EA106" s="6">
        <f>IF(DX106&gt;0,IF(SUM(DW$12:DW106)&gt;0,0,IF(DU106&lt;&gt;"",Tablas!$G$8,0)),0)</f>
        <v>0</v>
      </c>
      <c r="EB106" s="6">
        <f>IF(DU106&lt;&gt;"",ROUND(EA106+DZ106+DX106,2),0)*(1+Tablas!$E$8)</f>
        <v>0</v>
      </c>
    </row>
    <row r="107" spans="1:132" x14ac:dyDescent="0.2">
      <c r="A107" s="3">
        <f>IF($D107&gt;0,COUNTA($D$12:D107),0)</f>
        <v>0</v>
      </c>
      <c r="B107" s="13" t="str">
        <f t="shared" si="71"/>
        <v/>
      </c>
      <c r="C107" s="1">
        <f t="shared" si="72"/>
        <v>48502</v>
      </c>
      <c r="D107" s="34"/>
      <c r="E107" s="6">
        <f t="shared" si="73"/>
        <v>1.0572875908110291E-11</v>
      </c>
      <c r="F107" s="6">
        <f t="shared" si="37"/>
        <v>0</v>
      </c>
      <c r="G107" s="6">
        <f t="shared" si="38"/>
        <v>0</v>
      </c>
      <c r="H107" s="6">
        <f t="shared" si="39"/>
        <v>0</v>
      </c>
      <c r="I107" s="6">
        <f>ROUND(SUM(F107:H107),2)*(Tablas!$E$8)</f>
        <v>0</v>
      </c>
      <c r="J107" s="6">
        <f t="shared" si="40"/>
        <v>0</v>
      </c>
      <c r="AR107" s="14" t="str">
        <f t="shared" si="41"/>
        <v/>
      </c>
      <c r="AS107" s="6">
        <f t="shared" si="42"/>
        <v>0</v>
      </c>
      <c r="AT107" s="6">
        <f t="shared" si="43"/>
        <v>0</v>
      </c>
      <c r="AU107" s="6">
        <f>IF(SUM($AT$12:$AT107)&gt;0,0,IF($AR107&lt;&gt;"",-PPMT($H$2,$AR107,$C$4*12,$AS$12-SUM($AT$12:$AT107)),0))</f>
        <v>0</v>
      </c>
      <c r="AV107" s="6">
        <f>IF(SUM($AT$12:$AT107)&gt;0,0,IF($AR107&lt;&gt;"",AS107-AU107-AT107,0))</f>
        <v>0</v>
      </c>
      <c r="AW107" s="6">
        <f>IF(SUM($AT$12:$AT107)&gt;0,0,IF($AR107&lt;&gt;"",(AS107-AT107)*$H$2,0))</f>
        <v>0</v>
      </c>
      <c r="AX107" s="6">
        <f>IF(AU107&gt;0,IF(SUM($AT$12:$AT107)&gt;0,0,IF($AR107&lt;&gt;"",Tablas!$G$8,0)),0)</f>
        <v>0</v>
      </c>
      <c r="AY107" s="6">
        <f>IF($AR107&lt;&gt;"",ROUND(AX107+AW107+AU107,2),0)*(1+Tablas!$E$8)</f>
        <v>0</v>
      </c>
      <c r="BA107" s="14" t="str">
        <f t="shared" si="44"/>
        <v/>
      </c>
      <c r="BB107" s="6">
        <f t="shared" si="45"/>
        <v>0</v>
      </c>
      <c r="BC107" s="6">
        <f t="shared" si="46"/>
        <v>0</v>
      </c>
      <c r="BD107" s="6">
        <f>IF(BB107&gt;0,
IF(SUM(BC$12:BC107)&gt;0,0,
IF(BA107&lt;&gt;"",
-PPMT(Tablas!$D$8,BA107,($C$4*12)-(VLOOKUP($AR$9,$A$12:$B$71,2,0)-1),BB$9-SUM(BC$12:BC107)),0)),0)</f>
        <v>0</v>
      </c>
      <c r="BE107" s="6">
        <f>IF(SUM(BC$12:BC107)&gt;0,0,IF(BA107&lt;&gt;"",BB107-BD107-BC107,0))</f>
        <v>0</v>
      </c>
      <c r="BF107" s="6">
        <f>IF(SUM(BC$12:BC107)&gt;0,0,IF(BA107&lt;&gt;"",(BB107-BC107)*Tablas!$D$8,0))</f>
        <v>0</v>
      </c>
      <c r="BG107" s="6">
        <f>IF(BD107&gt;0,IF(SUM(BC$12:BC107)&gt;0,0,IF(BA107&lt;&gt;"",Tablas!$G$8,0)),0)</f>
        <v>0</v>
      </c>
      <c r="BH107" s="6">
        <f>IF(BA107&lt;&gt;"",ROUND(BG107+BF107+BD107,2),0)*(1+Tablas!$E$8)</f>
        <v>0</v>
      </c>
      <c r="BJ107" s="14" t="str">
        <f t="shared" si="47"/>
        <v/>
      </c>
      <c r="BK107" s="6">
        <f t="shared" si="48"/>
        <v>0</v>
      </c>
      <c r="BL107" s="6">
        <f t="shared" si="49"/>
        <v>0</v>
      </c>
      <c r="BM107" s="6">
        <f>IF(BK107&gt;0,IF(SUM(BL$12:BL107)&gt;0,0,IF(BJ107&lt;&gt;"",-PPMT(Tablas!$D$8,BJ107,($C$4*12)-(VLOOKUP($BA$9,$A$12:$B$71,2,0)-1),BK$9-SUM(BL$12:BL107)),0)),0)</f>
        <v>0</v>
      </c>
      <c r="BN107" s="6">
        <f>IF(SUM(BL$12:BL107)&gt;0,0,IF(BJ107&lt;&gt;"",BK107-BM107-BL107,0))</f>
        <v>0</v>
      </c>
      <c r="BO107" s="6">
        <f>IF(SUM(BL$12:BL107)&gt;0,0,IF(BJ107&lt;&gt;"",(BK107-BL107)*Tablas!$D$8,0))</f>
        <v>0</v>
      </c>
      <c r="BP107" s="6">
        <f>IF(BM107&gt;0,IF(SUM(BL$12:BL107)&gt;0,0,IF(BJ107&lt;&gt;"",Tablas!$G$8,0)),0)</f>
        <v>0</v>
      </c>
      <c r="BQ107" s="6">
        <f>IF(BJ107&lt;&gt;"",ROUND(BP107+BO107+BM107,2),0)*(1+Tablas!$E$8)</f>
        <v>0</v>
      </c>
      <c r="BS107" s="14" t="str">
        <f t="shared" si="50"/>
        <v/>
      </c>
      <c r="BT107" s="6">
        <f t="shared" si="51"/>
        <v>0</v>
      </c>
      <c r="BU107" s="6">
        <f t="shared" si="52"/>
        <v>0</v>
      </c>
      <c r="BV107" s="6">
        <f>IF(BT107&gt;0,IF(SUM(BU$12:BU107)&gt;0,0,IF(BS107&lt;&gt;"",-PPMT(Tablas!$D$8,BS107,($C$4*12)-(VLOOKUP($BJ$9,$A$12:$B$71,2,0)-1),BT$9-SUM(BU$12:BU107)),0)),0)</f>
        <v>0</v>
      </c>
      <c r="BW107" s="6">
        <f>IF(SUM(BU$12:BU107)&gt;0,0,IF(BS107&lt;&gt;"",BT107-BV107-BU107,0))</f>
        <v>0</v>
      </c>
      <c r="BX107" s="6">
        <f>IF(SUM(BU$12:BU107)&gt;0,0,IF(BS107&lt;&gt;"",(BT107-BU107)*Tablas!$D$8,0))</f>
        <v>0</v>
      </c>
      <c r="BY107" s="6">
        <f>IF(BV107&gt;0,IF(SUM(BU$12:BU107)&gt;0,0,IF(BS107&lt;&gt;"",Tablas!$G$8,0)),0)</f>
        <v>0</v>
      </c>
      <c r="BZ107" s="6">
        <f>IF(BS107&lt;&gt;"",ROUND(BY107+BX107+BV107,2),0)*(1+Tablas!$E$8)</f>
        <v>0</v>
      </c>
      <c r="CB107" s="14" t="str">
        <f t="shared" si="53"/>
        <v/>
      </c>
      <c r="CC107" s="6">
        <f t="shared" si="54"/>
        <v>0</v>
      </c>
      <c r="CD107" s="6">
        <f t="shared" si="55"/>
        <v>0</v>
      </c>
      <c r="CE107" s="6">
        <f>IF(CC107&gt;0,IF(SUM(CD$12:CD107)&gt;0,0,IF(CB107&lt;&gt;"",-PPMT(Tablas!$D$8,CB107,($C$4*12)-(VLOOKUP($BS$9,$A$12:$B$71,2,0)-1),CC$9-SUM(CD$12:CD107)),0)),0)</f>
        <v>0</v>
      </c>
      <c r="CF107" s="6">
        <f>IF(SUM(CD$12:CD107)&gt;0,0,IF(CB107&lt;&gt;"",CC107-CE107-CD107,0))</f>
        <v>0</v>
      </c>
      <c r="CG107" s="6">
        <f>IF(SUM(CD$12:CD107)&gt;0,0,IF(CB107&lt;&gt;"",(CC107-CD107)*Tablas!$D$8,0))</f>
        <v>0</v>
      </c>
      <c r="CH107" s="6">
        <f>IF(CE107&gt;0,IF(SUM(CD$12:CD107)&gt;0,0,IF(CB107&lt;&gt;"",Tablas!$G$8,0)),0)</f>
        <v>0</v>
      </c>
      <c r="CI107" s="6">
        <f>IF(CB107&lt;&gt;"",ROUND(CH107+CG107+CE107,2),0)*(1+Tablas!$E$8)</f>
        <v>0</v>
      </c>
      <c r="CK107" s="14" t="str">
        <f t="shared" si="56"/>
        <v/>
      </c>
      <c r="CL107" s="6">
        <f t="shared" si="57"/>
        <v>0</v>
      </c>
      <c r="CM107" s="6">
        <f t="shared" si="58"/>
        <v>0</v>
      </c>
      <c r="CN107" s="6">
        <f>IF(CL107&gt;0,IF(SUM(CM$12:CM107)&gt;0,0,IF(CK107&lt;&gt;"",-PPMT(Tablas!$D$8,CK107,($C$4*12)-(VLOOKUP($CB$9,$A$12:$B$71,2,0)-1),CL$9-SUM(CM$12:CM107)),0)),0)</f>
        <v>0</v>
      </c>
      <c r="CO107" s="6">
        <f>IF(SUM(CM$12:CM107)&gt;0,0,IF(CK107&lt;&gt;"",CL107-CN107-CM107,0))</f>
        <v>0</v>
      </c>
      <c r="CP107" s="6">
        <f>IF(SUM(CM$12:CM107)&gt;0,0,IF(CK107&lt;&gt;"",(CL107-CM107)*Tablas!$D$8,0))</f>
        <v>0</v>
      </c>
      <c r="CQ107" s="6">
        <f>IF(CN107&gt;0,IF(SUM(CM$12:CM107)&gt;0,0,IF(CK107&lt;&gt;"",Tablas!$G$8,0)),0)</f>
        <v>0</v>
      </c>
      <c r="CR107" s="6">
        <f>IF(CK107&lt;&gt;"",ROUND(CQ107+CP107+CN107,2),0)*(1+Tablas!$E$8)</f>
        <v>0</v>
      </c>
      <c r="CT107" s="14" t="str">
        <f t="shared" si="59"/>
        <v/>
      </c>
      <c r="CU107" s="6">
        <f t="shared" si="60"/>
        <v>0</v>
      </c>
      <c r="CV107" s="6">
        <f t="shared" si="61"/>
        <v>0</v>
      </c>
      <c r="CW107" s="6">
        <f>IF(CU107&gt;0,IF(SUM(CV$12:CV107)&gt;0,0,IF(CT107&lt;&gt;"",-PPMT(Tablas!$D$8,CT107,($C$4*12)-(VLOOKUP($CK$9,$A$12:$B$71,2,0)-1),CU$9-SUM(CV$12:CV107)),0)),0)</f>
        <v>0</v>
      </c>
      <c r="CX107" s="6">
        <f>IF(SUM(CV$12:CV107)&gt;0,0,IF(CT107&lt;&gt;"",CU107-CW107-CV107,0))</f>
        <v>0</v>
      </c>
      <c r="CY107" s="6">
        <f>IF(SUM(CV$12:CV107)&gt;0,0,IF(CT107&lt;&gt;"",(CU107-CV107)*Tablas!$D$8,0))</f>
        <v>0</v>
      </c>
      <c r="CZ107" s="6">
        <f>IF(CW107&gt;0,IF(SUM(CV$12:CV107)&gt;0,0,IF(CT107&lt;&gt;"",Tablas!$G$8,0)),0)</f>
        <v>0</v>
      </c>
      <c r="DA107" s="6">
        <f>IF(CT107&lt;&gt;"",ROUND(CZ107+CY107+CW107,2),0)*(1+Tablas!$E$8)</f>
        <v>0</v>
      </c>
      <c r="DC107" s="14" t="str">
        <f t="shared" si="62"/>
        <v/>
      </c>
      <c r="DD107" s="6">
        <f t="shared" si="63"/>
        <v>0</v>
      </c>
      <c r="DE107" s="6">
        <f t="shared" si="64"/>
        <v>0</v>
      </c>
      <c r="DF107" s="6">
        <f>IF(DD107&gt;0,IF(SUM(DE$12:DE107)&gt;0,0,IF(DC107&lt;&gt;"",-PPMT(Tablas!$D$8,DC107,($C$4*12)-(VLOOKUP($CT$9,$A$12:$B$71,2,0)-1),DD$9-SUM(DE$12:DE107)),0)),0)</f>
        <v>0</v>
      </c>
      <c r="DG107" s="6">
        <f>IF(SUM(DE$12:DE107)&gt;0,0,IF(DC107&lt;&gt;"",DD107-DF107-DE107,0))</f>
        <v>0</v>
      </c>
      <c r="DH107" s="6">
        <f>IF(SUM(DE$12:DE107)&gt;0,0,IF(DC107&lt;&gt;"",(DD107-DE107)*Tablas!$D$8,0))</f>
        <v>0</v>
      </c>
      <c r="DI107" s="6">
        <f>IF(DF107&gt;0,IF(SUM(DE$12:DE107)&gt;0,0,IF(DC107&lt;&gt;"",Tablas!$G$8,0)),0)</f>
        <v>0</v>
      </c>
      <c r="DJ107" s="6">
        <f>IF(DC107&lt;&gt;"",ROUND(DI107+DH107+DF107,2),0)*(1+Tablas!$E$8)</f>
        <v>0</v>
      </c>
      <c r="DL107" s="14" t="str">
        <f t="shared" si="65"/>
        <v/>
      </c>
      <c r="DM107" s="6">
        <f t="shared" si="66"/>
        <v>0</v>
      </c>
      <c r="DN107" s="6">
        <f t="shared" si="67"/>
        <v>0</v>
      </c>
      <c r="DO107" s="6">
        <f>IF(DM107&gt;0,IF(SUM(DN$12:DN107)&gt;0,0,IF(DL107&lt;&gt;"",-PPMT(Tablas!$D$8,DL107,($C$4*12)-(VLOOKUP($DC$9,$A$12:$B$71,2,0)-1),DM$9-SUM(DN$12:DN107)),0)),0)</f>
        <v>0</v>
      </c>
      <c r="DP107" s="6">
        <f>IF(SUM(DN$12:DN107)&gt;0,0,IF(DL107&lt;&gt;"",DM107-DO107-DN107,0))</f>
        <v>0</v>
      </c>
      <c r="DQ107" s="6">
        <f>IF(SUM(DN$12:DN107)&gt;0,0,IF(DL107&lt;&gt;"",(DM107-DN107)*Tablas!$D$8,0))</f>
        <v>0</v>
      </c>
      <c r="DR107" s="6">
        <f>IF(DO107&gt;0,IF(SUM(DN$12:DN107)&gt;0,0,IF(DL107&lt;&gt;"",Tablas!$G$8,0)),0)</f>
        <v>0</v>
      </c>
      <c r="DS107" s="6">
        <f>IF(DL107&lt;&gt;"",ROUND(DR107+DQ107+DO107,2),0)*(1+Tablas!$E$8)</f>
        <v>0</v>
      </c>
      <c r="DU107" s="14" t="str">
        <f t="shared" si="68"/>
        <v/>
      </c>
      <c r="DV107" s="6">
        <f t="shared" si="69"/>
        <v>0</v>
      </c>
      <c r="DW107" s="6">
        <f t="shared" si="70"/>
        <v>0</v>
      </c>
      <c r="DX107" s="6">
        <f>IF(DV107&gt;0,IF(SUM(DW$12:DW107)&gt;0,0,IF(DU107&lt;&gt;"",-PPMT(Tablas!$D$8,DU107,($C$4*12)-(VLOOKUP($DL$9,$A$12:$B$71,2,0)-1),DV$9-SUM(DW$12:DW107)),0)),0)</f>
        <v>0</v>
      </c>
      <c r="DY107" s="6">
        <f>IF(SUM(DW$12:DW107)&gt;0,0,IF(DU107&lt;&gt;"",DV107-DX107-DW107,0))</f>
        <v>0</v>
      </c>
      <c r="DZ107" s="6">
        <f>IF(SUM(DW$12:DW107)&gt;0,0,IF(DU107&lt;&gt;"",(DV107-DW107)*Tablas!$D$8,0))</f>
        <v>0</v>
      </c>
      <c r="EA107" s="6">
        <f>IF(DX107&gt;0,IF(SUM(DW$12:DW107)&gt;0,0,IF(DU107&lt;&gt;"",Tablas!$G$8,0)),0)</f>
        <v>0</v>
      </c>
      <c r="EB107" s="6">
        <f>IF(DU107&lt;&gt;"",ROUND(EA107+DZ107+DX107,2),0)*(1+Tablas!$E$8)</f>
        <v>0</v>
      </c>
    </row>
    <row r="108" spans="1:132" x14ac:dyDescent="0.2">
      <c r="A108" s="3">
        <f>IF($D108&gt;0,COUNTA($D$12:D108),0)</f>
        <v>0</v>
      </c>
      <c r="B108" s="13" t="str">
        <f t="shared" si="71"/>
        <v/>
      </c>
      <c r="C108" s="1">
        <f t="shared" si="72"/>
        <v>48533</v>
      </c>
      <c r="D108" s="34"/>
      <c r="E108" s="6">
        <f t="shared" si="73"/>
        <v>1.0572875908110291E-11</v>
      </c>
      <c r="F108" s="6">
        <f t="shared" si="37"/>
        <v>0</v>
      </c>
      <c r="G108" s="6">
        <f t="shared" si="38"/>
        <v>0</v>
      </c>
      <c r="H108" s="6">
        <f t="shared" si="39"/>
        <v>0</v>
      </c>
      <c r="I108" s="6">
        <f>ROUND(SUM(F108:H108),2)*(Tablas!$E$8)</f>
        <v>0</v>
      </c>
      <c r="J108" s="6">
        <f t="shared" si="40"/>
        <v>0</v>
      </c>
      <c r="AR108" s="14" t="str">
        <f t="shared" si="41"/>
        <v/>
      </c>
      <c r="AS108" s="6">
        <f t="shared" si="42"/>
        <v>0</v>
      </c>
      <c r="AT108" s="6">
        <f t="shared" si="43"/>
        <v>0</v>
      </c>
      <c r="AU108" s="6">
        <f>IF(SUM($AT$12:$AT108)&gt;0,0,IF($AR108&lt;&gt;"",-PPMT($H$2,$AR108,$C$4*12,$AS$12-SUM($AT$12:$AT108)),0))</f>
        <v>0</v>
      </c>
      <c r="AV108" s="6">
        <f>IF(SUM($AT$12:$AT108)&gt;0,0,IF($AR108&lt;&gt;"",AS108-AU108-AT108,0))</f>
        <v>0</v>
      </c>
      <c r="AW108" s="6">
        <f>IF(SUM($AT$12:$AT108)&gt;0,0,IF($AR108&lt;&gt;"",(AS108-AT108)*$H$2,0))</f>
        <v>0</v>
      </c>
      <c r="AX108" s="6">
        <f>IF(AU108&gt;0,IF(SUM($AT$12:$AT108)&gt;0,0,IF($AR108&lt;&gt;"",Tablas!$G$8,0)),0)</f>
        <v>0</v>
      </c>
      <c r="AY108" s="6">
        <f>IF($AR108&lt;&gt;"",ROUND(AX108+AW108+AU108,2),0)*(1+Tablas!$E$8)</f>
        <v>0</v>
      </c>
      <c r="BA108" s="14" t="str">
        <f t="shared" si="44"/>
        <v/>
      </c>
      <c r="BB108" s="6">
        <f t="shared" si="45"/>
        <v>0</v>
      </c>
      <c r="BC108" s="6">
        <f t="shared" si="46"/>
        <v>0</v>
      </c>
      <c r="BD108" s="6">
        <f>IF(BB108&gt;0,
IF(SUM(BC$12:BC108)&gt;0,0,
IF(BA108&lt;&gt;"",
-PPMT(Tablas!$D$8,BA108,($C$4*12)-(VLOOKUP($AR$9,$A$12:$B$71,2,0)-1),BB$9-SUM(BC$12:BC108)),0)),0)</f>
        <v>0</v>
      </c>
      <c r="BE108" s="6">
        <f>IF(SUM(BC$12:BC108)&gt;0,0,IF(BA108&lt;&gt;"",BB108-BD108-BC108,0))</f>
        <v>0</v>
      </c>
      <c r="BF108" s="6">
        <f>IF(SUM(BC$12:BC108)&gt;0,0,IF(BA108&lt;&gt;"",(BB108-BC108)*Tablas!$D$8,0))</f>
        <v>0</v>
      </c>
      <c r="BG108" s="6">
        <f>IF(BD108&gt;0,IF(SUM(BC$12:BC108)&gt;0,0,IF(BA108&lt;&gt;"",Tablas!$G$8,0)),0)</f>
        <v>0</v>
      </c>
      <c r="BH108" s="6">
        <f>IF(BA108&lt;&gt;"",ROUND(BG108+BF108+BD108,2),0)*(1+Tablas!$E$8)</f>
        <v>0</v>
      </c>
      <c r="BJ108" s="14" t="str">
        <f t="shared" si="47"/>
        <v/>
      </c>
      <c r="BK108" s="6">
        <f t="shared" si="48"/>
        <v>0</v>
      </c>
      <c r="BL108" s="6">
        <f t="shared" si="49"/>
        <v>0</v>
      </c>
      <c r="BM108" s="6">
        <f>IF(BK108&gt;0,IF(SUM(BL$12:BL108)&gt;0,0,IF(BJ108&lt;&gt;"",-PPMT(Tablas!$D$8,BJ108,($C$4*12)-(VLOOKUP($BA$9,$A$12:$B$71,2,0)-1),BK$9-SUM(BL$12:BL108)),0)),0)</f>
        <v>0</v>
      </c>
      <c r="BN108" s="6">
        <f>IF(SUM(BL$12:BL108)&gt;0,0,IF(BJ108&lt;&gt;"",BK108-BM108-BL108,0))</f>
        <v>0</v>
      </c>
      <c r="BO108" s="6">
        <f>IF(SUM(BL$12:BL108)&gt;0,0,IF(BJ108&lt;&gt;"",(BK108-BL108)*Tablas!$D$8,0))</f>
        <v>0</v>
      </c>
      <c r="BP108" s="6">
        <f>IF(BM108&gt;0,IF(SUM(BL$12:BL108)&gt;0,0,IF(BJ108&lt;&gt;"",Tablas!$G$8,0)),0)</f>
        <v>0</v>
      </c>
      <c r="BQ108" s="6">
        <f>IF(BJ108&lt;&gt;"",ROUND(BP108+BO108+BM108,2),0)*(1+Tablas!$E$8)</f>
        <v>0</v>
      </c>
      <c r="BS108" s="14" t="str">
        <f t="shared" si="50"/>
        <v/>
      </c>
      <c r="BT108" s="6">
        <f t="shared" si="51"/>
        <v>0</v>
      </c>
      <c r="BU108" s="6">
        <f t="shared" si="52"/>
        <v>0</v>
      </c>
      <c r="BV108" s="6">
        <f>IF(BT108&gt;0,IF(SUM(BU$12:BU108)&gt;0,0,IF(BS108&lt;&gt;"",-PPMT(Tablas!$D$8,BS108,($C$4*12)-(VLOOKUP($BJ$9,$A$12:$B$71,2,0)-1),BT$9-SUM(BU$12:BU108)),0)),0)</f>
        <v>0</v>
      </c>
      <c r="BW108" s="6">
        <f>IF(SUM(BU$12:BU108)&gt;0,0,IF(BS108&lt;&gt;"",BT108-BV108-BU108,0))</f>
        <v>0</v>
      </c>
      <c r="BX108" s="6">
        <f>IF(SUM(BU$12:BU108)&gt;0,0,IF(BS108&lt;&gt;"",(BT108-BU108)*Tablas!$D$8,0))</f>
        <v>0</v>
      </c>
      <c r="BY108" s="6">
        <f>IF(BV108&gt;0,IF(SUM(BU$12:BU108)&gt;0,0,IF(BS108&lt;&gt;"",Tablas!$G$8,0)),0)</f>
        <v>0</v>
      </c>
      <c r="BZ108" s="6">
        <f>IF(BS108&lt;&gt;"",ROUND(BY108+BX108+BV108,2),0)*(1+Tablas!$E$8)</f>
        <v>0</v>
      </c>
      <c r="CB108" s="14" t="str">
        <f t="shared" si="53"/>
        <v/>
      </c>
      <c r="CC108" s="6">
        <f t="shared" si="54"/>
        <v>0</v>
      </c>
      <c r="CD108" s="6">
        <f t="shared" si="55"/>
        <v>0</v>
      </c>
      <c r="CE108" s="6">
        <f>IF(CC108&gt;0,IF(SUM(CD$12:CD108)&gt;0,0,IF(CB108&lt;&gt;"",-PPMT(Tablas!$D$8,CB108,($C$4*12)-(VLOOKUP($BS$9,$A$12:$B$71,2,0)-1),CC$9-SUM(CD$12:CD108)),0)),0)</f>
        <v>0</v>
      </c>
      <c r="CF108" s="6">
        <f>IF(SUM(CD$12:CD108)&gt;0,0,IF(CB108&lt;&gt;"",CC108-CE108-CD108,0))</f>
        <v>0</v>
      </c>
      <c r="CG108" s="6">
        <f>IF(SUM(CD$12:CD108)&gt;0,0,IF(CB108&lt;&gt;"",(CC108-CD108)*Tablas!$D$8,0))</f>
        <v>0</v>
      </c>
      <c r="CH108" s="6">
        <f>IF(CE108&gt;0,IF(SUM(CD$12:CD108)&gt;0,0,IF(CB108&lt;&gt;"",Tablas!$G$8,0)),0)</f>
        <v>0</v>
      </c>
      <c r="CI108" s="6">
        <f>IF(CB108&lt;&gt;"",ROUND(CH108+CG108+CE108,2),0)*(1+Tablas!$E$8)</f>
        <v>0</v>
      </c>
      <c r="CK108" s="14" t="str">
        <f t="shared" si="56"/>
        <v/>
      </c>
      <c r="CL108" s="6">
        <f t="shared" si="57"/>
        <v>0</v>
      </c>
      <c r="CM108" s="6">
        <f t="shared" si="58"/>
        <v>0</v>
      </c>
      <c r="CN108" s="6">
        <f>IF(CL108&gt;0,IF(SUM(CM$12:CM108)&gt;0,0,IF(CK108&lt;&gt;"",-PPMT(Tablas!$D$8,CK108,($C$4*12)-(VLOOKUP($CB$9,$A$12:$B$71,2,0)-1),CL$9-SUM(CM$12:CM108)),0)),0)</f>
        <v>0</v>
      </c>
      <c r="CO108" s="6">
        <f>IF(SUM(CM$12:CM108)&gt;0,0,IF(CK108&lt;&gt;"",CL108-CN108-CM108,0))</f>
        <v>0</v>
      </c>
      <c r="CP108" s="6">
        <f>IF(SUM(CM$12:CM108)&gt;0,0,IF(CK108&lt;&gt;"",(CL108-CM108)*Tablas!$D$8,0))</f>
        <v>0</v>
      </c>
      <c r="CQ108" s="6">
        <f>IF(CN108&gt;0,IF(SUM(CM$12:CM108)&gt;0,0,IF(CK108&lt;&gt;"",Tablas!$G$8,0)),0)</f>
        <v>0</v>
      </c>
      <c r="CR108" s="6">
        <f>IF(CK108&lt;&gt;"",ROUND(CQ108+CP108+CN108,2),0)*(1+Tablas!$E$8)</f>
        <v>0</v>
      </c>
      <c r="CT108" s="14" t="str">
        <f t="shared" si="59"/>
        <v/>
      </c>
      <c r="CU108" s="6">
        <f t="shared" si="60"/>
        <v>0</v>
      </c>
      <c r="CV108" s="6">
        <f t="shared" si="61"/>
        <v>0</v>
      </c>
      <c r="CW108" s="6">
        <f>IF(CU108&gt;0,IF(SUM(CV$12:CV108)&gt;0,0,IF(CT108&lt;&gt;"",-PPMT(Tablas!$D$8,CT108,($C$4*12)-(VLOOKUP($CK$9,$A$12:$B$71,2,0)-1),CU$9-SUM(CV$12:CV108)),0)),0)</f>
        <v>0</v>
      </c>
      <c r="CX108" s="6">
        <f>IF(SUM(CV$12:CV108)&gt;0,0,IF(CT108&lt;&gt;"",CU108-CW108-CV108,0))</f>
        <v>0</v>
      </c>
      <c r="CY108" s="6">
        <f>IF(SUM(CV$12:CV108)&gt;0,0,IF(CT108&lt;&gt;"",(CU108-CV108)*Tablas!$D$8,0))</f>
        <v>0</v>
      </c>
      <c r="CZ108" s="6">
        <f>IF(CW108&gt;0,IF(SUM(CV$12:CV108)&gt;0,0,IF(CT108&lt;&gt;"",Tablas!$G$8,0)),0)</f>
        <v>0</v>
      </c>
      <c r="DA108" s="6">
        <f>IF(CT108&lt;&gt;"",ROUND(CZ108+CY108+CW108,2),0)*(1+Tablas!$E$8)</f>
        <v>0</v>
      </c>
      <c r="DC108" s="14" t="str">
        <f t="shared" si="62"/>
        <v/>
      </c>
      <c r="DD108" s="6">
        <f t="shared" si="63"/>
        <v>0</v>
      </c>
      <c r="DE108" s="6">
        <f t="shared" si="64"/>
        <v>0</v>
      </c>
      <c r="DF108" s="6">
        <f>IF(DD108&gt;0,IF(SUM(DE$12:DE108)&gt;0,0,IF(DC108&lt;&gt;"",-PPMT(Tablas!$D$8,DC108,($C$4*12)-(VLOOKUP($CT$9,$A$12:$B$71,2,0)-1),DD$9-SUM(DE$12:DE108)),0)),0)</f>
        <v>0</v>
      </c>
      <c r="DG108" s="6">
        <f>IF(SUM(DE$12:DE108)&gt;0,0,IF(DC108&lt;&gt;"",DD108-DF108-DE108,0))</f>
        <v>0</v>
      </c>
      <c r="DH108" s="6">
        <f>IF(SUM(DE$12:DE108)&gt;0,0,IF(DC108&lt;&gt;"",(DD108-DE108)*Tablas!$D$8,0))</f>
        <v>0</v>
      </c>
      <c r="DI108" s="6">
        <f>IF(DF108&gt;0,IF(SUM(DE$12:DE108)&gt;0,0,IF(DC108&lt;&gt;"",Tablas!$G$8,0)),0)</f>
        <v>0</v>
      </c>
      <c r="DJ108" s="6">
        <f>IF(DC108&lt;&gt;"",ROUND(DI108+DH108+DF108,2),0)*(1+Tablas!$E$8)</f>
        <v>0</v>
      </c>
      <c r="DL108" s="14" t="str">
        <f t="shared" si="65"/>
        <v/>
      </c>
      <c r="DM108" s="6">
        <f t="shared" si="66"/>
        <v>0</v>
      </c>
      <c r="DN108" s="6">
        <f t="shared" si="67"/>
        <v>0</v>
      </c>
      <c r="DO108" s="6">
        <f>IF(DM108&gt;0,IF(SUM(DN$12:DN108)&gt;0,0,IF(DL108&lt;&gt;"",-PPMT(Tablas!$D$8,DL108,($C$4*12)-(VLOOKUP($DC$9,$A$12:$B$71,2,0)-1),DM$9-SUM(DN$12:DN108)),0)),0)</f>
        <v>0</v>
      </c>
      <c r="DP108" s="6">
        <f>IF(SUM(DN$12:DN108)&gt;0,0,IF(DL108&lt;&gt;"",DM108-DO108-DN108,0))</f>
        <v>0</v>
      </c>
      <c r="DQ108" s="6">
        <f>IF(SUM(DN$12:DN108)&gt;0,0,IF(DL108&lt;&gt;"",(DM108-DN108)*Tablas!$D$8,0))</f>
        <v>0</v>
      </c>
      <c r="DR108" s="6">
        <f>IF(DO108&gt;0,IF(SUM(DN$12:DN108)&gt;0,0,IF(DL108&lt;&gt;"",Tablas!$G$8,0)),0)</f>
        <v>0</v>
      </c>
      <c r="DS108" s="6">
        <f>IF(DL108&lt;&gt;"",ROUND(DR108+DQ108+DO108,2),0)*(1+Tablas!$E$8)</f>
        <v>0</v>
      </c>
      <c r="DU108" s="14" t="str">
        <f t="shared" si="68"/>
        <v/>
      </c>
      <c r="DV108" s="6">
        <f t="shared" si="69"/>
        <v>0</v>
      </c>
      <c r="DW108" s="6">
        <f t="shared" si="70"/>
        <v>0</v>
      </c>
      <c r="DX108" s="6">
        <f>IF(DV108&gt;0,IF(SUM(DW$12:DW108)&gt;0,0,IF(DU108&lt;&gt;"",-PPMT(Tablas!$D$8,DU108,($C$4*12)-(VLOOKUP($DL$9,$A$12:$B$71,2,0)-1),DV$9-SUM(DW$12:DW108)),0)),0)</f>
        <v>0</v>
      </c>
      <c r="DY108" s="6">
        <f>IF(SUM(DW$12:DW108)&gt;0,0,IF(DU108&lt;&gt;"",DV108-DX108-DW108,0))</f>
        <v>0</v>
      </c>
      <c r="DZ108" s="6">
        <f>IF(SUM(DW$12:DW108)&gt;0,0,IF(DU108&lt;&gt;"",(DV108-DW108)*Tablas!$D$8,0))</f>
        <v>0</v>
      </c>
      <c r="EA108" s="6">
        <f>IF(DX108&gt;0,IF(SUM(DW$12:DW108)&gt;0,0,IF(DU108&lt;&gt;"",Tablas!$G$8,0)),0)</f>
        <v>0</v>
      </c>
      <c r="EB108" s="6">
        <f>IF(DU108&lt;&gt;"",ROUND(EA108+DZ108+DX108,2),0)*(1+Tablas!$E$8)</f>
        <v>0</v>
      </c>
    </row>
    <row r="109" spans="1:132" x14ac:dyDescent="0.2">
      <c r="A109" s="3">
        <f>IF($D109&gt;0,COUNTA($D$12:D109),0)</f>
        <v>0</v>
      </c>
      <c r="B109" s="13" t="str">
        <f t="shared" si="71"/>
        <v/>
      </c>
      <c r="C109" s="1">
        <f t="shared" si="72"/>
        <v>48563</v>
      </c>
      <c r="D109" s="34"/>
      <c r="E109" s="6">
        <f t="shared" si="73"/>
        <v>1.0572875908110291E-11</v>
      </c>
      <c r="F109" s="6">
        <f t="shared" si="37"/>
        <v>0</v>
      </c>
      <c r="G109" s="6">
        <f t="shared" si="38"/>
        <v>0</v>
      </c>
      <c r="H109" s="6">
        <f t="shared" si="39"/>
        <v>0</v>
      </c>
      <c r="I109" s="6">
        <f>ROUND(SUM(F109:H109),2)*(Tablas!$E$8)</f>
        <v>0</v>
      </c>
      <c r="J109" s="6">
        <f t="shared" si="40"/>
        <v>0</v>
      </c>
      <c r="AR109" s="14" t="str">
        <f t="shared" si="41"/>
        <v/>
      </c>
      <c r="AS109" s="6">
        <f t="shared" si="42"/>
        <v>0</v>
      </c>
      <c r="AT109" s="6">
        <f t="shared" si="43"/>
        <v>0</v>
      </c>
      <c r="AU109" s="6">
        <f>IF(SUM($AT$12:$AT109)&gt;0,0,IF($AR109&lt;&gt;"",-PPMT($H$2,$AR109,$C$4*12,$AS$12-SUM($AT$12:$AT109)),0))</f>
        <v>0</v>
      </c>
      <c r="AV109" s="6">
        <f>IF(SUM($AT$12:$AT109)&gt;0,0,IF($AR109&lt;&gt;"",AS109-AU109-AT109,0))</f>
        <v>0</v>
      </c>
      <c r="AW109" s="6">
        <f>IF(SUM($AT$12:$AT109)&gt;0,0,IF($AR109&lt;&gt;"",(AS109-AT109)*$H$2,0))</f>
        <v>0</v>
      </c>
      <c r="AX109" s="6">
        <f>IF(AU109&gt;0,IF(SUM($AT$12:$AT109)&gt;0,0,IF($AR109&lt;&gt;"",Tablas!$G$8,0)),0)</f>
        <v>0</v>
      </c>
      <c r="AY109" s="6">
        <f>IF($AR109&lt;&gt;"",ROUND(AX109+AW109+AU109,2),0)*(1+Tablas!$E$8)</f>
        <v>0</v>
      </c>
      <c r="BA109" s="14" t="str">
        <f t="shared" si="44"/>
        <v/>
      </c>
      <c r="BB109" s="6">
        <f t="shared" si="45"/>
        <v>0</v>
      </c>
      <c r="BC109" s="6">
        <f t="shared" si="46"/>
        <v>0</v>
      </c>
      <c r="BD109" s="6">
        <f>IF(BB109&gt;0,
IF(SUM(BC$12:BC109)&gt;0,0,
IF(BA109&lt;&gt;"",
-PPMT(Tablas!$D$8,BA109,($C$4*12)-(VLOOKUP($AR$9,$A$12:$B$71,2,0)-1),BB$9-SUM(BC$12:BC109)),0)),0)</f>
        <v>0</v>
      </c>
      <c r="BE109" s="6">
        <f>IF(SUM(BC$12:BC109)&gt;0,0,IF(BA109&lt;&gt;"",BB109-BD109-BC109,0))</f>
        <v>0</v>
      </c>
      <c r="BF109" s="6">
        <f>IF(SUM(BC$12:BC109)&gt;0,0,IF(BA109&lt;&gt;"",(BB109-BC109)*Tablas!$D$8,0))</f>
        <v>0</v>
      </c>
      <c r="BG109" s="6">
        <f>IF(BD109&gt;0,IF(SUM(BC$12:BC109)&gt;0,0,IF(BA109&lt;&gt;"",Tablas!$G$8,0)),0)</f>
        <v>0</v>
      </c>
      <c r="BH109" s="6">
        <f>IF(BA109&lt;&gt;"",ROUND(BG109+BF109+BD109,2),0)*(1+Tablas!$E$8)</f>
        <v>0</v>
      </c>
      <c r="BJ109" s="14" t="str">
        <f t="shared" si="47"/>
        <v/>
      </c>
      <c r="BK109" s="6">
        <f t="shared" si="48"/>
        <v>0</v>
      </c>
      <c r="BL109" s="6">
        <f t="shared" si="49"/>
        <v>0</v>
      </c>
      <c r="BM109" s="6">
        <f>IF(BK109&gt;0,IF(SUM(BL$12:BL109)&gt;0,0,IF(BJ109&lt;&gt;"",-PPMT(Tablas!$D$8,BJ109,($C$4*12)-(VLOOKUP($BA$9,$A$12:$B$71,2,0)-1),BK$9-SUM(BL$12:BL109)),0)),0)</f>
        <v>0</v>
      </c>
      <c r="BN109" s="6">
        <f>IF(SUM(BL$12:BL109)&gt;0,0,IF(BJ109&lt;&gt;"",BK109-BM109-BL109,0))</f>
        <v>0</v>
      </c>
      <c r="BO109" s="6">
        <f>IF(SUM(BL$12:BL109)&gt;0,0,IF(BJ109&lt;&gt;"",(BK109-BL109)*Tablas!$D$8,0))</f>
        <v>0</v>
      </c>
      <c r="BP109" s="6">
        <f>IF(BM109&gt;0,IF(SUM(BL$12:BL109)&gt;0,0,IF(BJ109&lt;&gt;"",Tablas!$G$8,0)),0)</f>
        <v>0</v>
      </c>
      <c r="BQ109" s="6">
        <f>IF(BJ109&lt;&gt;"",ROUND(BP109+BO109+BM109,2),0)*(1+Tablas!$E$8)</f>
        <v>0</v>
      </c>
      <c r="BS109" s="14" t="str">
        <f t="shared" si="50"/>
        <v/>
      </c>
      <c r="BT109" s="6">
        <f t="shared" si="51"/>
        <v>0</v>
      </c>
      <c r="BU109" s="6">
        <f t="shared" si="52"/>
        <v>0</v>
      </c>
      <c r="BV109" s="6">
        <f>IF(BT109&gt;0,IF(SUM(BU$12:BU109)&gt;0,0,IF(BS109&lt;&gt;"",-PPMT(Tablas!$D$8,BS109,($C$4*12)-(VLOOKUP($BJ$9,$A$12:$B$71,2,0)-1),BT$9-SUM(BU$12:BU109)),0)),0)</f>
        <v>0</v>
      </c>
      <c r="BW109" s="6">
        <f>IF(SUM(BU$12:BU109)&gt;0,0,IF(BS109&lt;&gt;"",BT109-BV109-BU109,0))</f>
        <v>0</v>
      </c>
      <c r="BX109" s="6">
        <f>IF(SUM(BU$12:BU109)&gt;0,0,IF(BS109&lt;&gt;"",(BT109-BU109)*Tablas!$D$8,0))</f>
        <v>0</v>
      </c>
      <c r="BY109" s="6">
        <f>IF(BV109&gt;0,IF(SUM(BU$12:BU109)&gt;0,0,IF(BS109&lt;&gt;"",Tablas!$G$8,0)),0)</f>
        <v>0</v>
      </c>
      <c r="BZ109" s="6">
        <f>IF(BS109&lt;&gt;"",ROUND(BY109+BX109+BV109,2),0)*(1+Tablas!$E$8)</f>
        <v>0</v>
      </c>
      <c r="CB109" s="14" t="str">
        <f t="shared" si="53"/>
        <v/>
      </c>
      <c r="CC109" s="6">
        <f t="shared" si="54"/>
        <v>0</v>
      </c>
      <c r="CD109" s="6">
        <f t="shared" si="55"/>
        <v>0</v>
      </c>
      <c r="CE109" s="6">
        <f>IF(CC109&gt;0,IF(SUM(CD$12:CD109)&gt;0,0,IF(CB109&lt;&gt;"",-PPMT(Tablas!$D$8,CB109,($C$4*12)-(VLOOKUP($BS$9,$A$12:$B$71,2,0)-1),CC$9-SUM(CD$12:CD109)),0)),0)</f>
        <v>0</v>
      </c>
      <c r="CF109" s="6">
        <f>IF(SUM(CD$12:CD109)&gt;0,0,IF(CB109&lt;&gt;"",CC109-CE109-CD109,0))</f>
        <v>0</v>
      </c>
      <c r="CG109" s="6">
        <f>IF(SUM(CD$12:CD109)&gt;0,0,IF(CB109&lt;&gt;"",(CC109-CD109)*Tablas!$D$8,0))</f>
        <v>0</v>
      </c>
      <c r="CH109" s="6">
        <f>IF(CE109&gt;0,IF(SUM(CD$12:CD109)&gt;0,0,IF(CB109&lt;&gt;"",Tablas!$G$8,0)),0)</f>
        <v>0</v>
      </c>
      <c r="CI109" s="6">
        <f>IF(CB109&lt;&gt;"",ROUND(CH109+CG109+CE109,2),0)*(1+Tablas!$E$8)</f>
        <v>0</v>
      </c>
      <c r="CK109" s="14" t="str">
        <f t="shared" si="56"/>
        <v/>
      </c>
      <c r="CL109" s="6">
        <f t="shared" si="57"/>
        <v>0</v>
      </c>
      <c r="CM109" s="6">
        <f t="shared" si="58"/>
        <v>0</v>
      </c>
      <c r="CN109" s="6">
        <f>IF(CL109&gt;0,IF(SUM(CM$12:CM109)&gt;0,0,IF(CK109&lt;&gt;"",-PPMT(Tablas!$D$8,CK109,($C$4*12)-(VLOOKUP($CB$9,$A$12:$B$71,2,0)-1),CL$9-SUM(CM$12:CM109)),0)),0)</f>
        <v>0</v>
      </c>
      <c r="CO109" s="6">
        <f>IF(SUM(CM$12:CM109)&gt;0,0,IF(CK109&lt;&gt;"",CL109-CN109-CM109,0))</f>
        <v>0</v>
      </c>
      <c r="CP109" s="6">
        <f>IF(SUM(CM$12:CM109)&gt;0,0,IF(CK109&lt;&gt;"",(CL109-CM109)*Tablas!$D$8,0))</f>
        <v>0</v>
      </c>
      <c r="CQ109" s="6">
        <f>IF(CN109&gt;0,IF(SUM(CM$12:CM109)&gt;0,0,IF(CK109&lt;&gt;"",Tablas!$G$8,0)),0)</f>
        <v>0</v>
      </c>
      <c r="CR109" s="6">
        <f>IF(CK109&lt;&gt;"",ROUND(CQ109+CP109+CN109,2),0)*(1+Tablas!$E$8)</f>
        <v>0</v>
      </c>
      <c r="CT109" s="14" t="str">
        <f t="shared" si="59"/>
        <v/>
      </c>
      <c r="CU109" s="6">
        <f t="shared" si="60"/>
        <v>0</v>
      </c>
      <c r="CV109" s="6">
        <f t="shared" si="61"/>
        <v>0</v>
      </c>
      <c r="CW109" s="6">
        <f>IF(CU109&gt;0,IF(SUM(CV$12:CV109)&gt;0,0,IF(CT109&lt;&gt;"",-PPMT(Tablas!$D$8,CT109,($C$4*12)-(VLOOKUP($CK$9,$A$12:$B$71,2,0)-1),CU$9-SUM(CV$12:CV109)),0)),0)</f>
        <v>0</v>
      </c>
      <c r="CX109" s="6">
        <f>IF(SUM(CV$12:CV109)&gt;0,0,IF(CT109&lt;&gt;"",CU109-CW109-CV109,0))</f>
        <v>0</v>
      </c>
      <c r="CY109" s="6">
        <f>IF(SUM(CV$12:CV109)&gt;0,0,IF(CT109&lt;&gt;"",(CU109-CV109)*Tablas!$D$8,0))</f>
        <v>0</v>
      </c>
      <c r="CZ109" s="6">
        <f>IF(CW109&gt;0,IF(SUM(CV$12:CV109)&gt;0,0,IF(CT109&lt;&gt;"",Tablas!$G$8,0)),0)</f>
        <v>0</v>
      </c>
      <c r="DA109" s="6">
        <f>IF(CT109&lt;&gt;"",ROUND(CZ109+CY109+CW109,2),0)*(1+Tablas!$E$8)</f>
        <v>0</v>
      </c>
      <c r="DC109" s="14" t="str">
        <f t="shared" si="62"/>
        <v/>
      </c>
      <c r="DD109" s="6">
        <f t="shared" si="63"/>
        <v>0</v>
      </c>
      <c r="DE109" s="6">
        <f t="shared" si="64"/>
        <v>0</v>
      </c>
      <c r="DF109" s="6">
        <f>IF(DD109&gt;0,IF(SUM(DE$12:DE109)&gt;0,0,IF(DC109&lt;&gt;"",-PPMT(Tablas!$D$8,DC109,($C$4*12)-(VLOOKUP($CT$9,$A$12:$B$71,2,0)-1),DD$9-SUM(DE$12:DE109)),0)),0)</f>
        <v>0</v>
      </c>
      <c r="DG109" s="6">
        <f>IF(SUM(DE$12:DE109)&gt;0,0,IF(DC109&lt;&gt;"",DD109-DF109-DE109,0))</f>
        <v>0</v>
      </c>
      <c r="DH109" s="6">
        <f>IF(SUM(DE$12:DE109)&gt;0,0,IF(DC109&lt;&gt;"",(DD109-DE109)*Tablas!$D$8,0))</f>
        <v>0</v>
      </c>
      <c r="DI109" s="6">
        <f>IF(DF109&gt;0,IF(SUM(DE$12:DE109)&gt;0,0,IF(DC109&lt;&gt;"",Tablas!$G$8,0)),0)</f>
        <v>0</v>
      </c>
      <c r="DJ109" s="6">
        <f>IF(DC109&lt;&gt;"",ROUND(DI109+DH109+DF109,2),0)*(1+Tablas!$E$8)</f>
        <v>0</v>
      </c>
      <c r="DL109" s="14" t="str">
        <f t="shared" si="65"/>
        <v/>
      </c>
      <c r="DM109" s="6">
        <f t="shared" si="66"/>
        <v>0</v>
      </c>
      <c r="DN109" s="6">
        <f t="shared" si="67"/>
        <v>0</v>
      </c>
      <c r="DO109" s="6">
        <f>IF(DM109&gt;0,IF(SUM(DN$12:DN109)&gt;0,0,IF(DL109&lt;&gt;"",-PPMT(Tablas!$D$8,DL109,($C$4*12)-(VLOOKUP($DC$9,$A$12:$B$71,2,0)-1),DM$9-SUM(DN$12:DN109)),0)),0)</f>
        <v>0</v>
      </c>
      <c r="DP109" s="6">
        <f>IF(SUM(DN$12:DN109)&gt;0,0,IF(DL109&lt;&gt;"",DM109-DO109-DN109,0))</f>
        <v>0</v>
      </c>
      <c r="DQ109" s="6">
        <f>IF(SUM(DN$12:DN109)&gt;0,0,IF(DL109&lt;&gt;"",(DM109-DN109)*Tablas!$D$8,0))</f>
        <v>0</v>
      </c>
      <c r="DR109" s="6">
        <f>IF(DO109&gt;0,IF(SUM(DN$12:DN109)&gt;0,0,IF(DL109&lt;&gt;"",Tablas!$G$8,0)),0)</f>
        <v>0</v>
      </c>
      <c r="DS109" s="6">
        <f>IF(DL109&lt;&gt;"",ROUND(DR109+DQ109+DO109,2),0)*(1+Tablas!$E$8)</f>
        <v>0</v>
      </c>
      <c r="DU109" s="14" t="str">
        <f t="shared" si="68"/>
        <v/>
      </c>
      <c r="DV109" s="6">
        <f t="shared" si="69"/>
        <v>0</v>
      </c>
      <c r="DW109" s="6">
        <f t="shared" si="70"/>
        <v>0</v>
      </c>
      <c r="DX109" s="6">
        <f>IF(DV109&gt;0,IF(SUM(DW$12:DW109)&gt;0,0,IF(DU109&lt;&gt;"",-PPMT(Tablas!$D$8,DU109,($C$4*12)-(VLOOKUP($DL$9,$A$12:$B$71,2,0)-1),DV$9-SUM(DW$12:DW109)),0)),0)</f>
        <v>0</v>
      </c>
      <c r="DY109" s="6">
        <f>IF(SUM(DW$12:DW109)&gt;0,0,IF(DU109&lt;&gt;"",DV109-DX109-DW109,0))</f>
        <v>0</v>
      </c>
      <c r="DZ109" s="6">
        <f>IF(SUM(DW$12:DW109)&gt;0,0,IF(DU109&lt;&gt;"",(DV109-DW109)*Tablas!$D$8,0))</f>
        <v>0</v>
      </c>
      <c r="EA109" s="6">
        <f>IF(DX109&gt;0,IF(SUM(DW$12:DW109)&gt;0,0,IF(DU109&lt;&gt;"",Tablas!$G$8,0)),0)</f>
        <v>0</v>
      </c>
      <c r="EB109" s="6">
        <f>IF(DU109&lt;&gt;"",ROUND(EA109+DZ109+DX109,2),0)*(1+Tablas!$E$8)</f>
        <v>0</v>
      </c>
    </row>
    <row r="110" spans="1:132" x14ac:dyDescent="0.2">
      <c r="A110" s="3">
        <f>IF($D110&gt;0,COUNTA($D$12:D110),0)</f>
        <v>0</v>
      </c>
      <c r="B110" s="13" t="str">
        <f t="shared" si="71"/>
        <v/>
      </c>
      <c r="C110" s="1">
        <f t="shared" si="72"/>
        <v>48594</v>
      </c>
      <c r="D110" s="34"/>
      <c r="E110" s="6">
        <f t="shared" si="73"/>
        <v>1.0572875908110291E-11</v>
      </c>
      <c r="F110" s="6">
        <f t="shared" si="37"/>
        <v>0</v>
      </c>
      <c r="G110" s="6">
        <f t="shared" si="38"/>
        <v>0</v>
      </c>
      <c r="H110" s="6">
        <f t="shared" si="39"/>
        <v>0</v>
      </c>
      <c r="I110" s="6">
        <f>ROUND(SUM(F110:H110),2)*(Tablas!$E$8)</f>
        <v>0</v>
      </c>
      <c r="J110" s="6">
        <f t="shared" si="40"/>
        <v>0</v>
      </c>
      <c r="AR110" s="14" t="str">
        <f t="shared" si="41"/>
        <v/>
      </c>
      <c r="AS110" s="6">
        <f t="shared" si="42"/>
        <v>0</v>
      </c>
      <c r="AT110" s="6">
        <f t="shared" si="43"/>
        <v>0</v>
      </c>
      <c r="AU110" s="6">
        <f>IF(SUM($AT$12:$AT110)&gt;0,0,IF($AR110&lt;&gt;"",-PPMT($H$2,$AR110,$C$4*12,$AS$12-SUM($AT$12:$AT110)),0))</f>
        <v>0</v>
      </c>
      <c r="AV110" s="6">
        <f>IF(SUM($AT$12:$AT110)&gt;0,0,IF($AR110&lt;&gt;"",AS110-AU110-AT110,0))</f>
        <v>0</v>
      </c>
      <c r="AW110" s="6">
        <f>IF(SUM($AT$12:$AT110)&gt;0,0,IF($AR110&lt;&gt;"",(AS110-AT110)*$H$2,0))</f>
        <v>0</v>
      </c>
      <c r="AX110" s="6">
        <f>IF(AU110&gt;0,IF(SUM($AT$12:$AT110)&gt;0,0,IF($AR110&lt;&gt;"",Tablas!$G$8,0)),0)</f>
        <v>0</v>
      </c>
      <c r="AY110" s="6">
        <f>IF($AR110&lt;&gt;"",ROUND(AX110+AW110+AU110,2),0)*(1+Tablas!$E$8)</f>
        <v>0</v>
      </c>
      <c r="BA110" s="14" t="str">
        <f t="shared" si="44"/>
        <v/>
      </c>
      <c r="BB110" s="6">
        <f t="shared" si="45"/>
        <v>0</v>
      </c>
      <c r="BC110" s="6">
        <f t="shared" si="46"/>
        <v>0</v>
      </c>
      <c r="BD110" s="6">
        <f>IF(BB110&gt;0,
IF(SUM(BC$12:BC110)&gt;0,0,
IF(BA110&lt;&gt;"",
-PPMT(Tablas!$D$8,BA110,($C$4*12)-(VLOOKUP($AR$9,$A$12:$B$71,2,0)-1),BB$9-SUM(BC$12:BC110)),0)),0)</f>
        <v>0</v>
      </c>
      <c r="BE110" s="6">
        <f>IF(SUM(BC$12:BC110)&gt;0,0,IF(BA110&lt;&gt;"",BB110-BD110-BC110,0))</f>
        <v>0</v>
      </c>
      <c r="BF110" s="6">
        <f>IF(SUM(BC$12:BC110)&gt;0,0,IF(BA110&lt;&gt;"",(BB110-BC110)*Tablas!$D$8,0))</f>
        <v>0</v>
      </c>
      <c r="BG110" s="6">
        <f>IF(BD110&gt;0,IF(SUM(BC$12:BC110)&gt;0,0,IF(BA110&lt;&gt;"",Tablas!$G$8,0)),0)</f>
        <v>0</v>
      </c>
      <c r="BH110" s="6">
        <f>IF(BA110&lt;&gt;"",ROUND(BG110+BF110+BD110,2),0)*(1+Tablas!$E$8)</f>
        <v>0</v>
      </c>
      <c r="BJ110" s="14" t="str">
        <f t="shared" si="47"/>
        <v/>
      </c>
      <c r="BK110" s="6">
        <f t="shared" si="48"/>
        <v>0</v>
      </c>
      <c r="BL110" s="6">
        <f t="shared" si="49"/>
        <v>0</v>
      </c>
      <c r="BM110" s="6">
        <f>IF(BK110&gt;0,IF(SUM(BL$12:BL110)&gt;0,0,IF(BJ110&lt;&gt;"",-PPMT(Tablas!$D$8,BJ110,($C$4*12)-(VLOOKUP($BA$9,$A$12:$B$71,2,0)-1),BK$9-SUM(BL$12:BL110)),0)),0)</f>
        <v>0</v>
      </c>
      <c r="BN110" s="6">
        <f>IF(SUM(BL$12:BL110)&gt;0,0,IF(BJ110&lt;&gt;"",BK110-BM110-BL110,0))</f>
        <v>0</v>
      </c>
      <c r="BO110" s="6">
        <f>IF(SUM(BL$12:BL110)&gt;0,0,IF(BJ110&lt;&gt;"",(BK110-BL110)*Tablas!$D$8,0))</f>
        <v>0</v>
      </c>
      <c r="BP110" s="6">
        <f>IF(BM110&gt;0,IF(SUM(BL$12:BL110)&gt;0,0,IF(BJ110&lt;&gt;"",Tablas!$G$8,0)),0)</f>
        <v>0</v>
      </c>
      <c r="BQ110" s="6">
        <f>IF(BJ110&lt;&gt;"",ROUND(BP110+BO110+BM110,2),0)*(1+Tablas!$E$8)</f>
        <v>0</v>
      </c>
      <c r="BS110" s="14" t="str">
        <f t="shared" si="50"/>
        <v/>
      </c>
      <c r="BT110" s="6">
        <f t="shared" si="51"/>
        <v>0</v>
      </c>
      <c r="BU110" s="6">
        <f t="shared" si="52"/>
        <v>0</v>
      </c>
      <c r="BV110" s="6">
        <f>IF(BT110&gt;0,IF(SUM(BU$12:BU110)&gt;0,0,IF(BS110&lt;&gt;"",-PPMT(Tablas!$D$8,BS110,($C$4*12)-(VLOOKUP($BJ$9,$A$12:$B$71,2,0)-1),BT$9-SUM(BU$12:BU110)),0)),0)</f>
        <v>0</v>
      </c>
      <c r="BW110" s="6">
        <f>IF(SUM(BU$12:BU110)&gt;0,0,IF(BS110&lt;&gt;"",BT110-BV110-BU110,0))</f>
        <v>0</v>
      </c>
      <c r="BX110" s="6">
        <f>IF(SUM(BU$12:BU110)&gt;0,0,IF(BS110&lt;&gt;"",(BT110-BU110)*Tablas!$D$8,0))</f>
        <v>0</v>
      </c>
      <c r="BY110" s="6">
        <f>IF(BV110&gt;0,IF(SUM(BU$12:BU110)&gt;0,0,IF(BS110&lt;&gt;"",Tablas!$G$8,0)),0)</f>
        <v>0</v>
      </c>
      <c r="BZ110" s="6">
        <f>IF(BS110&lt;&gt;"",ROUND(BY110+BX110+BV110,2),0)*(1+Tablas!$E$8)</f>
        <v>0</v>
      </c>
      <c r="CB110" s="14" t="str">
        <f t="shared" si="53"/>
        <v/>
      </c>
      <c r="CC110" s="6">
        <f t="shared" si="54"/>
        <v>0</v>
      </c>
      <c r="CD110" s="6">
        <f t="shared" si="55"/>
        <v>0</v>
      </c>
      <c r="CE110" s="6">
        <f>IF(CC110&gt;0,IF(SUM(CD$12:CD110)&gt;0,0,IF(CB110&lt;&gt;"",-PPMT(Tablas!$D$8,CB110,($C$4*12)-(VLOOKUP($BS$9,$A$12:$B$71,2,0)-1),CC$9-SUM(CD$12:CD110)),0)),0)</f>
        <v>0</v>
      </c>
      <c r="CF110" s="6">
        <f>IF(SUM(CD$12:CD110)&gt;0,0,IF(CB110&lt;&gt;"",CC110-CE110-CD110,0))</f>
        <v>0</v>
      </c>
      <c r="CG110" s="6">
        <f>IF(SUM(CD$12:CD110)&gt;0,0,IF(CB110&lt;&gt;"",(CC110-CD110)*Tablas!$D$8,0))</f>
        <v>0</v>
      </c>
      <c r="CH110" s="6">
        <f>IF(CE110&gt;0,IF(SUM(CD$12:CD110)&gt;0,0,IF(CB110&lt;&gt;"",Tablas!$G$8,0)),0)</f>
        <v>0</v>
      </c>
      <c r="CI110" s="6">
        <f>IF(CB110&lt;&gt;"",ROUND(CH110+CG110+CE110,2),0)*(1+Tablas!$E$8)</f>
        <v>0</v>
      </c>
      <c r="CK110" s="14" t="str">
        <f t="shared" si="56"/>
        <v/>
      </c>
      <c r="CL110" s="6">
        <f t="shared" si="57"/>
        <v>0</v>
      </c>
      <c r="CM110" s="6">
        <f t="shared" si="58"/>
        <v>0</v>
      </c>
      <c r="CN110" s="6">
        <f>IF(CL110&gt;0,IF(SUM(CM$12:CM110)&gt;0,0,IF(CK110&lt;&gt;"",-PPMT(Tablas!$D$8,CK110,($C$4*12)-(VLOOKUP($CB$9,$A$12:$B$71,2,0)-1),CL$9-SUM(CM$12:CM110)),0)),0)</f>
        <v>0</v>
      </c>
      <c r="CO110" s="6">
        <f>IF(SUM(CM$12:CM110)&gt;0,0,IF(CK110&lt;&gt;"",CL110-CN110-CM110,0))</f>
        <v>0</v>
      </c>
      <c r="CP110" s="6">
        <f>IF(SUM(CM$12:CM110)&gt;0,0,IF(CK110&lt;&gt;"",(CL110-CM110)*Tablas!$D$8,0))</f>
        <v>0</v>
      </c>
      <c r="CQ110" s="6">
        <f>IF(CN110&gt;0,IF(SUM(CM$12:CM110)&gt;0,0,IF(CK110&lt;&gt;"",Tablas!$G$8,0)),0)</f>
        <v>0</v>
      </c>
      <c r="CR110" s="6">
        <f>IF(CK110&lt;&gt;"",ROUND(CQ110+CP110+CN110,2),0)*(1+Tablas!$E$8)</f>
        <v>0</v>
      </c>
      <c r="CT110" s="14" t="str">
        <f t="shared" si="59"/>
        <v/>
      </c>
      <c r="CU110" s="6">
        <f t="shared" si="60"/>
        <v>0</v>
      </c>
      <c r="CV110" s="6">
        <f t="shared" si="61"/>
        <v>0</v>
      </c>
      <c r="CW110" s="6">
        <f>IF(CU110&gt;0,IF(SUM(CV$12:CV110)&gt;0,0,IF(CT110&lt;&gt;"",-PPMT(Tablas!$D$8,CT110,($C$4*12)-(VLOOKUP($CK$9,$A$12:$B$71,2,0)-1),CU$9-SUM(CV$12:CV110)),0)),0)</f>
        <v>0</v>
      </c>
      <c r="CX110" s="6">
        <f>IF(SUM(CV$12:CV110)&gt;0,0,IF(CT110&lt;&gt;"",CU110-CW110-CV110,0))</f>
        <v>0</v>
      </c>
      <c r="CY110" s="6">
        <f>IF(SUM(CV$12:CV110)&gt;0,0,IF(CT110&lt;&gt;"",(CU110-CV110)*Tablas!$D$8,0))</f>
        <v>0</v>
      </c>
      <c r="CZ110" s="6">
        <f>IF(CW110&gt;0,IF(SUM(CV$12:CV110)&gt;0,0,IF(CT110&lt;&gt;"",Tablas!$G$8,0)),0)</f>
        <v>0</v>
      </c>
      <c r="DA110" s="6">
        <f>IF(CT110&lt;&gt;"",ROUND(CZ110+CY110+CW110,2),0)*(1+Tablas!$E$8)</f>
        <v>0</v>
      </c>
      <c r="DC110" s="14" t="str">
        <f t="shared" si="62"/>
        <v/>
      </c>
      <c r="DD110" s="6">
        <f t="shared" si="63"/>
        <v>0</v>
      </c>
      <c r="DE110" s="6">
        <f t="shared" si="64"/>
        <v>0</v>
      </c>
      <c r="DF110" s="6">
        <f>IF(DD110&gt;0,IF(SUM(DE$12:DE110)&gt;0,0,IF(DC110&lt;&gt;"",-PPMT(Tablas!$D$8,DC110,($C$4*12)-(VLOOKUP($CT$9,$A$12:$B$71,2,0)-1),DD$9-SUM(DE$12:DE110)),0)),0)</f>
        <v>0</v>
      </c>
      <c r="DG110" s="6">
        <f>IF(SUM(DE$12:DE110)&gt;0,0,IF(DC110&lt;&gt;"",DD110-DF110-DE110,0))</f>
        <v>0</v>
      </c>
      <c r="DH110" s="6">
        <f>IF(SUM(DE$12:DE110)&gt;0,0,IF(DC110&lt;&gt;"",(DD110-DE110)*Tablas!$D$8,0))</f>
        <v>0</v>
      </c>
      <c r="DI110" s="6">
        <f>IF(DF110&gt;0,IF(SUM(DE$12:DE110)&gt;0,0,IF(DC110&lt;&gt;"",Tablas!$G$8,0)),0)</f>
        <v>0</v>
      </c>
      <c r="DJ110" s="6">
        <f>IF(DC110&lt;&gt;"",ROUND(DI110+DH110+DF110,2),0)*(1+Tablas!$E$8)</f>
        <v>0</v>
      </c>
      <c r="DL110" s="14" t="str">
        <f t="shared" si="65"/>
        <v/>
      </c>
      <c r="DM110" s="6">
        <f t="shared" si="66"/>
        <v>0</v>
      </c>
      <c r="DN110" s="6">
        <f t="shared" si="67"/>
        <v>0</v>
      </c>
      <c r="DO110" s="6">
        <f>IF(DM110&gt;0,IF(SUM(DN$12:DN110)&gt;0,0,IF(DL110&lt;&gt;"",-PPMT(Tablas!$D$8,DL110,($C$4*12)-(VLOOKUP($DC$9,$A$12:$B$71,2,0)-1),DM$9-SUM(DN$12:DN110)),0)),0)</f>
        <v>0</v>
      </c>
      <c r="DP110" s="6">
        <f>IF(SUM(DN$12:DN110)&gt;0,0,IF(DL110&lt;&gt;"",DM110-DO110-DN110,0))</f>
        <v>0</v>
      </c>
      <c r="DQ110" s="6">
        <f>IF(SUM(DN$12:DN110)&gt;0,0,IF(DL110&lt;&gt;"",(DM110-DN110)*Tablas!$D$8,0))</f>
        <v>0</v>
      </c>
      <c r="DR110" s="6">
        <f>IF(DO110&gt;0,IF(SUM(DN$12:DN110)&gt;0,0,IF(DL110&lt;&gt;"",Tablas!$G$8,0)),0)</f>
        <v>0</v>
      </c>
      <c r="DS110" s="6">
        <f>IF(DL110&lt;&gt;"",ROUND(DR110+DQ110+DO110,2),0)*(1+Tablas!$E$8)</f>
        <v>0</v>
      </c>
      <c r="DU110" s="14" t="str">
        <f t="shared" si="68"/>
        <v/>
      </c>
      <c r="DV110" s="6">
        <f t="shared" si="69"/>
        <v>0</v>
      </c>
      <c r="DW110" s="6">
        <f t="shared" si="70"/>
        <v>0</v>
      </c>
      <c r="DX110" s="6">
        <f>IF(DV110&gt;0,IF(SUM(DW$12:DW110)&gt;0,0,IF(DU110&lt;&gt;"",-PPMT(Tablas!$D$8,DU110,($C$4*12)-(VLOOKUP($DL$9,$A$12:$B$71,2,0)-1),DV$9-SUM(DW$12:DW110)),0)),0)</f>
        <v>0</v>
      </c>
      <c r="DY110" s="6">
        <f>IF(SUM(DW$12:DW110)&gt;0,0,IF(DU110&lt;&gt;"",DV110-DX110-DW110,0))</f>
        <v>0</v>
      </c>
      <c r="DZ110" s="6">
        <f>IF(SUM(DW$12:DW110)&gt;0,0,IF(DU110&lt;&gt;"",(DV110-DW110)*Tablas!$D$8,0))</f>
        <v>0</v>
      </c>
      <c r="EA110" s="6">
        <f>IF(DX110&gt;0,IF(SUM(DW$12:DW110)&gt;0,0,IF(DU110&lt;&gt;"",Tablas!$G$8,0)),0)</f>
        <v>0</v>
      </c>
      <c r="EB110" s="6">
        <f>IF(DU110&lt;&gt;"",ROUND(EA110+DZ110+DX110,2),0)*(1+Tablas!$E$8)</f>
        <v>0</v>
      </c>
    </row>
    <row r="111" spans="1:132" x14ac:dyDescent="0.2">
      <c r="A111" s="3">
        <f>IF($D111&gt;0,COUNTA($D$12:D111),0)</f>
        <v>0</v>
      </c>
      <c r="B111" s="13" t="str">
        <f t="shared" si="71"/>
        <v/>
      </c>
      <c r="C111" s="1">
        <f t="shared" si="72"/>
        <v>48625</v>
      </c>
      <c r="D111" s="34"/>
      <c r="E111" s="6">
        <f t="shared" si="73"/>
        <v>1.0572875908110291E-11</v>
      </c>
      <c r="F111" s="6">
        <f t="shared" si="37"/>
        <v>0</v>
      </c>
      <c r="G111" s="6">
        <f t="shared" si="38"/>
        <v>0</v>
      </c>
      <c r="H111" s="6">
        <f t="shared" si="39"/>
        <v>0</v>
      </c>
      <c r="I111" s="6">
        <f>ROUND(SUM(F111:H111),2)*(Tablas!$E$8)</f>
        <v>0</v>
      </c>
      <c r="J111" s="6">
        <f t="shared" si="40"/>
        <v>0</v>
      </c>
      <c r="AR111" s="14" t="str">
        <f t="shared" si="41"/>
        <v/>
      </c>
      <c r="AS111" s="6">
        <f t="shared" si="42"/>
        <v>0</v>
      </c>
      <c r="AT111" s="6">
        <f t="shared" si="43"/>
        <v>0</v>
      </c>
      <c r="AU111" s="6">
        <f>IF(SUM($AT$12:$AT111)&gt;0,0,IF($AR111&lt;&gt;"",-PPMT($H$2,$AR111,$C$4*12,$AS$12-SUM($AT$12:$AT111)),0))</f>
        <v>0</v>
      </c>
      <c r="AV111" s="6">
        <f>IF(SUM($AT$12:$AT111)&gt;0,0,IF($AR111&lt;&gt;"",AS111-AU111-AT111,0))</f>
        <v>0</v>
      </c>
      <c r="AW111" s="6">
        <f>IF(SUM($AT$12:$AT111)&gt;0,0,IF($AR111&lt;&gt;"",(AS111-AT111)*$H$2,0))</f>
        <v>0</v>
      </c>
      <c r="AX111" s="6">
        <f>IF(AU111&gt;0,IF(SUM($AT$12:$AT111)&gt;0,0,IF($AR111&lt;&gt;"",Tablas!$G$8,0)),0)</f>
        <v>0</v>
      </c>
      <c r="AY111" s="6">
        <f>IF($AR111&lt;&gt;"",ROUND(AX111+AW111+AU111,2),0)*(1+Tablas!$E$8)</f>
        <v>0</v>
      </c>
      <c r="BA111" s="14" t="str">
        <f t="shared" si="44"/>
        <v/>
      </c>
      <c r="BB111" s="6">
        <f t="shared" si="45"/>
        <v>0</v>
      </c>
      <c r="BC111" s="6">
        <f t="shared" si="46"/>
        <v>0</v>
      </c>
      <c r="BD111" s="6">
        <f>IF(BB111&gt;0,
IF(SUM(BC$12:BC111)&gt;0,0,
IF(BA111&lt;&gt;"",
-PPMT(Tablas!$D$8,BA111,($C$4*12)-(VLOOKUP($AR$9,$A$12:$B$71,2,0)-1),BB$9-SUM(BC$12:BC111)),0)),0)</f>
        <v>0</v>
      </c>
      <c r="BE111" s="6">
        <f>IF(SUM(BC$12:BC111)&gt;0,0,IF(BA111&lt;&gt;"",BB111-BD111-BC111,0))</f>
        <v>0</v>
      </c>
      <c r="BF111" s="6">
        <f>IF(SUM(BC$12:BC111)&gt;0,0,IF(BA111&lt;&gt;"",(BB111-BC111)*Tablas!$D$8,0))</f>
        <v>0</v>
      </c>
      <c r="BG111" s="6">
        <f>IF(BD111&gt;0,IF(SUM(BC$12:BC111)&gt;0,0,IF(BA111&lt;&gt;"",Tablas!$G$8,0)),0)</f>
        <v>0</v>
      </c>
      <c r="BH111" s="6">
        <f>IF(BA111&lt;&gt;"",ROUND(BG111+BF111+BD111,2),0)*(1+Tablas!$E$8)</f>
        <v>0</v>
      </c>
      <c r="BJ111" s="14" t="str">
        <f t="shared" si="47"/>
        <v/>
      </c>
      <c r="BK111" s="6">
        <f t="shared" si="48"/>
        <v>0</v>
      </c>
      <c r="BL111" s="6">
        <f t="shared" si="49"/>
        <v>0</v>
      </c>
      <c r="BM111" s="6">
        <f>IF(BK111&gt;0,IF(SUM(BL$12:BL111)&gt;0,0,IF(BJ111&lt;&gt;"",-PPMT(Tablas!$D$8,BJ111,($C$4*12)-(VLOOKUP($BA$9,$A$12:$B$71,2,0)-1),BK$9-SUM(BL$12:BL111)),0)),0)</f>
        <v>0</v>
      </c>
      <c r="BN111" s="6">
        <f>IF(SUM(BL$12:BL111)&gt;0,0,IF(BJ111&lt;&gt;"",BK111-BM111-BL111,0))</f>
        <v>0</v>
      </c>
      <c r="BO111" s="6">
        <f>IF(SUM(BL$12:BL111)&gt;0,0,IF(BJ111&lt;&gt;"",(BK111-BL111)*Tablas!$D$8,0))</f>
        <v>0</v>
      </c>
      <c r="BP111" s="6">
        <f>IF(BM111&gt;0,IF(SUM(BL$12:BL111)&gt;0,0,IF(BJ111&lt;&gt;"",Tablas!$G$8,0)),0)</f>
        <v>0</v>
      </c>
      <c r="BQ111" s="6">
        <f>IF(BJ111&lt;&gt;"",ROUND(BP111+BO111+BM111,2),0)*(1+Tablas!$E$8)</f>
        <v>0</v>
      </c>
      <c r="BS111" s="14" t="str">
        <f t="shared" si="50"/>
        <v/>
      </c>
      <c r="BT111" s="6">
        <f t="shared" si="51"/>
        <v>0</v>
      </c>
      <c r="BU111" s="6">
        <f t="shared" si="52"/>
        <v>0</v>
      </c>
      <c r="BV111" s="6">
        <f>IF(BT111&gt;0,IF(SUM(BU$12:BU111)&gt;0,0,IF(BS111&lt;&gt;"",-PPMT(Tablas!$D$8,BS111,($C$4*12)-(VLOOKUP($BJ$9,$A$12:$B$71,2,0)-1),BT$9-SUM(BU$12:BU111)),0)),0)</f>
        <v>0</v>
      </c>
      <c r="BW111" s="6">
        <f>IF(SUM(BU$12:BU111)&gt;0,0,IF(BS111&lt;&gt;"",BT111-BV111-BU111,0))</f>
        <v>0</v>
      </c>
      <c r="BX111" s="6">
        <f>IF(SUM(BU$12:BU111)&gt;0,0,IF(BS111&lt;&gt;"",(BT111-BU111)*Tablas!$D$8,0))</f>
        <v>0</v>
      </c>
      <c r="BY111" s="6">
        <f>IF(BV111&gt;0,IF(SUM(BU$12:BU111)&gt;0,0,IF(BS111&lt;&gt;"",Tablas!$G$8,0)),0)</f>
        <v>0</v>
      </c>
      <c r="BZ111" s="6">
        <f>IF(BS111&lt;&gt;"",ROUND(BY111+BX111+BV111,2),0)*(1+Tablas!$E$8)</f>
        <v>0</v>
      </c>
      <c r="CB111" s="14" t="str">
        <f t="shared" si="53"/>
        <v/>
      </c>
      <c r="CC111" s="6">
        <f t="shared" si="54"/>
        <v>0</v>
      </c>
      <c r="CD111" s="6">
        <f t="shared" si="55"/>
        <v>0</v>
      </c>
      <c r="CE111" s="6">
        <f>IF(CC111&gt;0,IF(SUM(CD$12:CD111)&gt;0,0,IF(CB111&lt;&gt;"",-PPMT(Tablas!$D$8,CB111,($C$4*12)-(VLOOKUP($BS$9,$A$12:$B$71,2,0)-1),CC$9-SUM(CD$12:CD111)),0)),0)</f>
        <v>0</v>
      </c>
      <c r="CF111" s="6">
        <f>IF(SUM(CD$12:CD111)&gt;0,0,IF(CB111&lt;&gt;"",CC111-CE111-CD111,0))</f>
        <v>0</v>
      </c>
      <c r="CG111" s="6">
        <f>IF(SUM(CD$12:CD111)&gt;0,0,IF(CB111&lt;&gt;"",(CC111-CD111)*Tablas!$D$8,0))</f>
        <v>0</v>
      </c>
      <c r="CH111" s="6">
        <f>IF(CE111&gt;0,IF(SUM(CD$12:CD111)&gt;0,0,IF(CB111&lt;&gt;"",Tablas!$G$8,0)),0)</f>
        <v>0</v>
      </c>
      <c r="CI111" s="6">
        <f>IF(CB111&lt;&gt;"",ROUND(CH111+CG111+CE111,2),0)*(1+Tablas!$E$8)</f>
        <v>0</v>
      </c>
      <c r="CK111" s="14" t="str">
        <f t="shared" si="56"/>
        <v/>
      </c>
      <c r="CL111" s="6">
        <f t="shared" si="57"/>
        <v>0</v>
      </c>
      <c r="CM111" s="6">
        <f t="shared" si="58"/>
        <v>0</v>
      </c>
      <c r="CN111" s="6">
        <f>IF(CL111&gt;0,IF(SUM(CM$12:CM111)&gt;0,0,IF(CK111&lt;&gt;"",-PPMT(Tablas!$D$8,CK111,($C$4*12)-(VLOOKUP($CB$9,$A$12:$B$71,2,0)-1),CL$9-SUM(CM$12:CM111)),0)),0)</f>
        <v>0</v>
      </c>
      <c r="CO111" s="6">
        <f>IF(SUM(CM$12:CM111)&gt;0,0,IF(CK111&lt;&gt;"",CL111-CN111-CM111,0))</f>
        <v>0</v>
      </c>
      <c r="CP111" s="6">
        <f>IF(SUM(CM$12:CM111)&gt;0,0,IF(CK111&lt;&gt;"",(CL111-CM111)*Tablas!$D$8,0))</f>
        <v>0</v>
      </c>
      <c r="CQ111" s="6">
        <f>IF(CN111&gt;0,IF(SUM(CM$12:CM111)&gt;0,0,IF(CK111&lt;&gt;"",Tablas!$G$8,0)),0)</f>
        <v>0</v>
      </c>
      <c r="CR111" s="6">
        <f>IF(CK111&lt;&gt;"",ROUND(CQ111+CP111+CN111,2),0)*(1+Tablas!$E$8)</f>
        <v>0</v>
      </c>
      <c r="CT111" s="14" t="str">
        <f t="shared" si="59"/>
        <v/>
      </c>
      <c r="CU111" s="6">
        <f t="shared" si="60"/>
        <v>0</v>
      </c>
      <c r="CV111" s="6">
        <f t="shared" si="61"/>
        <v>0</v>
      </c>
      <c r="CW111" s="6">
        <f>IF(CU111&gt;0,IF(SUM(CV$12:CV111)&gt;0,0,IF(CT111&lt;&gt;"",-PPMT(Tablas!$D$8,CT111,($C$4*12)-(VLOOKUP($CK$9,$A$12:$B$71,2,0)-1),CU$9-SUM(CV$12:CV111)),0)),0)</f>
        <v>0</v>
      </c>
      <c r="CX111" s="6">
        <f>IF(SUM(CV$12:CV111)&gt;0,0,IF(CT111&lt;&gt;"",CU111-CW111-CV111,0))</f>
        <v>0</v>
      </c>
      <c r="CY111" s="6">
        <f>IF(SUM(CV$12:CV111)&gt;0,0,IF(CT111&lt;&gt;"",(CU111-CV111)*Tablas!$D$8,0))</f>
        <v>0</v>
      </c>
      <c r="CZ111" s="6">
        <f>IF(CW111&gt;0,IF(SUM(CV$12:CV111)&gt;0,0,IF(CT111&lt;&gt;"",Tablas!$G$8,0)),0)</f>
        <v>0</v>
      </c>
      <c r="DA111" s="6">
        <f>IF(CT111&lt;&gt;"",ROUND(CZ111+CY111+CW111,2),0)*(1+Tablas!$E$8)</f>
        <v>0</v>
      </c>
      <c r="DC111" s="14" t="str">
        <f t="shared" si="62"/>
        <v/>
      </c>
      <c r="DD111" s="6">
        <f t="shared" si="63"/>
        <v>0</v>
      </c>
      <c r="DE111" s="6">
        <f t="shared" si="64"/>
        <v>0</v>
      </c>
      <c r="DF111" s="6">
        <f>IF(DD111&gt;0,IF(SUM(DE$12:DE111)&gt;0,0,IF(DC111&lt;&gt;"",-PPMT(Tablas!$D$8,DC111,($C$4*12)-(VLOOKUP($CT$9,$A$12:$B$71,2,0)-1),DD$9-SUM(DE$12:DE111)),0)),0)</f>
        <v>0</v>
      </c>
      <c r="DG111" s="6">
        <f>IF(SUM(DE$12:DE111)&gt;0,0,IF(DC111&lt;&gt;"",DD111-DF111-DE111,0))</f>
        <v>0</v>
      </c>
      <c r="DH111" s="6">
        <f>IF(SUM(DE$12:DE111)&gt;0,0,IF(DC111&lt;&gt;"",(DD111-DE111)*Tablas!$D$8,0))</f>
        <v>0</v>
      </c>
      <c r="DI111" s="6">
        <f>IF(DF111&gt;0,IF(SUM(DE$12:DE111)&gt;0,0,IF(DC111&lt;&gt;"",Tablas!$G$8,0)),0)</f>
        <v>0</v>
      </c>
      <c r="DJ111" s="6">
        <f>IF(DC111&lt;&gt;"",ROUND(DI111+DH111+DF111,2),0)*(1+Tablas!$E$8)</f>
        <v>0</v>
      </c>
      <c r="DL111" s="14" t="str">
        <f t="shared" si="65"/>
        <v/>
      </c>
      <c r="DM111" s="6">
        <f t="shared" si="66"/>
        <v>0</v>
      </c>
      <c r="DN111" s="6">
        <f t="shared" si="67"/>
        <v>0</v>
      </c>
      <c r="DO111" s="6">
        <f>IF(DM111&gt;0,IF(SUM(DN$12:DN111)&gt;0,0,IF(DL111&lt;&gt;"",-PPMT(Tablas!$D$8,DL111,($C$4*12)-(VLOOKUP($DC$9,$A$12:$B$71,2,0)-1),DM$9-SUM(DN$12:DN111)),0)),0)</f>
        <v>0</v>
      </c>
      <c r="DP111" s="6">
        <f>IF(SUM(DN$12:DN111)&gt;0,0,IF(DL111&lt;&gt;"",DM111-DO111-DN111,0))</f>
        <v>0</v>
      </c>
      <c r="DQ111" s="6">
        <f>IF(SUM(DN$12:DN111)&gt;0,0,IF(DL111&lt;&gt;"",(DM111-DN111)*Tablas!$D$8,0))</f>
        <v>0</v>
      </c>
      <c r="DR111" s="6">
        <f>IF(DO111&gt;0,IF(SUM(DN$12:DN111)&gt;0,0,IF(DL111&lt;&gt;"",Tablas!$G$8,0)),0)</f>
        <v>0</v>
      </c>
      <c r="DS111" s="6">
        <f>IF(DL111&lt;&gt;"",ROUND(DR111+DQ111+DO111,2),0)*(1+Tablas!$E$8)</f>
        <v>0</v>
      </c>
      <c r="DU111" s="14" t="str">
        <f t="shared" si="68"/>
        <v/>
      </c>
      <c r="DV111" s="6">
        <f t="shared" si="69"/>
        <v>0</v>
      </c>
      <c r="DW111" s="6">
        <f t="shared" si="70"/>
        <v>0</v>
      </c>
      <c r="DX111" s="6">
        <f>IF(DV111&gt;0,IF(SUM(DW$12:DW111)&gt;0,0,IF(DU111&lt;&gt;"",-PPMT(Tablas!$D$8,DU111,($C$4*12)-(VLOOKUP($DL$9,$A$12:$B$71,2,0)-1),DV$9-SUM(DW$12:DW111)),0)),0)</f>
        <v>0</v>
      </c>
      <c r="DY111" s="6">
        <f>IF(SUM(DW$12:DW111)&gt;0,0,IF(DU111&lt;&gt;"",DV111-DX111-DW111,0))</f>
        <v>0</v>
      </c>
      <c r="DZ111" s="6">
        <f>IF(SUM(DW$12:DW111)&gt;0,0,IF(DU111&lt;&gt;"",(DV111-DW111)*Tablas!$D$8,0))</f>
        <v>0</v>
      </c>
      <c r="EA111" s="6">
        <f>IF(DX111&gt;0,IF(SUM(DW$12:DW111)&gt;0,0,IF(DU111&lt;&gt;"",Tablas!$G$8,0)),0)</f>
        <v>0</v>
      </c>
      <c r="EB111" s="6">
        <f>IF(DU111&lt;&gt;"",ROUND(EA111+DZ111+DX111,2),0)*(1+Tablas!$E$8)</f>
        <v>0</v>
      </c>
    </row>
    <row r="112" spans="1:132" x14ac:dyDescent="0.2">
      <c r="A112" s="3">
        <f>IF($D112&gt;0,COUNTA($D$12:D112),0)</f>
        <v>0</v>
      </c>
      <c r="B112" s="13" t="str">
        <f t="shared" si="71"/>
        <v/>
      </c>
      <c r="C112" s="1">
        <f t="shared" si="72"/>
        <v>48653</v>
      </c>
      <c r="D112" s="34"/>
      <c r="E112" s="6">
        <f t="shared" si="73"/>
        <v>1.0572875908110291E-11</v>
      </c>
      <c r="F112" s="6">
        <f t="shared" si="37"/>
        <v>0</v>
      </c>
      <c r="G112" s="6">
        <f t="shared" si="38"/>
        <v>0</v>
      </c>
      <c r="H112" s="6">
        <f t="shared" si="39"/>
        <v>0</v>
      </c>
      <c r="I112" s="6">
        <f>ROUND(SUM(F112:H112),2)*(Tablas!$E$8)</f>
        <v>0</v>
      </c>
      <c r="J112" s="6">
        <f t="shared" si="40"/>
        <v>0</v>
      </c>
      <c r="AR112" s="14" t="str">
        <f t="shared" si="41"/>
        <v/>
      </c>
      <c r="AS112" s="6">
        <f t="shared" si="42"/>
        <v>0</v>
      </c>
      <c r="AT112" s="6">
        <f t="shared" si="43"/>
        <v>0</v>
      </c>
      <c r="AU112" s="6">
        <f>IF(SUM($AT$12:$AT112)&gt;0,0,IF($AR112&lt;&gt;"",-PPMT($H$2,$AR112,$C$4*12,$AS$12-SUM($AT$12:$AT112)),0))</f>
        <v>0</v>
      </c>
      <c r="AV112" s="6">
        <f>IF(SUM($AT$12:$AT112)&gt;0,0,IF($AR112&lt;&gt;"",AS112-AU112-AT112,0))</f>
        <v>0</v>
      </c>
      <c r="AW112" s="6">
        <f>IF(SUM($AT$12:$AT112)&gt;0,0,IF($AR112&lt;&gt;"",(AS112-AT112)*$H$2,0))</f>
        <v>0</v>
      </c>
      <c r="AX112" s="6">
        <f>IF(AU112&gt;0,IF(SUM($AT$12:$AT112)&gt;0,0,IF($AR112&lt;&gt;"",Tablas!$G$8,0)),0)</f>
        <v>0</v>
      </c>
      <c r="AY112" s="6">
        <f>IF($AR112&lt;&gt;"",ROUND(AX112+AW112+AU112,2),0)*(1+Tablas!$E$8)</f>
        <v>0</v>
      </c>
      <c r="BA112" s="14" t="str">
        <f t="shared" si="44"/>
        <v/>
      </c>
      <c r="BB112" s="6">
        <f t="shared" si="45"/>
        <v>0</v>
      </c>
      <c r="BC112" s="6">
        <f t="shared" si="46"/>
        <v>0</v>
      </c>
      <c r="BD112" s="6">
        <f>IF(BB112&gt;0,
IF(SUM(BC$12:BC112)&gt;0,0,
IF(BA112&lt;&gt;"",
-PPMT(Tablas!$D$8,BA112,($C$4*12)-(VLOOKUP($AR$9,$A$12:$B$71,2,0)-1),BB$9-SUM(BC$12:BC112)),0)),0)</f>
        <v>0</v>
      </c>
      <c r="BE112" s="6">
        <f>IF(SUM(BC$12:BC112)&gt;0,0,IF(BA112&lt;&gt;"",BB112-BD112-BC112,0))</f>
        <v>0</v>
      </c>
      <c r="BF112" s="6">
        <f>IF(SUM(BC$12:BC112)&gt;0,0,IF(BA112&lt;&gt;"",(BB112-BC112)*Tablas!$D$8,0))</f>
        <v>0</v>
      </c>
      <c r="BG112" s="6">
        <f>IF(BD112&gt;0,IF(SUM(BC$12:BC112)&gt;0,0,IF(BA112&lt;&gt;"",Tablas!$G$8,0)),0)</f>
        <v>0</v>
      </c>
      <c r="BH112" s="6">
        <f>IF(BA112&lt;&gt;"",ROUND(BG112+BF112+BD112,2),0)*(1+Tablas!$E$8)</f>
        <v>0</v>
      </c>
      <c r="BJ112" s="14" t="str">
        <f t="shared" si="47"/>
        <v/>
      </c>
      <c r="BK112" s="6">
        <f t="shared" si="48"/>
        <v>0</v>
      </c>
      <c r="BL112" s="6">
        <f t="shared" si="49"/>
        <v>0</v>
      </c>
      <c r="BM112" s="6">
        <f>IF(BK112&gt;0,IF(SUM(BL$12:BL112)&gt;0,0,IF(BJ112&lt;&gt;"",-PPMT(Tablas!$D$8,BJ112,($C$4*12)-(VLOOKUP($BA$9,$A$12:$B$71,2,0)-1),BK$9-SUM(BL$12:BL112)),0)),0)</f>
        <v>0</v>
      </c>
      <c r="BN112" s="6">
        <f>IF(SUM(BL$12:BL112)&gt;0,0,IF(BJ112&lt;&gt;"",BK112-BM112-BL112,0))</f>
        <v>0</v>
      </c>
      <c r="BO112" s="6">
        <f>IF(SUM(BL$12:BL112)&gt;0,0,IF(BJ112&lt;&gt;"",(BK112-BL112)*Tablas!$D$8,0))</f>
        <v>0</v>
      </c>
      <c r="BP112" s="6">
        <f>IF(BM112&gt;0,IF(SUM(BL$12:BL112)&gt;0,0,IF(BJ112&lt;&gt;"",Tablas!$G$8,0)),0)</f>
        <v>0</v>
      </c>
      <c r="BQ112" s="6">
        <f>IF(BJ112&lt;&gt;"",ROUND(BP112+BO112+BM112,2),0)*(1+Tablas!$E$8)</f>
        <v>0</v>
      </c>
      <c r="BS112" s="14" t="str">
        <f t="shared" si="50"/>
        <v/>
      </c>
      <c r="BT112" s="6">
        <f t="shared" si="51"/>
        <v>0</v>
      </c>
      <c r="BU112" s="6">
        <f t="shared" si="52"/>
        <v>0</v>
      </c>
      <c r="BV112" s="6">
        <f>IF(BT112&gt;0,IF(SUM(BU$12:BU112)&gt;0,0,IF(BS112&lt;&gt;"",-PPMT(Tablas!$D$8,BS112,($C$4*12)-(VLOOKUP($BJ$9,$A$12:$B$71,2,0)-1),BT$9-SUM(BU$12:BU112)),0)),0)</f>
        <v>0</v>
      </c>
      <c r="BW112" s="6">
        <f>IF(SUM(BU$12:BU112)&gt;0,0,IF(BS112&lt;&gt;"",BT112-BV112-BU112,0))</f>
        <v>0</v>
      </c>
      <c r="BX112" s="6">
        <f>IF(SUM(BU$12:BU112)&gt;0,0,IF(BS112&lt;&gt;"",(BT112-BU112)*Tablas!$D$8,0))</f>
        <v>0</v>
      </c>
      <c r="BY112" s="6">
        <f>IF(BV112&gt;0,IF(SUM(BU$12:BU112)&gt;0,0,IF(BS112&lt;&gt;"",Tablas!$G$8,0)),0)</f>
        <v>0</v>
      </c>
      <c r="BZ112" s="6">
        <f>IF(BS112&lt;&gt;"",ROUND(BY112+BX112+BV112,2),0)*(1+Tablas!$E$8)</f>
        <v>0</v>
      </c>
      <c r="CB112" s="14" t="str">
        <f t="shared" si="53"/>
        <v/>
      </c>
      <c r="CC112" s="6">
        <f t="shared" si="54"/>
        <v>0</v>
      </c>
      <c r="CD112" s="6">
        <f t="shared" si="55"/>
        <v>0</v>
      </c>
      <c r="CE112" s="6">
        <f>IF(CC112&gt;0,IF(SUM(CD$12:CD112)&gt;0,0,IF(CB112&lt;&gt;"",-PPMT(Tablas!$D$8,CB112,($C$4*12)-(VLOOKUP($BS$9,$A$12:$B$71,2,0)-1),CC$9-SUM(CD$12:CD112)),0)),0)</f>
        <v>0</v>
      </c>
      <c r="CF112" s="6">
        <f>IF(SUM(CD$12:CD112)&gt;0,0,IF(CB112&lt;&gt;"",CC112-CE112-CD112,0))</f>
        <v>0</v>
      </c>
      <c r="CG112" s="6">
        <f>IF(SUM(CD$12:CD112)&gt;0,0,IF(CB112&lt;&gt;"",(CC112-CD112)*Tablas!$D$8,0))</f>
        <v>0</v>
      </c>
      <c r="CH112" s="6">
        <f>IF(CE112&gt;0,IF(SUM(CD$12:CD112)&gt;0,0,IF(CB112&lt;&gt;"",Tablas!$G$8,0)),0)</f>
        <v>0</v>
      </c>
      <c r="CI112" s="6">
        <f>IF(CB112&lt;&gt;"",ROUND(CH112+CG112+CE112,2),0)*(1+Tablas!$E$8)</f>
        <v>0</v>
      </c>
      <c r="CK112" s="14" t="str">
        <f t="shared" si="56"/>
        <v/>
      </c>
      <c r="CL112" s="6">
        <f t="shared" si="57"/>
        <v>0</v>
      </c>
      <c r="CM112" s="6">
        <f t="shared" si="58"/>
        <v>0</v>
      </c>
      <c r="CN112" s="6">
        <f>IF(CL112&gt;0,IF(SUM(CM$12:CM112)&gt;0,0,IF(CK112&lt;&gt;"",-PPMT(Tablas!$D$8,CK112,($C$4*12)-(VLOOKUP($CB$9,$A$12:$B$71,2,0)-1),CL$9-SUM(CM$12:CM112)),0)),0)</f>
        <v>0</v>
      </c>
      <c r="CO112" s="6">
        <f>IF(SUM(CM$12:CM112)&gt;0,0,IF(CK112&lt;&gt;"",CL112-CN112-CM112,0))</f>
        <v>0</v>
      </c>
      <c r="CP112" s="6">
        <f>IF(SUM(CM$12:CM112)&gt;0,0,IF(CK112&lt;&gt;"",(CL112-CM112)*Tablas!$D$8,0))</f>
        <v>0</v>
      </c>
      <c r="CQ112" s="6">
        <f>IF(CN112&gt;0,IF(SUM(CM$12:CM112)&gt;0,0,IF(CK112&lt;&gt;"",Tablas!$G$8,0)),0)</f>
        <v>0</v>
      </c>
      <c r="CR112" s="6">
        <f>IF(CK112&lt;&gt;"",ROUND(CQ112+CP112+CN112,2),0)*(1+Tablas!$E$8)</f>
        <v>0</v>
      </c>
      <c r="CT112" s="14" t="str">
        <f t="shared" si="59"/>
        <v/>
      </c>
      <c r="CU112" s="6">
        <f t="shared" si="60"/>
        <v>0</v>
      </c>
      <c r="CV112" s="6">
        <f t="shared" si="61"/>
        <v>0</v>
      </c>
      <c r="CW112" s="6">
        <f>IF(CU112&gt;0,IF(SUM(CV$12:CV112)&gt;0,0,IF(CT112&lt;&gt;"",-PPMT(Tablas!$D$8,CT112,($C$4*12)-(VLOOKUP($CK$9,$A$12:$B$71,2,0)-1),CU$9-SUM(CV$12:CV112)),0)),0)</f>
        <v>0</v>
      </c>
      <c r="CX112" s="6">
        <f>IF(SUM(CV$12:CV112)&gt;0,0,IF(CT112&lt;&gt;"",CU112-CW112-CV112,0))</f>
        <v>0</v>
      </c>
      <c r="CY112" s="6">
        <f>IF(SUM(CV$12:CV112)&gt;0,0,IF(CT112&lt;&gt;"",(CU112-CV112)*Tablas!$D$8,0))</f>
        <v>0</v>
      </c>
      <c r="CZ112" s="6">
        <f>IF(CW112&gt;0,IF(SUM(CV$12:CV112)&gt;0,0,IF(CT112&lt;&gt;"",Tablas!$G$8,0)),0)</f>
        <v>0</v>
      </c>
      <c r="DA112" s="6">
        <f>IF(CT112&lt;&gt;"",ROUND(CZ112+CY112+CW112,2),0)*(1+Tablas!$E$8)</f>
        <v>0</v>
      </c>
      <c r="DC112" s="14" t="str">
        <f t="shared" si="62"/>
        <v/>
      </c>
      <c r="DD112" s="6">
        <f t="shared" si="63"/>
        <v>0</v>
      </c>
      <c r="DE112" s="6">
        <f t="shared" si="64"/>
        <v>0</v>
      </c>
      <c r="DF112" s="6">
        <f>IF(DD112&gt;0,IF(SUM(DE$12:DE112)&gt;0,0,IF(DC112&lt;&gt;"",-PPMT(Tablas!$D$8,DC112,($C$4*12)-(VLOOKUP($CT$9,$A$12:$B$71,2,0)-1),DD$9-SUM(DE$12:DE112)),0)),0)</f>
        <v>0</v>
      </c>
      <c r="DG112" s="6">
        <f>IF(SUM(DE$12:DE112)&gt;0,0,IF(DC112&lt;&gt;"",DD112-DF112-DE112,0))</f>
        <v>0</v>
      </c>
      <c r="DH112" s="6">
        <f>IF(SUM(DE$12:DE112)&gt;0,0,IF(DC112&lt;&gt;"",(DD112-DE112)*Tablas!$D$8,0))</f>
        <v>0</v>
      </c>
      <c r="DI112" s="6">
        <f>IF(DF112&gt;0,IF(SUM(DE$12:DE112)&gt;0,0,IF(DC112&lt;&gt;"",Tablas!$G$8,0)),0)</f>
        <v>0</v>
      </c>
      <c r="DJ112" s="6">
        <f>IF(DC112&lt;&gt;"",ROUND(DI112+DH112+DF112,2),0)*(1+Tablas!$E$8)</f>
        <v>0</v>
      </c>
      <c r="DL112" s="14" t="str">
        <f t="shared" si="65"/>
        <v/>
      </c>
      <c r="DM112" s="6">
        <f t="shared" si="66"/>
        <v>0</v>
      </c>
      <c r="DN112" s="6">
        <f t="shared" si="67"/>
        <v>0</v>
      </c>
      <c r="DO112" s="6">
        <f>IF(DM112&gt;0,IF(SUM(DN$12:DN112)&gt;0,0,IF(DL112&lt;&gt;"",-PPMT(Tablas!$D$8,DL112,($C$4*12)-(VLOOKUP($DC$9,$A$12:$B$71,2,0)-1),DM$9-SUM(DN$12:DN112)),0)),0)</f>
        <v>0</v>
      </c>
      <c r="DP112" s="6">
        <f>IF(SUM(DN$12:DN112)&gt;0,0,IF(DL112&lt;&gt;"",DM112-DO112-DN112,0))</f>
        <v>0</v>
      </c>
      <c r="DQ112" s="6">
        <f>IF(SUM(DN$12:DN112)&gt;0,0,IF(DL112&lt;&gt;"",(DM112-DN112)*Tablas!$D$8,0))</f>
        <v>0</v>
      </c>
      <c r="DR112" s="6">
        <f>IF(DO112&gt;0,IF(SUM(DN$12:DN112)&gt;0,0,IF(DL112&lt;&gt;"",Tablas!$G$8,0)),0)</f>
        <v>0</v>
      </c>
      <c r="DS112" s="6">
        <f>IF(DL112&lt;&gt;"",ROUND(DR112+DQ112+DO112,2),0)*(1+Tablas!$E$8)</f>
        <v>0</v>
      </c>
      <c r="DU112" s="14" t="str">
        <f t="shared" si="68"/>
        <v/>
      </c>
      <c r="DV112" s="6">
        <f t="shared" si="69"/>
        <v>0</v>
      </c>
      <c r="DW112" s="6">
        <f t="shared" si="70"/>
        <v>0</v>
      </c>
      <c r="DX112" s="6">
        <f>IF(DV112&gt;0,IF(SUM(DW$12:DW112)&gt;0,0,IF(DU112&lt;&gt;"",-PPMT(Tablas!$D$8,DU112,($C$4*12)-(VLOOKUP($DL$9,$A$12:$B$71,2,0)-1),DV$9-SUM(DW$12:DW112)),0)),0)</f>
        <v>0</v>
      </c>
      <c r="DY112" s="6">
        <f>IF(SUM(DW$12:DW112)&gt;0,0,IF(DU112&lt;&gt;"",DV112-DX112-DW112,0))</f>
        <v>0</v>
      </c>
      <c r="DZ112" s="6">
        <f>IF(SUM(DW$12:DW112)&gt;0,0,IF(DU112&lt;&gt;"",(DV112-DW112)*Tablas!$D$8,0))</f>
        <v>0</v>
      </c>
      <c r="EA112" s="6">
        <f>IF(DX112&gt;0,IF(SUM(DW$12:DW112)&gt;0,0,IF(DU112&lt;&gt;"",Tablas!$G$8,0)),0)</f>
        <v>0</v>
      </c>
      <c r="EB112" s="6">
        <f>IF(DU112&lt;&gt;"",ROUND(EA112+DZ112+DX112,2),0)*(1+Tablas!$E$8)</f>
        <v>0</v>
      </c>
    </row>
    <row r="113" spans="1:132" x14ac:dyDescent="0.2">
      <c r="A113" s="3">
        <f>IF($D113&gt;0,COUNTA($D$12:D113),0)</f>
        <v>0</v>
      </c>
      <c r="B113" s="13" t="str">
        <f t="shared" si="71"/>
        <v/>
      </c>
      <c r="C113" s="1">
        <f t="shared" si="72"/>
        <v>48684</v>
      </c>
      <c r="D113" s="34"/>
      <c r="E113" s="6">
        <f t="shared" si="73"/>
        <v>1.0572875908110291E-11</v>
      </c>
      <c r="F113" s="6">
        <f t="shared" si="37"/>
        <v>0</v>
      </c>
      <c r="G113" s="6">
        <f t="shared" si="38"/>
        <v>0</v>
      </c>
      <c r="H113" s="6">
        <f t="shared" si="39"/>
        <v>0</v>
      </c>
      <c r="I113" s="6">
        <f>ROUND(SUM(F113:H113),2)*(Tablas!$E$8)</f>
        <v>0</v>
      </c>
      <c r="J113" s="6">
        <f t="shared" si="40"/>
        <v>0</v>
      </c>
      <c r="AR113" s="14" t="str">
        <f t="shared" si="41"/>
        <v/>
      </c>
      <c r="AS113" s="6">
        <f t="shared" si="42"/>
        <v>0</v>
      </c>
      <c r="AT113" s="6">
        <f t="shared" si="43"/>
        <v>0</v>
      </c>
      <c r="AU113" s="6">
        <f>IF(SUM($AT$12:$AT113)&gt;0,0,IF($AR113&lt;&gt;"",-PPMT($H$2,$AR113,$C$4*12,$AS$12-SUM($AT$12:$AT113)),0))</f>
        <v>0</v>
      </c>
      <c r="AV113" s="6">
        <f>IF(SUM($AT$12:$AT113)&gt;0,0,IF($AR113&lt;&gt;"",AS113-AU113-AT113,0))</f>
        <v>0</v>
      </c>
      <c r="AW113" s="6">
        <f>IF(SUM($AT$12:$AT113)&gt;0,0,IF($AR113&lt;&gt;"",(AS113-AT113)*$H$2,0))</f>
        <v>0</v>
      </c>
      <c r="AX113" s="6">
        <f>IF(AU113&gt;0,IF(SUM($AT$12:$AT113)&gt;0,0,IF($AR113&lt;&gt;"",Tablas!$G$8,0)),0)</f>
        <v>0</v>
      </c>
      <c r="AY113" s="6">
        <f>IF($AR113&lt;&gt;"",ROUND(AX113+AW113+AU113,2),0)*(1+Tablas!$E$8)</f>
        <v>0</v>
      </c>
      <c r="BA113" s="14" t="str">
        <f t="shared" si="44"/>
        <v/>
      </c>
      <c r="BB113" s="6">
        <f t="shared" si="45"/>
        <v>0</v>
      </c>
      <c r="BC113" s="6">
        <f t="shared" si="46"/>
        <v>0</v>
      </c>
      <c r="BD113" s="6">
        <f>IF(BB113&gt;0,
IF(SUM(BC$12:BC113)&gt;0,0,
IF(BA113&lt;&gt;"",
-PPMT(Tablas!$D$8,BA113,($C$4*12)-(VLOOKUP($AR$9,$A$12:$B$71,2,0)-1),BB$9-SUM(BC$12:BC113)),0)),0)</f>
        <v>0</v>
      </c>
      <c r="BE113" s="6">
        <f>IF(SUM(BC$12:BC113)&gt;0,0,IF(BA113&lt;&gt;"",BB113-BD113-BC113,0))</f>
        <v>0</v>
      </c>
      <c r="BF113" s="6">
        <f>IF(SUM(BC$12:BC113)&gt;0,0,IF(BA113&lt;&gt;"",(BB113-BC113)*Tablas!$D$8,0))</f>
        <v>0</v>
      </c>
      <c r="BG113" s="6">
        <f>IF(BD113&gt;0,IF(SUM(BC$12:BC113)&gt;0,0,IF(BA113&lt;&gt;"",Tablas!$G$8,0)),0)</f>
        <v>0</v>
      </c>
      <c r="BH113" s="6">
        <f>IF(BA113&lt;&gt;"",ROUND(BG113+BF113+BD113,2),0)*(1+Tablas!$E$8)</f>
        <v>0</v>
      </c>
      <c r="BJ113" s="14" t="str">
        <f t="shared" si="47"/>
        <v/>
      </c>
      <c r="BK113" s="6">
        <f t="shared" si="48"/>
        <v>0</v>
      </c>
      <c r="BL113" s="6">
        <f t="shared" si="49"/>
        <v>0</v>
      </c>
      <c r="BM113" s="6">
        <f>IF(BK113&gt;0,IF(SUM(BL$12:BL113)&gt;0,0,IF(BJ113&lt;&gt;"",-PPMT(Tablas!$D$8,BJ113,($C$4*12)-(VLOOKUP($BA$9,$A$12:$B$71,2,0)-1),BK$9-SUM(BL$12:BL113)),0)),0)</f>
        <v>0</v>
      </c>
      <c r="BN113" s="6">
        <f>IF(SUM(BL$12:BL113)&gt;0,0,IF(BJ113&lt;&gt;"",BK113-BM113-BL113,0))</f>
        <v>0</v>
      </c>
      <c r="BO113" s="6">
        <f>IF(SUM(BL$12:BL113)&gt;0,0,IF(BJ113&lt;&gt;"",(BK113-BL113)*Tablas!$D$8,0))</f>
        <v>0</v>
      </c>
      <c r="BP113" s="6">
        <f>IF(BM113&gt;0,IF(SUM(BL$12:BL113)&gt;0,0,IF(BJ113&lt;&gt;"",Tablas!$G$8,0)),0)</f>
        <v>0</v>
      </c>
      <c r="BQ113" s="6">
        <f>IF(BJ113&lt;&gt;"",ROUND(BP113+BO113+BM113,2),0)*(1+Tablas!$E$8)</f>
        <v>0</v>
      </c>
      <c r="BS113" s="14" t="str">
        <f t="shared" si="50"/>
        <v/>
      </c>
      <c r="BT113" s="6">
        <f t="shared" si="51"/>
        <v>0</v>
      </c>
      <c r="BU113" s="6">
        <f t="shared" si="52"/>
        <v>0</v>
      </c>
      <c r="BV113" s="6">
        <f>IF(BT113&gt;0,IF(SUM(BU$12:BU113)&gt;0,0,IF(BS113&lt;&gt;"",-PPMT(Tablas!$D$8,BS113,($C$4*12)-(VLOOKUP($BJ$9,$A$12:$B$71,2,0)-1),BT$9-SUM(BU$12:BU113)),0)),0)</f>
        <v>0</v>
      </c>
      <c r="BW113" s="6">
        <f>IF(SUM(BU$12:BU113)&gt;0,0,IF(BS113&lt;&gt;"",BT113-BV113-BU113,0))</f>
        <v>0</v>
      </c>
      <c r="BX113" s="6">
        <f>IF(SUM(BU$12:BU113)&gt;0,0,IF(BS113&lt;&gt;"",(BT113-BU113)*Tablas!$D$8,0))</f>
        <v>0</v>
      </c>
      <c r="BY113" s="6">
        <f>IF(BV113&gt;0,IF(SUM(BU$12:BU113)&gt;0,0,IF(BS113&lt;&gt;"",Tablas!$G$8,0)),0)</f>
        <v>0</v>
      </c>
      <c r="BZ113" s="6">
        <f>IF(BS113&lt;&gt;"",ROUND(BY113+BX113+BV113,2),0)*(1+Tablas!$E$8)</f>
        <v>0</v>
      </c>
      <c r="CB113" s="14" t="str">
        <f t="shared" si="53"/>
        <v/>
      </c>
      <c r="CC113" s="6">
        <f t="shared" si="54"/>
        <v>0</v>
      </c>
      <c r="CD113" s="6">
        <f t="shared" si="55"/>
        <v>0</v>
      </c>
      <c r="CE113" s="6">
        <f>IF(CC113&gt;0,IF(SUM(CD$12:CD113)&gt;0,0,IF(CB113&lt;&gt;"",-PPMT(Tablas!$D$8,CB113,($C$4*12)-(VLOOKUP($BS$9,$A$12:$B$71,2,0)-1),CC$9-SUM(CD$12:CD113)),0)),0)</f>
        <v>0</v>
      </c>
      <c r="CF113" s="6">
        <f>IF(SUM(CD$12:CD113)&gt;0,0,IF(CB113&lt;&gt;"",CC113-CE113-CD113,0))</f>
        <v>0</v>
      </c>
      <c r="CG113" s="6">
        <f>IF(SUM(CD$12:CD113)&gt;0,0,IF(CB113&lt;&gt;"",(CC113-CD113)*Tablas!$D$8,0))</f>
        <v>0</v>
      </c>
      <c r="CH113" s="6">
        <f>IF(CE113&gt;0,IF(SUM(CD$12:CD113)&gt;0,0,IF(CB113&lt;&gt;"",Tablas!$G$8,0)),0)</f>
        <v>0</v>
      </c>
      <c r="CI113" s="6">
        <f>IF(CB113&lt;&gt;"",ROUND(CH113+CG113+CE113,2),0)*(1+Tablas!$E$8)</f>
        <v>0</v>
      </c>
      <c r="CK113" s="14" t="str">
        <f t="shared" si="56"/>
        <v/>
      </c>
      <c r="CL113" s="6">
        <f t="shared" si="57"/>
        <v>0</v>
      </c>
      <c r="CM113" s="6">
        <f t="shared" si="58"/>
        <v>0</v>
      </c>
      <c r="CN113" s="6">
        <f>IF(CL113&gt;0,IF(SUM(CM$12:CM113)&gt;0,0,IF(CK113&lt;&gt;"",-PPMT(Tablas!$D$8,CK113,($C$4*12)-(VLOOKUP($CB$9,$A$12:$B$71,2,0)-1),CL$9-SUM(CM$12:CM113)),0)),0)</f>
        <v>0</v>
      </c>
      <c r="CO113" s="6">
        <f>IF(SUM(CM$12:CM113)&gt;0,0,IF(CK113&lt;&gt;"",CL113-CN113-CM113,0))</f>
        <v>0</v>
      </c>
      <c r="CP113" s="6">
        <f>IF(SUM(CM$12:CM113)&gt;0,0,IF(CK113&lt;&gt;"",(CL113-CM113)*Tablas!$D$8,0))</f>
        <v>0</v>
      </c>
      <c r="CQ113" s="6">
        <f>IF(CN113&gt;0,IF(SUM(CM$12:CM113)&gt;0,0,IF(CK113&lt;&gt;"",Tablas!$G$8,0)),0)</f>
        <v>0</v>
      </c>
      <c r="CR113" s="6">
        <f>IF(CK113&lt;&gt;"",ROUND(CQ113+CP113+CN113,2),0)*(1+Tablas!$E$8)</f>
        <v>0</v>
      </c>
      <c r="CT113" s="14" t="str">
        <f t="shared" si="59"/>
        <v/>
      </c>
      <c r="CU113" s="6">
        <f t="shared" si="60"/>
        <v>0</v>
      </c>
      <c r="CV113" s="6">
        <f t="shared" si="61"/>
        <v>0</v>
      </c>
      <c r="CW113" s="6">
        <f>IF(CU113&gt;0,IF(SUM(CV$12:CV113)&gt;0,0,IF(CT113&lt;&gt;"",-PPMT(Tablas!$D$8,CT113,($C$4*12)-(VLOOKUP($CK$9,$A$12:$B$71,2,0)-1),CU$9-SUM(CV$12:CV113)),0)),0)</f>
        <v>0</v>
      </c>
      <c r="CX113" s="6">
        <f>IF(SUM(CV$12:CV113)&gt;0,0,IF(CT113&lt;&gt;"",CU113-CW113-CV113,0))</f>
        <v>0</v>
      </c>
      <c r="CY113" s="6">
        <f>IF(SUM(CV$12:CV113)&gt;0,0,IF(CT113&lt;&gt;"",(CU113-CV113)*Tablas!$D$8,0))</f>
        <v>0</v>
      </c>
      <c r="CZ113" s="6">
        <f>IF(CW113&gt;0,IF(SUM(CV$12:CV113)&gt;0,0,IF(CT113&lt;&gt;"",Tablas!$G$8,0)),0)</f>
        <v>0</v>
      </c>
      <c r="DA113" s="6">
        <f>IF(CT113&lt;&gt;"",ROUND(CZ113+CY113+CW113,2),0)*(1+Tablas!$E$8)</f>
        <v>0</v>
      </c>
      <c r="DC113" s="14" t="str">
        <f t="shared" si="62"/>
        <v/>
      </c>
      <c r="DD113" s="6">
        <f t="shared" si="63"/>
        <v>0</v>
      </c>
      <c r="DE113" s="6">
        <f t="shared" si="64"/>
        <v>0</v>
      </c>
      <c r="DF113" s="6">
        <f>IF(DD113&gt;0,IF(SUM(DE$12:DE113)&gt;0,0,IF(DC113&lt;&gt;"",-PPMT(Tablas!$D$8,DC113,($C$4*12)-(VLOOKUP($CT$9,$A$12:$B$71,2,0)-1),DD$9-SUM(DE$12:DE113)),0)),0)</f>
        <v>0</v>
      </c>
      <c r="DG113" s="6">
        <f>IF(SUM(DE$12:DE113)&gt;0,0,IF(DC113&lt;&gt;"",DD113-DF113-DE113,0))</f>
        <v>0</v>
      </c>
      <c r="DH113" s="6">
        <f>IF(SUM(DE$12:DE113)&gt;0,0,IF(DC113&lt;&gt;"",(DD113-DE113)*Tablas!$D$8,0))</f>
        <v>0</v>
      </c>
      <c r="DI113" s="6">
        <f>IF(DF113&gt;0,IF(SUM(DE$12:DE113)&gt;0,0,IF(DC113&lt;&gt;"",Tablas!$G$8,0)),0)</f>
        <v>0</v>
      </c>
      <c r="DJ113" s="6">
        <f>IF(DC113&lt;&gt;"",ROUND(DI113+DH113+DF113,2),0)*(1+Tablas!$E$8)</f>
        <v>0</v>
      </c>
      <c r="DL113" s="14" t="str">
        <f t="shared" si="65"/>
        <v/>
      </c>
      <c r="DM113" s="6">
        <f t="shared" si="66"/>
        <v>0</v>
      </c>
      <c r="DN113" s="6">
        <f t="shared" si="67"/>
        <v>0</v>
      </c>
      <c r="DO113" s="6">
        <f>IF(DM113&gt;0,IF(SUM(DN$12:DN113)&gt;0,0,IF(DL113&lt;&gt;"",-PPMT(Tablas!$D$8,DL113,($C$4*12)-(VLOOKUP($DC$9,$A$12:$B$71,2,0)-1),DM$9-SUM(DN$12:DN113)),0)),0)</f>
        <v>0</v>
      </c>
      <c r="DP113" s="6">
        <f>IF(SUM(DN$12:DN113)&gt;0,0,IF(DL113&lt;&gt;"",DM113-DO113-DN113,0))</f>
        <v>0</v>
      </c>
      <c r="DQ113" s="6">
        <f>IF(SUM(DN$12:DN113)&gt;0,0,IF(DL113&lt;&gt;"",(DM113-DN113)*Tablas!$D$8,0))</f>
        <v>0</v>
      </c>
      <c r="DR113" s="6">
        <f>IF(DO113&gt;0,IF(SUM(DN$12:DN113)&gt;0,0,IF(DL113&lt;&gt;"",Tablas!$G$8,0)),0)</f>
        <v>0</v>
      </c>
      <c r="DS113" s="6">
        <f>IF(DL113&lt;&gt;"",ROUND(DR113+DQ113+DO113,2),0)*(1+Tablas!$E$8)</f>
        <v>0</v>
      </c>
      <c r="DU113" s="14" t="str">
        <f t="shared" si="68"/>
        <v/>
      </c>
      <c r="DV113" s="6">
        <f t="shared" si="69"/>
        <v>0</v>
      </c>
      <c r="DW113" s="6">
        <f t="shared" si="70"/>
        <v>0</v>
      </c>
      <c r="DX113" s="6">
        <f>IF(DV113&gt;0,IF(SUM(DW$12:DW113)&gt;0,0,IF(DU113&lt;&gt;"",-PPMT(Tablas!$D$8,DU113,($C$4*12)-(VLOOKUP($DL$9,$A$12:$B$71,2,0)-1),DV$9-SUM(DW$12:DW113)),0)),0)</f>
        <v>0</v>
      </c>
      <c r="DY113" s="6">
        <f>IF(SUM(DW$12:DW113)&gt;0,0,IF(DU113&lt;&gt;"",DV113-DX113-DW113,0))</f>
        <v>0</v>
      </c>
      <c r="DZ113" s="6">
        <f>IF(SUM(DW$12:DW113)&gt;0,0,IF(DU113&lt;&gt;"",(DV113-DW113)*Tablas!$D$8,0))</f>
        <v>0</v>
      </c>
      <c r="EA113" s="6">
        <f>IF(DX113&gt;0,IF(SUM(DW$12:DW113)&gt;0,0,IF(DU113&lt;&gt;"",Tablas!$G$8,0)),0)</f>
        <v>0</v>
      </c>
      <c r="EB113" s="6">
        <f>IF(DU113&lt;&gt;"",ROUND(EA113+DZ113+DX113,2),0)*(1+Tablas!$E$8)</f>
        <v>0</v>
      </c>
    </row>
    <row r="114" spans="1:132" x14ac:dyDescent="0.2">
      <c r="A114" s="3">
        <f>IF($D114&gt;0,COUNTA($D$12:D114),0)</f>
        <v>0</v>
      </c>
      <c r="B114" s="13" t="str">
        <f t="shared" si="71"/>
        <v/>
      </c>
      <c r="C114" s="1">
        <f t="shared" si="72"/>
        <v>48714</v>
      </c>
      <c r="D114" s="34"/>
      <c r="E114" s="6">
        <f t="shared" si="73"/>
        <v>1.0572875908110291E-11</v>
      </c>
      <c r="F114" s="6">
        <f t="shared" si="37"/>
        <v>0</v>
      </c>
      <c r="G114" s="6">
        <f t="shared" si="38"/>
        <v>0</v>
      </c>
      <c r="H114" s="6">
        <f t="shared" si="39"/>
        <v>0</v>
      </c>
      <c r="I114" s="6">
        <f>ROUND(SUM(F114:H114),2)*(Tablas!$E$8)</f>
        <v>0</v>
      </c>
      <c r="J114" s="6">
        <f t="shared" si="40"/>
        <v>0</v>
      </c>
      <c r="AR114" s="14" t="str">
        <f t="shared" si="41"/>
        <v/>
      </c>
      <c r="AS114" s="6">
        <f t="shared" si="42"/>
        <v>0</v>
      </c>
      <c r="AT114" s="6">
        <f t="shared" si="43"/>
        <v>0</v>
      </c>
      <c r="AU114" s="6">
        <f>IF(SUM($AT$12:$AT114)&gt;0,0,IF($AR114&lt;&gt;"",-PPMT($H$2,$AR114,$C$4*12,$AS$12-SUM($AT$12:$AT114)),0))</f>
        <v>0</v>
      </c>
      <c r="AV114" s="6">
        <f>IF(SUM($AT$12:$AT114)&gt;0,0,IF($AR114&lt;&gt;"",AS114-AU114-AT114,0))</f>
        <v>0</v>
      </c>
      <c r="AW114" s="6">
        <f>IF(SUM($AT$12:$AT114)&gt;0,0,IF($AR114&lt;&gt;"",(AS114-AT114)*$H$2,0))</f>
        <v>0</v>
      </c>
      <c r="AX114" s="6">
        <f>IF(AU114&gt;0,IF(SUM($AT$12:$AT114)&gt;0,0,IF($AR114&lt;&gt;"",Tablas!$G$8,0)),0)</f>
        <v>0</v>
      </c>
      <c r="AY114" s="6">
        <f>IF($AR114&lt;&gt;"",ROUND(AX114+AW114+AU114,2),0)*(1+Tablas!$E$8)</f>
        <v>0</v>
      </c>
      <c r="BA114" s="14" t="str">
        <f t="shared" si="44"/>
        <v/>
      </c>
      <c r="BB114" s="6">
        <f t="shared" si="45"/>
        <v>0</v>
      </c>
      <c r="BC114" s="6">
        <f t="shared" si="46"/>
        <v>0</v>
      </c>
      <c r="BD114" s="6">
        <f>IF(BB114&gt;0,
IF(SUM(BC$12:BC114)&gt;0,0,
IF(BA114&lt;&gt;"",
-PPMT(Tablas!$D$8,BA114,($C$4*12)-(VLOOKUP($AR$9,$A$12:$B$71,2,0)-1),BB$9-SUM(BC$12:BC114)),0)),0)</f>
        <v>0</v>
      </c>
      <c r="BE114" s="6">
        <f>IF(SUM(BC$12:BC114)&gt;0,0,IF(BA114&lt;&gt;"",BB114-BD114-BC114,0))</f>
        <v>0</v>
      </c>
      <c r="BF114" s="6">
        <f>IF(SUM(BC$12:BC114)&gt;0,0,IF(BA114&lt;&gt;"",(BB114-BC114)*Tablas!$D$8,0))</f>
        <v>0</v>
      </c>
      <c r="BG114" s="6">
        <f>IF(BD114&gt;0,IF(SUM(BC$12:BC114)&gt;0,0,IF(BA114&lt;&gt;"",Tablas!$G$8,0)),0)</f>
        <v>0</v>
      </c>
      <c r="BH114" s="6">
        <f>IF(BA114&lt;&gt;"",ROUND(BG114+BF114+BD114,2),0)*(1+Tablas!$E$8)</f>
        <v>0</v>
      </c>
      <c r="BJ114" s="14" t="str">
        <f t="shared" si="47"/>
        <v/>
      </c>
      <c r="BK114" s="6">
        <f t="shared" si="48"/>
        <v>0</v>
      </c>
      <c r="BL114" s="6">
        <f t="shared" si="49"/>
        <v>0</v>
      </c>
      <c r="BM114" s="6">
        <f>IF(BK114&gt;0,IF(SUM(BL$12:BL114)&gt;0,0,IF(BJ114&lt;&gt;"",-PPMT(Tablas!$D$8,BJ114,($C$4*12)-(VLOOKUP($BA$9,$A$12:$B$71,2,0)-1),BK$9-SUM(BL$12:BL114)),0)),0)</f>
        <v>0</v>
      </c>
      <c r="BN114" s="6">
        <f>IF(SUM(BL$12:BL114)&gt;0,0,IF(BJ114&lt;&gt;"",BK114-BM114-BL114,0))</f>
        <v>0</v>
      </c>
      <c r="BO114" s="6">
        <f>IF(SUM(BL$12:BL114)&gt;0,0,IF(BJ114&lt;&gt;"",(BK114-BL114)*Tablas!$D$8,0))</f>
        <v>0</v>
      </c>
      <c r="BP114" s="6">
        <f>IF(BM114&gt;0,IF(SUM(BL$12:BL114)&gt;0,0,IF(BJ114&lt;&gt;"",Tablas!$G$8,0)),0)</f>
        <v>0</v>
      </c>
      <c r="BQ114" s="6">
        <f>IF(BJ114&lt;&gt;"",ROUND(BP114+BO114+BM114,2),0)*(1+Tablas!$E$8)</f>
        <v>0</v>
      </c>
      <c r="BS114" s="14" t="str">
        <f t="shared" si="50"/>
        <v/>
      </c>
      <c r="BT114" s="6">
        <f t="shared" si="51"/>
        <v>0</v>
      </c>
      <c r="BU114" s="6">
        <f t="shared" si="52"/>
        <v>0</v>
      </c>
      <c r="BV114" s="6">
        <f>IF(BT114&gt;0,IF(SUM(BU$12:BU114)&gt;0,0,IF(BS114&lt;&gt;"",-PPMT(Tablas!$D$8,BS114,($C$4*12)-(VLOOKUP($BJ$9,$A$12:$B$71,2,0)-1),BT$9-SUM(BU$12:BU114)),0)),0)</f>
        <v>0</v>
      </c>
      <c r="BW114" s="6">
        <f>IF(SUM(BU$12:BU114)&gt;0,0,IF(BS114&lt;&gt;"",BT114-BV114-BU114,0))</f>
        <v>0</v>
      </c>
      <c r="BX114" s="6">
        <f>IF(SUM(BU$12:BU114)&gt;0,0,IF(BS114&lt;&gt;"",(BT114-BU114)*Tablas!$D$8,0))</f>
        <v>0</v>
      </c>
      <c r="BY114" s="6">
        <f>IF(BV114&gt;0,IF(SUM(BU$12:BU114)&gt;0,0,IF(BS114&lt;&gt;"",Tablas!$G$8,0)),0)</f>
        <v>0</v>
      </c>
      <c r="BZ114" s="6">
        <f>IF(BS114&lt;&gt;"",ROUND(BY114+BX114+BV114,2),0)*(1+Tablas!$E$8)</f>
        <v>0</v>
      </c>
      <c r="CB114" s="14" t="str">
        <f t="shared" si="53"/>
        <v/>
      </c>
      <c r="CC114" s="6">
        <f t="shared" si="54"/>
        <v>0</v>
      </c>
      <c r="CD114" s="6">
        <f t="shared" si="55"/>
        <v>0</v>
      </c>
      <c r="CE114" s="6">
        <f>IF(CC114&gt;0,IF(SUM(CD$12:CD114)&gt;0,0,IF(CB114&lt;&gt;"",-PPMT(Tablas!$D$8,CB114,($C$4*12)-(VLOOKUP($BS$9,$A$12:$B$71,2,0)-1),CC$9-SUM(CD$12:CD114)),0)),0)</f>
        <v>0</v>
      </c>
      <c r="CF114" s="6">
        <f>IF(SUM(CD$12:CD114)&gt;0,0,IF(CB114&lt;&gt;"",CC114-CE114-CD114,0))</f>
        <v>0</v>
      </c>
      <c r="CG114" s="6">
        <f>IF(SUM(CD$12:CD114)&gt;0,0,IF(CB114&lt;&gt;"",(CC114-CD114)*Tablas!$D$8,0))</f>
        <v>0</v>
      </c>
      <c r="CH114" s="6">
        <f>IF(CE114&gt;0,IF(SUM(CD$12:CD114)&gt;0,0,IF(CB114&lt;&gt;"",Tablas!$G$8,0)),0)</f>
        <v>0</v>
      </c>
      <c r="CI114" s="6">
        <f>IF(CB114&lt;&gt;"",ROUND(CH114+CG114+CE114,2),0)*(1+Tablas!$E$8)</f>
        <v>0</v>
      </c>
      <c r="CK114" s="14" t="str">
        <f t="shared" si="56"/>
        <v/>
      </c>
      <c r="CL114" s="6">
        <f t="shared" si="57"/>
        <v>0</v>
      </c>
      <c r="CM114" s="6">
        <f t="shared" si="58"/>
        <v>0</v>
      </c>
      <c r="CN114" s="6">
        <f>IF(CL114&gt;0,IF(SUM(CM$12:CM114)&gt;0,0,IF(CK114&lt;&gt;"",-PPMT(Tablas!$D$8,CK114,($C$4*12)-(VLOOKUP($CB$9,$A$12:$B$71,2,0)-1),CL$9-SUM(CM$12:CM114)),0)),0)</f>
        <v>0</v>
      </c>
      <c r="CO114" s="6">
        <f>IF(SUM(CM$12:CM114)&gt;0,0,IF(CK114&lt;&gt;"",CL114-CN114-CM114,0))</f>
        <v>0</v>
      </c>
      <c r="CP114" s="6">
        <f>IF(SUM(CM$12:CM114)&gt;0,0,IF(CK114&lt;&gt;"",(CL114-CM114)*Tablas!$D$8,0))</f>
        <v>0</v>
      </c>
      <c r="CQ114" s="6">
        <f>IF(CN114&gt;0,IF(SUM(CM$12:CM114)&gt;0,0,IF(CK114&lt;&gt;"",Tablas!$G$8,0)),0)</f>
        <v>0</v>
      </c>
      <c r="CR114" s="6">
        <f>IF(CK114&lt;&gt;"",ROUND(CQ114+CP114+CN114,2),0)*(1+Tablas!$E$8)</f>
        <v>0</v>
      </c>
      <c r="CT114" s="14" t="str">
        <f t="shared" si="59"/>
        <v/>
      </c>
      <c r="CU114" s="6">
        <f t="shared" si="60"/>
        <v>0</v>
      </c>
      <c r="CV114" s="6">
        <f t="shared" si="61"/>
        <v>0</v>
      </c>
      <c r="CW114" s="6">
        <f>IF(CU114&gt;0,IF(SUM(CV$12:CV114)&gt;0,0,IF(CT114&lt;&gt;"",-PPMT(Tablas!$D$8,CT114,($C$4*12)-(VLOOKUP($CK$9,$A$12:$B$71,2,0)-1),CU$9-SUM(CV$12:CV114)),0)),0)</f>
        <v>0</v>
      </c>
      <c r="CX114" s="6">
        <f>IF(SUM(CV$12:CV114)&gt;0,0,IF(CT114&lt;&gt;"",CU114-CW114-CV114,0))</f>
        <v>0</v>
      </c>
      <c r="CY114" s="6">
        <f>IF(SUM(CV$12:CV114)&gt;0,0,IF(CT114&lt;&gt;"",(CU114-CV114)*Tablas!$D$8,0))</f>
        <v>0</v>
      </c>
      <c r="CZ114" s="6">
        <f>IF(CW114&gt;0,IF(SUM(CV$12:CV114)&gt;0,0,IF(CT114&lt;&gt;"",Tablas!$G$8,0)),0)</f>
        <v>0</v>
      </c>
      <c r="DA114" s="6">
        <f>IF(CT114&lt;&gt;"",ROUND(CZ114+CY114+CW114,2),0)*(1+Tablas!$E$8)</f>
        <v>0</v>
      </c>
      <c r="DC114" s="14" t="str">
        <f t="shared" si="62"/>
        <v/>
      </c>
      <c r="DD114" s="6">
        <f t="shared" si="63"/>
        <v>0</v>
      </c>
      <c r="DE114" s="6">
        <f t="shared" si="64"/>
        <v>0</v>
      </c>
      <c r="DF114" s="6">
        <f>IF(DD114&gt;0,IF(SUM(DE$12:DE114)&gt;0,0,IF(DC114&lt;&gt;"",-PPMT(Tablas!$D$8,DC114,($C$4*12)-(VLOOKUP($CT$9,$A$12:$B$71,2,0)-1),DD$9-SUM(DE$12:DE114)),0)),0)</f>
        <v>0</v>
      </c>
      <c r="DG114" s="6">
        <f>IF(SUM(DE$12:DE114)&gt;0,0,IF(DC114&lt;&gt;"",DD114-DF114-DE114,0))</f>
        <v>0</v>
      </c>
      <c r="DH114" s="6">
        <f>IF(SUM(DE$12:DE114)&gt;0,0,IF(DC114&lt;&gt;"",(DD114-DE114)*Tablas!$D$8,0))</f>
        <v>0</v>
      </c>
      <c r="DI114" s="6">
        <f>IF(DF114&gt;0,IF(SUM(DE$12:DE114)&gt;0,0,IF(DC114&lt;&gt;"",Tablas!$G$8,0)),0)</f>
        <v>0</v>
      </c>
      <c r="DJ114" s="6">
        <f>IF(DC114&lt;&gt;"",ROUND(DI114+DH114+DF114,2),0)*(1+Tablas!$E$8)</f>
        <v>0</v>
      </c>
      <c r="DL114" s="14" t="str">
        <f t="shared" si="65"/>
        <v/>
      </c>
      <c r="DM114" s="6">
        <f t="shared" si="66"/>
        <v>0</v>
      </c>
      <c r="DN114" s="6">
        <f t="shared" si="67"/>
        <v>0</v>
      </c>
      <c r="DO114" s="6">
        <f>IF(DM114&gt;0,IF(SUM(DN$12:DN114)&gt;0,0,IF(DL114&lt;&gt;"",-PPMT(Tablas!$D$8,DL114,($C$4*12)-(VLOOKUP($DC$9,$A$12:$B$71,2,0)-1),DM$9-SUM(DN$12:DN114)),0)),0)</f>
        <v>0</v>
      </c>
      <c r="DP114" s="6">
        <f>IF(SUM(DN$12:DN114)&gt;0,0,IF(DL114&lt;&gt;"",DM114-DO114-DN114,0))</f>
        <v>0</v>
      </c>
      <c r="DQ114" s="6">
        <f>IF(SUM(DN$12:DN114)&gt;0,0,IF(DL114&lt;&gt;"",(DM114-DN114)*Tablas!$D$8,0))</f>
        <v>0</v>
      </c>
      <c r="DR114" s="6">
        <f>IF(DO114&gt;0,IF(SUM(DN$12:DN114)&gt;0,0,IF(DL114&lt;&gt;"",Tablas!$G$8,0)),0)</f>
        <v>0</v>
      </c>
      <c r="DS114" s="6">
        <f>IF(DL114&lt;&gt;"",ROUND(DR114+DQ114+DO114,2),0)*(1+Tablas!$E$8)</f>
        <v>0</v>
      </c>
      <c r="DU114" s="14" t="str">
        <f t="shared" si="68"/>
        <v/>
      </c>
      <c r="DV114" s="6">
        <f t="shared" si="69"/>
        <v>0</v>
      </c>
      <c r="DW114" s="6">
        <f t="shared" si="70"/>
        <v>0</v>
      </c>
      <c r="DX114" s="6">
        <f>IF(DV114&gt;0,IF(SUM(DW$12:DW114)&gt;0,0,IF(DU114&lt;&gt;"",-PPMT(Tablas!$D$8,DU114,($C$4*12)-(VLOOKUP($DL$9,$A$12:$B$71,2,0)-1),DV$9-SUM(DW$12:DW114)),0)),0)</f>
        <v>0</v>
      </c>
      <c r="DY114" s="6">
        <f>IF(SUM(DW$12:DW114)&gt;0,0,IF(DU114&lt;&gt;"",DV114-DX114-DW114,0))</f>
        <v>0</v>
      </c>
      <c r="DZ114" s="6">
        <f>IF(SUM(DW$12:DW114)&gt;0,0,IF(DU114&lt;&gt;"",(DV114-DW114)*Tablas!$D$8,0))</f>
        <v>0</v>
      </c>
      <c r="EA114" s="6">
        <f>IF(DX114&gt;0,IF(SUM(DW$12:DW114)&gt;0,0,IF(DU114&lt;&gt;"",Tablas!$G$8,0)),0)</f>
        <v>0</v>
      </c>
      <c r="EB114" s="6">
        <f>IF(DU114&lt;&gt;"",ROUND(EA114+DZ114+DX114,2),0)*(1+Tablas!$E$8)</f>
        <v>0</v>
      </c>
    </row>
    <row r="115" spans="1:132" x14ac:dyDescent="0.2">
      <c r="A115" s="3">
        <f>IF($D115&gt;0,COUNTA($D$12:D115),0)</f>
        <v>0</v>
      </c>
      <c r="B115" s="13" t="str">
        <f t="shared" si="71"/>
        <v/>
      </c>
      <c r="C115" s="1">
        <f t="shared" si="72"/>
        <v>48745</v>
      </c>
      <c r="D115" s="34"/>
      <c r="E115" s="6">
        <f t="shared" si="73"/>
        <v>1.0572875908110291E-11</v>
      </c>
      <c r="F115" s="6">
        <f t="shared" si="37"/>
        <v>0</v>
      </c>
      <c r="G115" s="6">
        <f t="shared" si="38"/>
        <v>0</v>
      </c>
      <c r="H115" s="6">
        <f t="shared" si="39"/>
        <v>0</v>
      </c>
      <c r="I115" s="6">
        <f>ROUND(SUM(F115:H115),2)*(Tablas!$E$8)</f>
        <v>0</v>
      </c>
      <c r="J115" s="6">
        <f t="shared" si="40"/>
        <v>0</v>
      </c>
      <c r="AR115" s="14" t="str">
        <f t="shared" si="41"/>
        <v/>
      </c>
      <c r="AS115" s="6">
        <f t="shared" si="42"/>
        <v>0</v>
      </c>
      <c r="AT115" s="6">
        <f t="shared" si="43"/>
        <v>0</v>
      </c>
      <c r="AU115" s="6">
        <f>IF(SUM($AT$12:$AT115)&gt;0,0,IF($AR115&lt;&gt;"",-PPMT($H$2,$AR115,$C$4*12,$AS$12-SUM($AT$12:$AT115)),0))</f>
        <v>0</v>
      </c>
      <c r="AV115" s="6">
        <f>IF(SUM($AT$12:$AT115)&gt;0,0,IF($AR115&lt;&gt;"",AS115-AU115-AT115,0))</f>
        <v>0</v>
      </c>
      <c r="AW115" s="6">
        <f>IF(SUM($AT$12:$AT115)&gt;0,0,IF($AR115&lt;&gt;"",(AS115-AT115)*$H$2,0))</f>
        <v>0</v>
      </c>
      <c r="AX115" s="6">
        <f>IF(AU115&gt;0,IF(SUM($AT$12:$AT115)&gt;0,0,IF($AR115&lt;&gt;"",Tablas!$G$8,0)),0)</f>
        <v>0</v>
      </c>
      <c r="AY115" s="6">
        <f>IF($AR115&lt;&gt;"",ROUND(AX115+AW115+AU115,2),0)*(1+Tablas!$E$8)</f>
        <v>0</v>
      </c>
      <c r="BA115" s="14" t="str">
        <f t="shared" si="44"/>
        <v/>
      </c>
      <c r="BB115" s="6">
        <f t="shared" si="45"/>
        <v>0</v>
      </c>
      <c r="BC115" s="6">
        <f t="shared" si="46"/>
        <v>0</v>
      </c>
      <c r="BD115" s="6">
        <f>IF(BB115&gt;0,
IF(SUM(BC$12:BC115)&gt;0,0,
IF(BA115&lt;&gt;"",
-PPMT(Tablas!$D$8,BA115,($C$4*12)-(VLOOKUP($AR$9,$A$12:$B$71,2,0)-1),BB$9-SUM(BC$12:BC115)),0)),0)</f>
        <v>0</v>
      </c>
      <c r="BE115" s="6">
        <f>IF(SUM(BC$12:BC115)&gt;0,0,IF(BA115&lt;&gt;"",BB115-BD115-BC115,0))</f>
        <v>0</v>
      </c>
      <c r="BF115" s="6">
        <f>IF(SUM(BC$12:BC115)&gt;0,0,IF(BA115&lt;&gt;"",(BB115-BC115)*Tablas!$D$8,0))</f>
        <v>0</v>
      </c>
      <c r="BG115" s="6">
        <f>IF(BD115&gt;0,IF(SUM(BC$12:BC115)&gt;0,0,IF(BA115&lt;&gt;"",Tablas!$G$8,0)),0)</f>
        <v>0</v>
      </c>
      <c r="BH115" s="6">
        <f>IF(BA115&lt;&gt;"",ROUND(BG115+BF115+BD115,2),0)*(1+Tablas!$E$8)</f>
        <v>0</v>
      </c>
      <c r="BJ115" s="14" t="str">
        <f t="shared" si="47"/>
        <v/>
      </c>
      <c r="BK115" s="6">
        <f t="shared" si="48"/>
        <v>0</v>
      </c>
      <c r="BL115" s="6">
        <f t="shared" si="49"/>
        <v>0</v>
      </c>
      <c r="BM115" s="6">
        <f>IF(BK115&gt;0,IF(SUM(BL$12:BL115)&gt;0,0,IF(BJ115&lt;&gt;"",-PPMT(Tablas!$D$8,BJ115,($C$4*12)-(VLOOKUP($BA$9,$A$12:$B$71,2,0)-1),BK$9-SUM(BL$12:BL115)),0)),0)</f>
        <v>0</v>
      </c>
      <c r="BN115" s="6">
        <f>IF(SUM(BL$12:BL115)&gt;0,0,IF(BJ115&lt;&gt;"",BK115-BM115-BL115,0))</f>
        <v>0</v>
      </c>
      <c r="BO115" s="6">
        <f>IF(SUM(BL$12:BL115)&gt;0,0,IF(BJ115&lt;&gt;"",(BK115-BL115)*Tablas!$D$8,0))</f>
        <v>0</v>
      </c>
      <c r="BP115" s="6">
        <f>IF(BM115&gt;0,IF(SUM(BL$12:BL115)&gt;0,0,IF(BJ115&lt;&gt;"",Tablas!$G$8,0)),0)</f>
        <v>0</v>
      </c>
      <c r="BQ115" s="6">
        <f>IF(BJ115&lt;&gt;"",ROUND(BP115+BO115+BM115,2),0)*(1+Tablas!$E$8)</f>
        <v>0</v>
      </c>
      <c r="BS115" s="14" t="str">
        <f t="shared" si="50"/>
        <v/>
      </c>
      <c r="BT115" s="6">
        <f t="shared" si="51"/>
        <v>0</v>
      </c>
      <c r="BU115" s="6">
        <f t="shared" si="52"/>
        <v>0</v>
      </c>
      <c r="BV115" s="6">
        <f>IF(BT115&gt;0,IF(SUM(BU$12:BU115)&gt;0,0,IF(BS115&lt;&gt;"",-PPMT(Tablas!$D$8,BS115,($C$4*12)-(VLOOKUP($BJ$9,$A$12:$B$71,2,0)-1),BT$9-SUM(BU$12:BU115)),0)),0)</f>
        <v>0</v>
      </c>
      <c r="BW115" s="6">
        <f>IF(SUM(BU$12:BU115)&gt;0,0,IF(BS115&lt;&gt;"",BT115-BV115-BU115,0))</f>
        <v>0</v>
      </c>
      <c r="BX115" s="6">
        <f>IF(SUM(BU$12:BU115)&gt;0,0,IF(BS115&lt;&gt;"",(BT115-BU115)*Tablas!$D$8,0))</f>
        <v>0</v>
      </c>
      <c r="BY115" s="6">
        <f>IF(BV115&gt;0,IF(SUM(BU$12:BU115)&gt;0,0,IF(BS115&lt;&gt;"",Tablas!$G$8,0)),0)</f>
        <v>0</v>
      </c>
      <c r="BZ115" s="6">
        <f>IF(BS115&lt;&gt;"",ROUND(BY115+BX115+BV115,2),0)*(1+Tablas!$E$8)</f>
        <v>0</v>
      </c>
      <c r="CB115" s="14" t="str">
        <f t="shared" si="53"/>
        <v/>
      </c>
      <c r="CC115" s="6">
        <f t="shared" si="54"/>
        <v>0</v>
      </c>
      <c r="CD115" s="6">
        <f t="shared" si="55"/>
        <v>0</v>
      </c>
      <c r="CE115" s="6">
        <f>IF(CC115&gt;0,IF(SUM(CD$12:CD115)&gt;0,0,IF(CB115&lt;&gt;"",-PPMT(Tablas!$D$8,CB115,($C$4*12)-(VLOOKUP($BS$9,$A$12:$B$71,2,0)-1),CC$9-SUM(CD$12:CD115)),0)),0)</f>
        <v>0</v>
      </c>
      <c r="CF115" s="6">
        <f>IF(SUM(CD$12:CD115)&gt;0,0,IF(CB115&lt;&gt;"",CC115-CE115-CD115,0))</f>
        <v>0</v>
      </c>
      <c r="CG115" s="6">
        <f>IF(SUM(CD$12:CD115)&gt;0,0,IF(CB115&lt;&gt;"",(CC115-CD115)*Tablas!$D$8,0))</f>
        <v>0</v>
      </c>
      <c r="CH115" s="6">
        <f>IF(CE115&gt;0,IF(SUM(CD$12:CD115)&gt;0,0,IF(CB115&lt;&gt;"",Tablas!$G$8,0)),0)</f>
        <v>0</v>
      </c>
      <c r="CI115" s="6">
        <f>IF(CB115&lt;&gt;"",ROUND(CH115+CG115+CE115,2),0)*(1+Tablas!$E$8)</f>
        <v>0</v>
      </c>
      <c r="CK115" s="14" t="str">
        <f t="shared" si="56"/>
        <v/>
      </c>
      <c r="CL115" s="6">
        <f t="shared" si="57"/>
        <v>0</v>
      </c>
      <c r="CM115" s="6">
        <f t="shared" si="58"/>
        <v>0</v>
      </c>
      <c r="CN115" s="6">
        <f>IF(CL115&gt;0,IF(SUM(CM$12:CM115)&gt;0,0,IF(CK115&lt;&gt;"",-PPMT(Tablas!$D$8,CK115,($C$4*12)-(VLOOKUP($CB$9,$A$12:$B$71,2,0)-1),CL$9-SUM(CM$12:CM115)),0)),0)</f>
        <v>0</v>
      </c>
      <c r="CO115" s="6">
        <f>IF(SUM(CM$12:CM115)&gt;0,0,IF(CK115&lt;&gt;"",CL115-CN115-CM115,0))</f>
        <v>0</v>
      </c>
      <c r="CP115" s="6">
        <f>IF(SUM(CM$12:CM115)&gt;0,0,IF(CK115&lt;&gt;"",(CL115-CM115)*Tablas!$D$8,0))</f>
        <v>0</v>
      </c>
      <c r="CQ115" s="6">
        <f>IF(CN115&gt;0,IF(SUM(CM$12:CM115)&gt;0,0,IF(CK115&lt;&gt;"",Tablas!$G$8,0)),0)</f>
        <v>0</v>
      </c>
      <c r="CR115" s="6">
        <f>IF(CK115&lt;&gt;"",ROUND(CQ115+CP115+CN115,2),0)*(1+Tablas!$E$8)</f>
        <v>0</v>
      </c>
      <c r="CT115" s="14" t="str">
        <f t="shared" si="59"/>
        <v/>
      </c>
      <c r="CU115" s="6">
        <f t="shared" si="60"/>
        <v>0</v>
      </c>
      <c r="CV115" s="6">
        <f t="shared" si="61"/>
        <v>0</v>
      </c>
      <c r="CW115" s="6">
        <f>IF(CU115&gt;0,IF(SUM(CV$12:CV115)&gt;0,0,IF(CT115&lt;&gt;"",-PPMT(Tablas!$D$8,CT115,($C$4*12)-(VLOOKUP($CK$9,$A$12:$B$71,2,0)-1),CU$9-SUM(CV$12:CV115)),0)),0)</f>
        <v>0</v>
      </c>
      <c r="CX115" s="6">
        <f>IF(SUM(CV$12:CV115)&gt;0,0,IF(CT115&lt;&gt;"",CU115-CW115-CV115,0))</f>
        <v>0</v>
      </c>
      <c r="CY115" s="6">
        <f>IF(SUM(CV$12:CV115)&gt;0,0,IF(CT115&lt;&gt;"",(CU115-CV115)*Tablas!$D$8,0))</f>
        <v>0</v>
      </c>
      <c r="CZ115" s="6">
        <f>IF(CW115&gt;0,IF(SUM(CV$12:CV115)&gt;0,0,IF(CT115&lt;&gt;"",Tablas!$G$8,0)),0)</f>
        <v>0</v>
      </c>
      <c r="DA115" s="6">
        <f>IF(CT115&lt;&gt;"",ROUND(CZ115+CY115+CW115,2),0)*(1+Tablas!$E$8)</f>
        <v>0</v>
      </c>
      <c r="DC115" s="14" t="str">
        <f t="shared" si="62"/>
        <v/>
      </c>
      <c r="DD115" s="6">
        <f t="shared" si="63"/>
        <v>0</v>
      </c>
      <c r="DE115" s="6">
        <f t="shared" si="64"/>
        <v>0</v>
      </c>
      <c r="DF115" s="6">
        <f>IF(DD115&gt;0,IF(SUM(DE$12:DE115)&gt;0,0,IF(DC115&lt;&gt;"",-PPMT(Tablas!$D$8,DC115,($C$4*12)-(VLOOKUP($CT$9,$A$12:$B$71,2,0)-1),DD$9-SUM(DE$12:DE115)),0)),0)</f>
        <v>0</v>
      </c>
      <c r="DG115" s="6">
        <f>IF(SUM(DE$12:DE115)&gt;0,0,IF(DC115&lt;&gt;"",DD115-DF115-DE115,0))</f>
        <v>0</v>
      </c>
      <c r="DH115" s="6">
        <f>IF(SUM(DE$12:DE115)&gt;0,0,IF(DC115&lt;&gt;"",(DD115-DE115)*Tablas!$D$8,0))</f>
        <v>0</v>
      </c>
      <c r="DI115" s="6">
        <f>IF(DF115&gt;0,IF(SUM(DE$12:DE115)&gt;0,0,IF(DC115&lt;&gt;"",Tablas!$G$8,0)),0)</f>
        <v>0</v>
      </c>
      <c r="DJ115" s="6">
        <f>IF(DC115&lt;&gt;"",ROUND(DI115+DH115+DF115,2),0)*(1+Tablas!$E$8)</f>
        <v>0</v>
      </c>
      <c r="DL115" s="14" t="str">
        <f t="shared" si="65"/>
        <v/>
      </c>
      <c r="DM115" s="6">
        <f t="shared" si="66"/>
        <v>0</v>
      </c>
      <c r="DN115" s="6">
        <f t="shared" si="67"/>
        <v>0</v>
      </c>
      <c r="DO115" s="6">
        <f>IF(DM115&gt;0,IF(SUM(DN$12:DN115)&gt;0,0,IF(DL115&lt;&gt;"",-PPMT(Tablas!$D$8,DL115,($C$4*12)-(VLOOKUP($DC$9,$A$12:$B$71,2,0)-1),DM$9-SUM(DN$12:DN115)),0)),0)</f>
        <v>0</v>
      </c>
      <c r="DP115" s="6">
        <f>IF(SUM(DN$12:DN115)&gt;0,0,IF(DL115&lt;&gt;"",DM115-DO115-DN115,0))</f>
        <v>0</v>
      </c>
      <c r="DQ115" s="6">
        <f>IF(SUM(DN$12:DN115)&gt;0,0,IF(DL115&lt;&gt;"",(DM115-DN115)*Tablas!$D$8,0))</f>
        <v>0</v>
      </c>
      <c r="DR115" s="6">
        <f>IF(DO115&gt;0,IF(SUM(DN$12:DN115)&gt;0,0,IF(DL115&lt;&gt;"",Tablas!$G$8,0)),0)</f>
        <v>0</v>
      </c>
      <c r="DS115" s="6">
        <f>IF(DL115&lt;&gt;"",ROUND(DR115+DQ115+DO115,2),0)*(1+Tablas!$E$8)</f>
        <v>0</v>
      </c>
      <c r="DU115" s="14" t="str">
        <f t="shared" si="68"/>
        <v/>
      </c>
      <c r="DV115" s="6">
        <f t="shared" si="69"/>
        <v>0</v>
      </c>
      <c r="DW115" s="6">
        <f t="shared" si="70"/>
        <v>0</v>
      </c>
      <c r="DX115" s="6">
        <f>IF(DV115&gt;0,IF(SUM(DW$12:DW115)&gt;0,0,IF(DU115&lt;&gt;"",-PPMT(Tablas!$D$8,DU115,($C$4*12)-(VLOOKUP($DL$9,$A$12:$B$71,2,0)-1),DV$9-SUM(DW$12:DW115)),0)),0)</f>
        <v>0</v>
      </c>
      <c r="DY115" s="6">
        <f>IF(SUM(DW$12:DW115)&gt;0,0,IF(DU115&lt;&gt;"",DV115-DX115-DW115,0))</f>
        <v>0</v>
      </c>
      <c r="DZ115" s="6">
        <f>IF(SUM(DW$12:DW115)&gt;0,0,IF(DU115&lt;&gt;"",(DV115-DW115)*Tablas!$D$8,0))</f>
        <v>0</v>
      </c>
      <c r="EA115" s="6">
        <f>IF(DX115&gt;0,IF(SUM(DW$12:DW115)&gt;0,0,IF(DU115&lt;&gt;"",Tablas!$G$8,0)),0)</f>
        <v>0</v>
      </c>
      <c r="EB115" s="6">
        <f>IF(DU115&lt;&gt;"",ROUND(EA115+DZ115+DX115,2),0)*(1+Tablas!$E$8)</f>
        <v>0</v>
      </c>
    </row>
    <row r="116" spans="1:132" x14ac:dyDescent="0.2">
      <c r="A116" s="3">
        <f>IF($D116&gt;0,COUNTA($D$12:D116),0)</f>
        <v>0</v>
      </c>
      <c r="B116" s="13" t="str">
        <f t="shared" si="71"/>
        <v/>
      </c>
      <c r="C116" s="1">
        <f t="shared" si="72"/>
        <v>48775</v>
      </c>
      <c r="D116" s="34"/>
      <c r="E116" s="6">
        <f t="shared" si="73"/>
        <v>1.0572875908110291E-11</v>
      </c>
      <c r="F116" s="6">
        <f t="shared" si="37"/>
        <v>0</v>
      </c>
      <c r="G116" s="6">
        <f t="shared" si="38"/>
        <v>0</v>
      </c>
      <c r="H116" s="6">
        <f t="shared" si="39"/>
        <v>0</v>
      </c>
      <c r="I116" s="6">
        <f>ROUND(SUM(F116:H116),2)*(Tablas!$E$8)</f>
        <v>0</v>
      </c>
      <c r="J116" s="6">
        <f t="shared" si="40"/>
        <v>0</v>
      </c>
      <c r="AR116" s="14" t="str">
        <f t="shared" si="41"/>
        <v/>
      </c>
      <c r="AS116" s="6">
        <f t="shared" si="42"/>
        <v>0</v>
      </c>
      <c r="AT116" s="6">
        <f t="shared" si="43"/>
        <v>0</v>
      </c>
      <c r="AU116" s="6">
        <f>IF(SUM($AT$12:$AT116)&gt;0,0,IF($AR116&lt;&gt;"",-PPMT($H$2,$AR116,$C$4*12,$AS$12-SUM($AT$12:$AT116)),0))</f>
        <v>0</v>
      </c>
      <c r="AV116" s="6">
        <f>IF(SUM($AT$12:$AT116)&gt;0,0,IF($AR116&lt;&gt;"",AS116-AU116-AT116,0))</f>
        <v>0</v>
      </c>
      <c r="AW116" s="6">
        <f>IF(SUM($AT$12:$AT116)&gt;0,0,IF($AR116&lt;&gt;"",(AS116-AT116)*$H$2,0))</f>
        <v>0</v>
      </c>
      <c r="AX116" s="6">
        <f>IF(AU116&gt;0,IF(SUM($AT$12:$AT116)&gt;0,0,IF($AR116&lt;&gt;"",Tablas!$G$8,0)),0)</f>
        <v>0</v>
      </c>
      <c r="AY116" s="6">
        <f>IF($AR116&lt;&gt;"",ROUND(AX116+AW116+AU116,2),0)*(1+Tablas!$E$8)</f>
        <v>0</v>
      </c>
      <c r="BA116" s="14" t="str">
        <f t="shared" si="44"/>
        <v/>
      </c>
      <c r="BB116" s="6">
        <f t="shared" si="45"/>
        <v>0</v>
      </c>
      <c r="BC116" s="6">
        <f t="shared" si="46"/>
        <v>0</v>
      </c>
      <c r="BD116" s="6">
        <f>IF(BB116&gt;0,
IF(SUM(BC$12:BC116)&gt;0,0,
IF(BA116&lt;&gt;"",
-PPMT(Tablas!$D$8,BA116,($C$4*12)-(VLOOKUP($AR$9,$A$12:$B$71,2,0)-1),BB$9-SUM(BC$12:BC116)),0)),0)</f>
        <v>0</v>
      </c>
      <c r="BE116" s="6">
        <f>IF(SUM(BC$12:BC116)&gt;0,0,IF(BA116&lt;&gt;"",BB116-BD116-BC116,0))</f>
        <v>0</v>
      </c>
      <c r="BF116" s="6">
        <f>IF(SUM(BC$12:BC116)&gt;0,0,IF(BA116&lt;&gt;"",(BB116-BC116)*Tablas!$D$8,0))</f>
        <v>0</v>
      </c>
      <c r="BG116" s="6">
        <f>IF(BD116&gt;0,IF(SUM(BC$12:BC116)&gt;0,0,IF(BA116&lt;&gt;"",Tablas!$G$8,0)),0)</f>
        <v>0</v>
      </c>
      <c r="BH116" s="6">
        <f>IF(BA116&lt;&gt;"",ROUND(BG116+BF116+BD116,2),0)*(1+Tablas!$E$8)</f>
        <v>0</v>
      </c>
      <c r="BJ116" s="14" t="str">
        <f t="shared" si="47"/>
        <v/>
      </c>
      <c r="BK116" s="6">
        <f t="shared" si="48"/>
        <v>0</v>
      </c>
      <c r="BL116" s="6">
        <f t="shared" si="49"/>
        <v>0</v>
      </c>
      <c r="BM116" s="6">
        <f>IF(BK116&gt;0,IF(SUM(BL$12:BL116)&gt;0,0,IF(BJ116&lt;&gt;"",-PPMT(Tablas!$D$8,BJ116,($C$4*12)-(VLOOKUP($BA$9,$A$12:$B$71,2,0)-1),BK$9-SUM(BL$12:BL116)),0)),0)</f>
        <v>0</v>
      </c>
      <c r="BN116" s="6">
        <f>IF(SUM(BL$12:BL116)&gt;0,0,IF(BJ116&lt;&gt;"",BK116-BM116-BL116,0))</f>
        <v>0</v>
      </c>
      <c r="BO116" s="6">
        <f>IF(SUM(BL$12:BL116)&gt;0,0,IF(BJ116&lt;&gt;"",(BK116-BL116)*Tablas!$D$8,0))</f>
        <v>0</v>
      </c>
      <c r="BP116" s="6">
        <f>IF(BM116&gt;0,IF(SUM(BL$12:BL116)&gt;0,0,IF(BJ116&lt;&gt;"",Tablas!$G$8,0)),0)</f>
        <v>0</v>
      </c>
      <c r="BQ116" s="6">
        <f>IF(BJ116&lt;&gt;"",ROUND(BP116+BO116+BM116,2),0)*(1+Tablas!$E$8)</f>
        <v>0</v>
      </c>
      <c r="BS116" s="14" t="str">
        <f t="shared" si="50"/>
        <v/>
      </c>
      <c r="BT116" s="6">
        <f t="shared" si="51"/>
        <v>0</v>
      </c>
      <c r="BU116" s="6">
        <f t="shared" si="52"/>
        <v>0</v>
      </c>
      <c r="BV116" s="6">
        <f>IF(BT116&gt;0,IF(SUM(BU$12:BU116)&gt;0,0,IF(BS116&lt;&gt;"",-PPMT(Tablas!$D$8,BS116,($C$4*12)-(VLOOKUP($BJ$9,$A$12:$B$71,2,0)-1),BT$9-SUM(BU$12:BU116)),0)),0)</f>
        <v>0</v>
      </c>
      <c r="BW116" s="6">
        <f>IF(SUM(BU$12:BU116)&gt;0,0,IF(BS116&lt;&gt;"",BT116-BV116-BU116,0))</f>
        <v>0</v>
      </c>
      <c r="BX116" s="6">
        <f>IF(SUM(BU$12:BU116)&gt;0,0,IF(BS116&lt;&gt;"",(BT116-BU116)*Tablas!$D$8,0))</f>
        <v>0</v>
      </c>
      <c r="BY116" s="6">
        <f>IF(BV116&gt;0,IF(SUM(BU$12:BU116)&gt;0,0,IF(BS116&lt;&gt;"",Tablas!$G$8,0)),0)</f>
        <v>0</v>
      </c>
      <c r="BZ116" s="6">
        <f>IF(BS116&lt;&gt;"",ROUND(BY116+BX116+BV116,2),0)*(1+Tablas!$E$8)</f>
        <v>0</v>
      </c>
      <c r="CB116" s="14" t="str">
        <f t="shared" si="53"/>
        <v/>
      </c>
      <c r="CC116" s="6">
        <f t="shared" si="54"/>
        <v>0</v>
      </c>
      <c r="CD116" s="6">
        <f t="shared" si="55"/>
        <v>0</v>
      </c>
      <c r="CE116" s="6">
        <f>IF(CC116&gt;0,IF(SUM(CD$12:CD116)&gt;0,0,IF(CB116&lt;&gt;"",-PPMT(Tablas!$D$8,CB116,($C$4*12)-(VLOOKUP($BS$9,$A$12:$B$71,2,0)-1),CC$9-SUM(CD$12:CD116)),0)),0)</f>
        <v>0</v>
      </c>
      <c r="CF116" s="6">
        <f>IF(SUM(CD$12:CD116)&gt;0,0,IF(CB116&lt;&gt;"",CC116-CE116-CD116,0))</f>
        <v>0</v>
      </c>
      <c r="CG116" s="6">
        <f>IF(SUM(CD$12:CD116)&gt;0,0,IF(CB116&lt;&gt;"",(CC116-CD116)*Tablas!$D$8,0))</f>
        <v>0</v>
      </c>
      <c r="CH116" s="6">
        <f>IF(CE116&gt;0,IF(SUM(CD$12:CD116)&gt;0,0,IF(CB116&lt;&gt;"",Tablas!$G$8,0)),0)</f>
        <v>0</v>
      </c>
      <c r="CI116" s="6">
        <f>IF(CB116&lt;&gt;"",ROUND(CH116+CG116+CE116,2),0)*(1+Tablas!$E$8)</f>
        <v>0</v>
      </c>
      <c r="CK116" s="14" t="str">
        <f t="shared" si="56"/>
        <v/>
      </c>
      <c r="CL116" s="6">
        <f t="shared" si="57"/>
        <v>0</v>
      </c>
      <c r="CM116" s="6">
        <f t="shared" si="58"/>
        <v>0</v>
      </c>
      <c r="CN116" s="6">
        <f>IF(CL116&gt;0,IF(SUM(CM$12:CM116)&gt;0,0,IF(CK116&lt;&gt;"",-PPMT(Tablas!$D$8,CK116,($C$4*12)-(VLOOKUP($CB$9,$A$12:$B$71,2,0)-1),CL$9-SUM(CM$12:CM116)),0)),0)</f>
        <v>0</v>
      </c>
      <c r="CO116" s="6">
        <f>IF(SUM(CM$12:CM116)&gt;0,0,IF(CK116&lt;&gt;"",CL116-CN116-CM116,0))</f>
        <v>0</v>
      </c>
      <c r="CP116" s="6">
        <f>IF(SUM(CM$12:CM116)&gt;0,0,IF(CK116&lt;&gt;"",(CL116-CM116)*Tablas!$D$8,0))</f>
        <v>0</v>
      </c>
      <c r="CQ116" s="6">
        <f>IF(CN116&gt;0,IF(SUM(CM$12:CM116)&gt;0,0,IF(CK116&lt;&gt;"",Tablas!$G$8,0)),0)</f>
        <v>0</v>
      </c>
      <c r="CR116" s="6">
        <f>IF(CK116&lt;&gt;"",ROUND(CQ116+CP116+CN116,2),0)*(1+Tablas!$E$8)</f>
        <v>0</v>
      </c>
      <c r="CT116" s="14" t="str">
        <f t="shared" si="59"/>
        <v/>
      </c>
      <c r="CU116" s="6">
        <f t="shared" si="60"/>
        <v>0</v>
      </c>
      <c r="CV116" s="6">
        <f t="shared" si="61"/>
        <v>0</v>
      </c>
      <c r="CW116" s="6">
        <f>IF(CU116&gt;0,IF(SUM(CV$12:CV116)&gt;0,0,IF(CT116&lt;&gt;"",-PPMT(Tablas!$D$8,CT116,($C$4*12)-(VLOOKUP($CK$9,$A$12:$B$71,2,0)-1),CU$9-SUM(CV$12:CV116)),0)),0)</f>
        <v>0</v>
      </c>
      <c r="CX116" s="6">
        <f>IF(SUM(CV$12:CV116)&gt;0,0,IF(CT116&lt;&gt;"",CU116-CW116-CV116,0))</f>
        <v>0</v>
      </c>
      <c r="CY116" s="6">
        <f>IF(SUM(CV$12:CV116)&gt;0,0,IF(CT116&lt;&gt;"",(CU116-CV116)*Tablas!$D$8,0))</f>
        <v>0</v>
      </c>
      <c r="CZ116" s="6">
        <f>IF(CW116&gt;0,IF(SUM(CV$12:CV116)&gt;0,0,IF(CT116&lt;&gt;"",Tablas!$G$8,0)),0)</f>
        <v>0</v>
      </c>
      <c r="DA116" s="6">
        <f>IF(CT116&lt;&gt;"",ROUND(CZ116+CY116+CW116,2),0)*(1+Tablas!$E$8)</f>
        <v>0</v>
      </c>
      <c r="DC116" s="14" t="str">
        <f t="shared" si="62"/>
        <v/>
      </c>
      <c r="DD116" s="6">
        <f t="shared" si="63"/>
        <v>0</v>
      </c>
      <c r="DE116" s="6">
        <f t="shared" si="64"/>
        <v>0</v>
      </c>
      <c r="DF116" s="6">
        <f>IF(DD116&gt;0,IF(SUM(DE$12:DE116)&gt;0,0,IF(DC116&lt;&gt;"",-PPMT(Tablas!$D$8,DC116,($C$4*12)-(VLOOKUP($CT$9,$A$12:$B$71,2,0)-1),DD$9-SUM(DE$12:DE116)),0)),0)</f>
        <v>0</v>
      </c>
      <c r="DG116" s="6">
        <f>IF(SUM(DE$12:DE116)&gt;0,0,IF(DC116&lt;&gt;"",DD116-DF116-DE116,0))</f>
        <v>0</v>
      </c>
      <c r="DH116" s="6">
        <f>IF(SUM(DE$12:DE116)&gt;0,0,IF(DC116&lt;&gt;"",(DD116-DE116)*Tablas!$D$8,0))</f>
        <v>0</v>
      </c>
      <c r="DI116" s="6">
        <f>IF(DF116&gt;0,IF(SUM(DE$12:DE116)&gt;0,0,IF(DC116&lt;&gt;"",Tablas!$G$8,0)),0)</f>
        <v>0</v>
      </c>
      <c r="DJ116" s="6">
        <f>IF(DC116&lt;&gt;"",ROUND(DI116+DH116+DF116,2),0)*(1+Tablas!$E$8)</f>
        <v>0</v>
      </c>
      <c r="DL116" s="14" t="str">
        <f t="shared" si="65"/>
        <v/>
      </c>
      <c r="DM116" s="6">
        <f t="shared" si="66"/>
        <v>0</v>
      </c>
      <c r="DN116" s="6">
        <f t="shared" si="67"/>
        <v>0</v>
      </c>
      <c r="DO116" s="6">
        <f>IF(DM116&gt;0,IF(SUM(DN$12:DN116)&gt;0,0,IF(DL116&lt;&gt;"",-PPMT(Tablas!$D$8,DL116,($C$4*12)-(VLOOKUP($DC$9,$A$12:$B$71,2,0)-1),DM$9-SUM(DN$12:DN116)),0)),0)</f>
        <v>0</v>
      </c>
      <c r="DP116" s="6">
        <f>IF(SUM(DN$12:DN116)&gt;0,0,IF(DL116&lt;&gt;"",DM116-DO116-DN116,0))</f>
        <v>0</v>
      </c>
      <c r="DQ116" s="6">
        <f>IF(SUM(DN$12:DN116)&gt;0,0,IF(DL116&lt;&gt;"",(DM116-DN116)*Tablas!$D$8,0))</f>
        <v>0</v>
      </c>
      <c r="DR116" s="6">
        <f>IF(DO116&gt;0,IF(SUM(DN$12:DN116)&gt;0,0,IF(DL116&lt;&gt;"",Tablas!$G$8,0)),0)</f>
        <v>0</v>
      </c>
      <c r="DS116" s="6">
        <f>IF(DL116&lt;&gt;"",ROUND(DR116+DQ116+DO116,2),0)*(1+Tablas!$E$8)</f>
        <v>0</v>
      </c>
      <c r="DU116" s="14" t="str">
        <f t="shared" si="68"/>
        <v/>
      </c>
      <c r="DV116" s="6">
        <f t="shared" si="69"/>
        <v>0</v>
      </c>
      <c r="DW116" s="6">
        <f t="shared" si="70"/>
        <v>0</v>
      </c>
      <c r="DX116" s="6">
        <f>IF(DV116&gt;0,IF(SUM(DW$12:DW116)&gt;0,0,IF(DU116&lt;&gt;"",-PPMT(Tablas!$D$8,DU116,($C$4*12)-(VLOOKUP($DL$9,$A$12:$B$71,2,0)-1),DV$9-SUM(DW$12:DW116)),0)),0)</f>
        <v>0</v>
      </c>
      <c r="DY116" s="6">
        <f>IF(SUM(DW$12:DW116)&gt;0,0,IF(DU116&lt;&gt;"",DV116-DX116-DW116,0))</f>
        <v>0</v>
      </c>
      <c r="DZ116" s="6">
        <f>IF(SUM(DW$12:DW116)&gt;0,0,IF(DU116&lt;&gt;"",(DV116-DW116)*Tablas!$D$8,0))</f>
        <v>0</v>
      </c>
      <c r="EA116" s="6">
        <f>IF(DX116&gt;0,IF(SUM(DW$12:DW116)&gt;0,0,IF(DU116&lt;&gt;"",Tablas!$G$8,0)),0)</f>
        <v>0</v>
      </c>
      <c r="EB116" s="6">
        <f>IF(DU116&lt;&gt;"",ROUND(EA116+DZ116+DX116,2),0)*(1+Tablas!$E$8)</f>
        <v>0</v>
      </c>
    </row>
    <row r="117" spans="1:132" x14ac:dyDescent="0.2">
      <c r="A117" s="3">
        <f>IF($D117&gt;0,COUNTA($D$12:D117),0)</f>
        <v>0</v>
      </c>
      <c r="B117" s="13" t="str">
        <f t="shared" si="71"/>
        <v/>
      </c>
      <c r="C117" s="1">
        <f t="shared" si="72"/>
        <v>48806</v>
      </c>
      <c r="D117" s="34"/>
      <c r="E117" s="6">
        <f t="shared" si="73"/>
        <v>1.0572875908110291E-11</v>
      </c>
      <c r="F117" s="6">
        <f t="shared" si="37"/>
        <v>0</v>
      </c>
      <c r="G117" s="6">
        <f t="shared" si="38"/>
        <v>0</v>
      </c>
      <c r="H117" s="6">
        <f t="shared" si="39"/>
        <v>0</v>
      </c>
      <c r="I117" s="6">
        <f>ROUND(SUM(F117:H117),2)*(Tablas!$E$8)</f>
        <v>0</v>
      </c>
      <c r="J117" s="6">
        <f t="shared" si="40"/>
        <v>0</v>
      </c>
      <c r="AR117" s="14" t="str">
        <f t="shared" si="41"/>
        <v/>
      </c>
      <c r="AS117" s="6">
        <f t="shared" si="42"/>
        <v>0</v>
      </c>
      <c r="AT117" s="6">
        <f t="shared" si="43"/>
        <v>0</v>
      </c>
      <c r="AU117" s="6">
        <f>IF(SUM($AT$12:$AT117)&gt;0,0,IF($AR117&lt;&gt;"",-PPMT($H$2,$AR117,$C$4*12,$AS$12-SUM($AT$12:$AT117)),0))</f>
        <v>0</v>
      </c>
      <c r="AV117" s="6">
        <f>IF(SUM($AT$12:$AT117)&gt;0,0,IF($AR117&lt;&gt;"",AS117-AU117-AT117,0))</f>
        <v>0</v>
      </c>
      <c r="AW117" s="6">
        <f>IF(SUM($AT$12:$AT117)&gt;0,0,IF($AR117&lt;&gt;"",(AS117-AT117)*$H$2,0))</f>
        <v>0</v>
      </c>
      <c r="AX117" s="6">
        <f>IF(AU117&gt;0,IF(SUM($AT$12:$AT117)&gt;0,0,IF($AR117&lt;&gt;"",Tablas!$G$8,0)),0)</f>
        <v>0</v>
      </c>
      <c r="AY117" s="6">
        <f>IF($AR117&lt;&gt;"",ROUND(AX117+AW117+AU117,2),0)*(1+Tablas!$E$8)</f>
        <v>0</v>
      </c>
      <c r="BA117" s="14" t="str">
        <f t="shared" si="44"/>
        <v/>
      </c>
      <c r="BB117" s="6">
        <f t="shared" si="45"/>
        <v>0</v>
      </c>
      <c r="BC117" s="6">
        <f t="shared" si="46"/>
        <v>0</v>
      </c>
      <c r="BD117" s="6">
        <f>IF(BB117&gt;0,
IF(SUM(BC$12:BC117)&gt;0,0,
IF(BA117&lt;&gt;"",
-PPMT(Tablas!$D$8,BA117,($C$4*12)-(VLOOKUP($AR$9,$A$12:$B$71,2,0)-1),BB$9-SUM(BC$12:BC117)),0)),0)</f>
        <v>0</v>
      </c>
      <c r="BE117" s="6">
        <f>IF(SUM(BC$12:BC117)&gt;0,0,IF(BA117&lt;&gt;"",BB117-BD117-BC117,0))</f>
        <v>0</v>
      </c>
      <c r="BF117" s="6">
        <f>IF(SUM(BC$12:BC117)&gt;0,0,IF(BA117&lt;&gt;"",(BB117-BC117)*Tablas!$D$8,0))</f>
        <v>0</v>
      </c>
      <c r="BG117" s="6">
        <f>IF(BD117&gt;0,IF(SUM(BC$12:BC117)&gt;0,0,IF(BA117&lt;&gt;"",Tablas!$G$8,0)),0)</f>
        <v>0</v>
      </c>
      <c r="BH117" s="6">
        <f>IF(BA117&lt;&gt;"",ROUND(BG117+BF117+BD117,2),0)*(1+Tablas!$E$8)</f>
        <v>0</v>
      </c>
      <c r="BJ117" s="14" t="str">
        <f t="shared" si="47"/>
        <v/>
      </c>
      <c r="BK117" s="6">
        <f t="shared" si="48"/>
        <v>0</v>
      </c>
      <c r="BL117" s="6">
        <f t="shared" si="49"/>
        <v>0</v>
      </c>
      <c r="BM117" s="6">
        <f>IF(BK117&gt;0,IF(SUM(BL$12:BL117)&gt;0,0,IF(BJ117&lt;&gt;"",-PPMT(Tablas!$D$8,BJ117,($C$4*12)-(VLOOKUP($BA$9,$A$12:$B$71,2,0)-1),BK$9-SUM(BL$12:BL117)),0)),0)</f>
        <v>0</v>
      </c>
      <c r="BN117" s="6">
        <f>IF(SUM(BL$12:BL117)&gt;0,0,IF(BJ117&lt;&gt;"",BK117-BM117-BL117,0))</f>
        <v>0</v>
      </c>
      <c r="BO117" s="6">
        <f>IF(SUM(BL$12:BL117)&gt;0,0,IF(BJ117&lt;&gt;"",(BK117-BL117)*Tablas!$D$8,0))</f>
        <v>0</v>
      </c>
      <c r="BP117" s="6">
        <f>IF(BM117&gt;0,IF(SUM(BL$12:BL117)&gt;0,0,IF(BJ117&lt;&gt;"",Tablas!$G$8,0)),0)</f>
        <v>0</v>
      </c>
      <c r="BQ117" s="6">
        <f>IF(BJ117&lt;&gt;"",ROUND(BP117+BO117+BM117,2),0)*(1+Tablas!$E$8)</f>
        <v>0</v>
      </c>
      <c r="BS117" s="14" t="str">
        <f t="shared" si="50"/>
        <v/>
      </c>
      <c r="BT117" s="6">
        <f t="shared" si="51"/>
        <v>0</v>
      </c>
      <c r="BU117" s="6">
        <f t="shared" si="52"/>
        <v>0</v>
      </c>
      <c r="BV117" s="6">
        <f>IF(BT117&gt;0,IF(SUM(BU$12:BU117)&gt;0,0,IF(BS117&lt;&gt;"",-PPMT(Tablas!$D$8,BS117,($C$4*12)-(VLOOKUP($BJ$9,$A$12:$B$71,2,0)-1),BT$9-SUM(BU$12:BU117)),0)),0)</f>
        <v>0</v>
      </c>
      <c r="BW117" s="6">
        <f>IF(SUM(BU$12:BU117)&gt;0,0,IF(BS117&lt;&gt;"",BT117-BV117-BU117,0))</f>
        <v>0</v>
      </c>
      <c r="BX117" s="6">
        <f>IF(SUM(BU$12:BU117)&gt;0,0,IF(BS117&lt;&gt;"",(BT117-BU117)*Tablas!$D$8,0))</f>
        <v>0</v>
      </c>
      <c r="BY117" s="6">
        <f>IF(BV117&gt;0,IF(SUM(BU$12:BU117)&gt;0,0,IF(BS117&lt;&gt;"",Tablas!$G$8,0)),0)</f>
        <v>0</v>
      </c>
      <c r="BZ117" s="6">
        <f>IF(BS117&lt;&gt;"",ROUND(BY117+BX117+BV117,2),0)*(1+Tablas!$E$8)</f>
        <v>0</v>
      </c>
      <c r="CB117" s="14" t="str">
        <f t="shared" si="53"/>
        <v/>
      </c>
      <c r="CC117" s="6">
        <f t="shared" si="54"/>
        <v>0</v>
      </c>
      <c r="CD117" s="6">
        <f t="shared" si="55"/>
        <v>0</v>
      </c>
      <c r="CE117" s="6">
        <f>IF(CC117&gt;0,IF(SUM(CD$12:CD117)&gt;0,0,IF(CB117&lt;&gt;"",-PPMT(Tablas!$D$8,CB117,($C$4*12)-(VLOOKUP($BS$9,$A$12:$B$71,2,0)-1),CC$9-SUM(CD$12:CD117)),0)),0)</f>
        <v>0</v>
      </c>
      <c r="CF117" s="6">
        <f>IF(SUM(CD$12:CD117)&gt;0,0,IF(CB117&lt;&gt;"",CC117-CE117-CD117,0))</f>
        <v>0</v>
      </c>
      <c r="CG117" s="6">
        <f>IF(SUM(CD$12:CD117)&gt;0,0,IF(CB117&lt;&gt;"",(CC117-CD117)*Tablas!$D$8,0))</f>
        <v>0</v>
      </c>
      <c r="CH117" s="6">
        <f>IF(CE117&gt;0,IF(SUM(CD$12:CD117)&gt;0,0,IF(CB117&lt;&gt;"",Tablas!$G$8,0)),0)</f>
        <v>0</v>
      </c>
      <c r="CI117" s="6">
        <f>IF(CB117&lt;&gt;"",ROUND(CH117+CG117+CE117,2),0)*(1+Tablas!$E$8)</f>
        <v>0</v>
      </c>
      <c r="CK117" s="14" t="str">
        <f t="shared" si="56"/>
        <v/>
      </c>
      <c r="CL117" s="6">
        <f t="shared" si="57"/>
        <v>0</v>
      </c>
      <c r="CM117" s="6">
        <f t="shared" si="58"/>
        <v>0</v>
      </c>
      <c r="CN117" s="6">
        <f>IF(CL117&gt;0,IF(SUM(CM$12:CM117)&gt;0,0,IF(CK117&lt;&gt;"",-PPMT(Tablas!$D$8,CK117,($C$4*12)-(VLOOKUP($CB$9,$A$12:$B$71,2,0)-1),CL$9-SUM(CM$12:CM117)),0)),0)</f>
        <v>0</v>
      </c>
      <c r="CO117" s="6">
        <f>IF(SUM(CM$12:CM117)&gt;0,0,IF(CK117&lt;&gt;"",CL117-CN117-CM117,0))</f>
        <v>0</v>
      </c>
      <c r="CP117" s="6">
        <f>IF(SUM(CM$12:CM117)&gt;0,0,IF(CK117&lt;&gt;"",(CL117-CM117)*Tablas!$D$8,0))</f>
        <v>0</v>
      </c>
      <c r="CQ117" s="6">
        <f>IF(CN117&gt;0,IF(SUM(CM$12:CM117)&gt;0,0,IF(CK117&lt;&gt;"",Tablas!$G$8,0)),0)</f>
        <v>0</v>
      </c>
      <c r="CR117" s="6">
        <f>IF(CK117&lt;&gt;"",ROUND(CQ117+CP117+CN117,2),0)*(1+Tablas!$E$8)</f>
        <v>0</v>
      </c>
      <c r="CT117" s="14" t="str">
        <f t="shared" si="59"/>
        <v/>
      </c>
      <c r="CU117" s="6">
        <f t="shared" si="60"/>
        <v>0</v>
      </c>
      <c r="CV117" s="6">
        <f t="shared" si="61"/>
        <v>0</v>
      </c>
      <c r="CW117" s="6">
        <f>IF(CU117&gt;0,IF(SUM(CV$12:CV117)&gt;0,0,IF(CT117&lt;&gt;"",-PPMT(Tablas!$D$8,CT117,($C$4*12)-(VLOOKUP($CK$9,$A$12:$B$71,2,0)-1),CU$9-SUM(CV$12:CV117)),0)),0)</f>
        <v>0</v>
      </c>
      <c r="CX117" s="6">
        <f>IF(SUM(CV$12:CV117)&gt;0,0,IF(CT117&lt;&gt;"",CU117-CW117-CV117,0))</f>
        <v>0</v>
      </c>
      <c r="CY117" s="6">
        <f>IF(SUM(CV$12:CV117)&gt;0,0,IF(CT117&lt;&gt;"",(CU117-CV117)*Tablas!$D$8,0))</f>
        <v>0</v>
      </c>
      <c r="CZ117" s="6">
        <f>IF(CW117&gt;0,IF(SUM(CV$12:CV117)&gt;0,0,IF(CT117&lt;&gt;"",Tablas!$G$8,0)),0)</f>
        <v>0</v>
      </c>
      <c r="DA117" s="6">
        <f>IF(CT117&lt;&gt;"",ROUND(CZ117+CY117+CW117,2),0)*(1+Tablas!$E$8)</f>
        <v>0</v>
      </c>
      <c r="DC117" s="14" t="str">
        <f t="shared" si="62"/>
        <v/>
      </c>
      <c r="DD117" s="6">
        <f t="shared" si="63"/>
        <v>0</v>
      </c>
      <c r="DE117" s="6">
        <f t="shared" si="64"/>
        <v>0</v>
      </c>
      <c r="DF117" s="6">
        <f>IF(DD117&gt;0,IF(SUM(DE$12:DE117)&gt;0,0,IF(DC117&lt;&gt;"",-PPMT(Tablas!$D$8,DC117,($C$4*12)-(VLOOKUP($CT$9,$A$12:$B$71,2,0)-1),DD$9-SUM(DE$12:DE117)),0)),0)</f>
        <v>0</v>
      </c>
      <c r="DG117" s="6">
        <f>IF(SUM(DE$12:DE117)&gt;0,0,IF(DC117&lt;&gt;"",DD117-DF117-DE117,0))</f>
        <v>0</v>
      </c>
      <c r="DH117" s="6">
        <f>IF(SUM(DE$12:DE117)&gt;0,0,IF(DC117&lt;&gt;"",(DD117-DE117)*Tablas!$D$8,0))</f>
        <v>0</v>
      </c>
      <c r="DI117" s="6">
        <f>IF(DF117&gt;0,IF(SUM(DE$12:DE117)&gt;0,0,IF(DC117&lt;&gt;"",Tablas!$G$8,0)),0)</f>
        <v>0</v>
      </c>
      <c r="DJ117" s="6">
        <f>IF(DC117&lt;&gt;"",ROUND(DI117+DH117+DF117,2),0)*(1+Tablas!$E$8)</f>
        <v>0</v>
      </c>
      <c r="DL117" s="14" t="str">
        <f t="shared" si="65"/>
        <v/>
      </c>
      <c r="DM117" s="6">
        <f t="shared" si="66"/>
        <v>0</v>
      </c>
      <c r="DN117" s="6">
        <f t="shared" si="67"/>
        <v>0</v>
      </c>
      <c r="DO117" s="6">
        <f>IF(DM117&gt;0,IF(SUM(DN$12:DN117)&gt;0,0,IF(DL117&lt;&gt;"",-PPMT(Tablas!$D$8,DL117,($C$4*12)-(VLOOKUP($DC$9,$A$12:$B$71,2,0)-1),DM$9-SUM(DN$12:DN117)),0)),0)</f>
        <v>0</v>
      </c>
      <c r="DP117" s="6">
        <f>IF(SUM(DN$12:DN117)&gt;0,0,IF(DL117&lt;&gt;"",DM117-DO117-DN117,0))</f>
        <v>0</v>
      </c>
      <c r="DQ117" s="6">
        <f>IF(SUM(DN$12:DN117)&gt;0,0,IF(DL117&lt;&gt;"",(DM117-DN117)*Tablas!$D$8,0))</f>
        <v>0</v>
      </c>
      <c r="DR117" s="6">
        <f>IF(DO117&gt;0,IF(SUM(DN$12:DN117)&gt;0,0,IF(DL117&lt;&gt;"",Tablas!$G$8,0)),0)</f>
        <v>0</v>
      </c>
      <c r="DS117" s="6">
        <f>IF(DL117&lt;&gt;"",ROUND(DR117+DQ117+DO117,2),0)*(1+Tablas!$E$8)</f>
        <v>0</v>
      </c>
      <c r="DU117" s="14" t="str">
        <f t="shared" si="68"/>
        <v/>
      </c>
      <c r="DV117" s="6">
        <f t="shared" si="69"/>
        <v>0</v>
      </c>
      <c r="DW117" s="6">
        <f t="shared" si="70"/>
        <v>0</v>
      </c>
      <c r="DX117" s="6">
        <f>IF(DV117&gt;0,IF(SUM(DW$12:DW117)&gt;0,0,IF(DU117&lt;&gt;"",-PPMT(Tablas!$D$8,DU117,($C$4*12)-(VLOOKUP($DL$9,$A$12:$B$71,2,0)-1),DV$9-SUM(DW$12:DW117)),0)),0)</f>
        <v>0</v>
      </c>
      <c r="DY117" s="6">
        <f>IF(SUM(DW$12:DW117)&gt;0,0,IF(DU117&lt;&gt;"",DV117-DX117-DW117,0))</f>
        <v>0</v>
      </c>
      <c r="DZ117" s="6">
        <f>IF(SUM(DW$12:DW117)&gt;0,0,IF(DU117&lt;&gt;"",(DV117-DW117)*Tablas!$D$8,0))</f>
        <v>0</v>
      </c>
      <c r="EA117" s="6">
        <f>IF(DX117&gt;0,IF(SUM(DW$12:DW117)&gt;0,0,IF(DU117&lt;&gt;"",Tablas!$G$8,0)),0)</f>
        <v>0</v>
      </c>
      <c r="EB117" s="6">
        <f>IF(DU117&lt;&gt;"",ROUND(EA117+DZ117+DX117,2),0)*(1+Tablas!$E$8)</f>
        <v>0</v>
      </c>
    </row>
    <row r="118" spans="1:132" x14ac:dyDescent="0.2">
      <c r="A118" s="3">
        <f>IF($D118&gt;0,COUNTA($D$12:D118),0)</f>
        <v>0</v>
      </c>
      <c r="B118" s="13" t="str">
        <f t="shared" si="71"/>
        <v/>
      </c>
      <c r="C118" s="1">
        <f t="shared" si="72"/>
        <v>48837</v>
      </c>
      <c r="D118" s="34"/>
      <c r="E118" s="6">
        <f t="shared" si="73"/>
        <v>1.0572875908110291E-11</v>
      </c>
      <c r="F118" s="6">
        <f t="shared" si="37"/>
        <v>0</v>
      </c>
      <c r="G118" s="6">
        <f t="shared" si="38"/>
        <v>0</v>
      </c>
      <c r="H118" s="6">
        <f t="shared" si="39"/>
        <v>0</v>
      </c>
      <c r="I118" s="6">
        <f>ROUND(SUM(F118:H118),2)*(Tablas!$E$8)</f>
        <v>0</v>
      </c>
      <c r="J118" s="6">
        <f t="shared" si="40"/>
        <v>0</v>
      </c>
      <c r="AR118" s="14" t="str">
        <f t="shared" si="41"/>
        <v/>
      </c>
      <c r="AS118" s="6">
        <f t="shared" si="42"/>
        <v>0</v>
      </c>
      <c r="AT118" s="6">
        <f t="shared" si="43"/>
        <v>0</v>
      </c>
      <c r="AU118" s="6">
        <f>IF(SUM($AT$12:$AT118)&gt;0,0,IF($AR118&lt;&gt;"",-PPMT($H$2,$AR118,$C$4*12,$AS$12-SUM($AT$12:$AT118)),0))</f>
        <v>0</v>
      </c>
      <c r="AV118" s="6">
        <f>IF(SUM($AT$12:$AT118)&gt;0,0,IF($AR118&lt;&gt;"",AS118-AU118-AT118,0))</f>
        <v>0</v>
      </c>
      <c r="AW118" s="6">
        <f>IF(SUM($AT$12:$AT118)&gt;0,0,IF($AR118&lt;&gt;"",(AS118-AT118)*$H$2,0))</f>
        <v>0</v>
      </c>
      <c r="AX118" s="6">
        <f>IF(AU118&gt;0,IF(SUM($AT$12:$AT118)&gt;0,0,IF($AR118&lt;&gt;"",Tablas!$G$8,0)),0)</f>
        <v>0</v>
      </c>
      <c r="AY118" s="6">
        <f>IF($AR118&lt;&gt;"",ROUND(AX118+AW118+AU118,2),0)*(1+Tablas!$E$8)</f>
        <v>0</v>
      </c>
      <c r="BA118" s="14" t="str">
        <f t="shared" si="44"/>
        <v/>
      </c>
      <c r="BB118" s="6">
        <f t="shared" si="45"/>
        <v>0</v>
      </c>
      <c r="BC118" s="6">
        <f t="shared" si="46"/>
        <v>0</v>
      </c>
      <c r="BD118" s="6">
        <f>IF(BB118&gt;0,
IF(SUM(BC$12:BC118)&gt;0,0,
IF(BA118&lt;&gt;"",
-PPMT(Tablas!$D$8,BA118,($C$4*12)-(VLOOKUP($AR$9,$A$12:$B$71,2,0)-1),BB$9-SUM(BC$12:BC118)),0)),0)</f>
        <v>0</v>
      </c>
      <c r="BE118" s="6">
        <f>IF(SUM(BC$12:BC118)&gt;0,0,IF(BA118&lt;&gt;"",BB118-BD118-BC118,0))</f>
        <v>0</v>
      </c>
      <c r="BF118" s="6">
        <f>IF(SUM(BC$12:BC118)&gt;0,0,IF(BA118&lt;&gt;"",(BB118-BC118)*Tablas!$D$8,0))</f>
        <v>0</v>
      </c>
      <c r="BG118" s="6">
        <f>IF(BD118&gt;0,IF(SUM(BC$12:BC118)&gt;0,0,IF(BA118&lt;&gt;"",Tablas!$G$8,0)),0)</f>
        <v>0</v>
      </c>
      <c r="BH118" s="6">
        <f>IF(BA118&lt;&gt;"",ROUND(BG118+BF118+BD118,2),0)*(1+Tablas!$E$8)</f>
        <v>0</v>
      </c>
      <c r="BJ118" s="14" t="str">
        <f t="shared" si="47"/>
        <v/>
      </c>
      <c r="BK118" s="6">
        <f t="shared" si="48"/>
        <v>0</v>
      </c>
      <c r="BL118" s="6">
        <f t="shared" si="49"/>
        <v>0</v>
      </c>
      <c r="BM118" s="6">
        <f>IF(BK118&gt;0,IF(SUM(BL$12:BL118)&gt;0,0,IF(BJ118&lt;&gt;"",-PPMT(Tablas!$D$8,BJ118,($C$4*12)-(VLOOKUP($BA$9,$A$12:$B$71,2,0)-1),BK$9-SUM(BL$12:BL118)),0)),0)</f>
        <v>0</v>
      </c>
      <c r="BN118" s="6">
        <f>IF(SUM(BL$12:BL118)&gt;0,0,IF(BJ118&lt;&gt;"",BK118-BM118-BL118,0))</f>
        <v>0</v>
      </c>
      <c r="BO118" s="6">
        <f>IF(SUM(BL$12:BL118)&gt;0,0,IF(BJ118&lt;&gt;"",(BK118-BL118)*Tablas!$D$8,0))</f>
        <v>0</v>
      </c>
      <c r="BP118" s="6">
        <f>IF(BM118&gt;0,IF(SUM(BL$12:BL118)&gt;0,0,IF(BJ118&lt;&gt;"",Tablas!$G$8,0)),0)</f>
        <v>0</v>
      </c>
      <c r="BQ118" s="6">
        <f>IF(BJ118&lt;&gt;"",ROUND(BP118+BO118+BM118,2),0)*(1+Tablas!$E$8)</f>
        <v>0</v>
      </c>
      <c r="BS118" s="14" t="str">
        <f t="shared" si="50"/>
        <v/>
      </c>
      <c r="BT118" s="6">
        <f t="shared" si="51"/>
        <v>0</v>
      </c>
      <c r="BU118" s="6">
        <f t="shared" si="52"/>
        <v>0</v>
      </c>
      <c r="BV118" s="6">
        <f>IF(BT118&gt;0,IF(SUM(BU$12:BU118)&gt;0,0,IF(BS118&lt;&gt;"",-PPMT(Tablas!$D$8,BS118,($C$4*12)-(VLOOKUP($BJ$9,$A$12:$B$71,2,0)-1),BT$9-SUM(BU$12:BU118)),0)),0)</f>
        <v>0</v>
      </c>
      <c r="BW118" s="6">
        <f>IF(SUM(BU$12:BU118)&gt;0,0,IF(BS118&lt;&gt;"",BT118-BV118-BU118,0))</f>
        <v>0</v>
      </c>
      <c r="BX118" s="6">
        <f>IF(SUM(BU$12:BU118)&gt;0,0,IF(BS118&lt;&gt;"",(BT118-BU118)*Tablas!$D$8,0))</f>
        <v>0</v>
      </c>
      <c r="BY118" s="6">
        <f>IF(BV118&gt;0,IF(SUM(BU$12:BU118)&gt;0,0,IF(BS118&lt;&gt;"",Tablas!$G$8,0)),0)</f>
        <v>0</v>
      </c>
      <c r="BZ118" s="6">
        <f>IF(BS118&lt;&gt;"",ROUND(BY118+BX118+BV118,2),0)*(1+Tablas!$E$8)</f>
        <v>0</v>
      </c>
      <c r="CB118" s="14" t="str">
        <f t="shared" si="53"/>
        <v/>
      </c>
      <c r="CC118" s="6">
        <f t="shared" si="54"/>
        <v>0</v>
      </c>
      <c r="CD118" s="6">
        <f t="shared" si="55"/>
        <v>0</v>
      </c>
      <c r="CE118" s="6">
        <f>IF(CC118&gt;0,IF(SUM(CD$12:CD118)&gt;0,0,IF(CB118&lt;&gt;"",-PPMT(Tablas!$D$8,CB118,($C$4*12)-(VLOOKUP($BS$9,$A$12:$B$71,2,0)-1),CC$9-SUM(CD$12:CD118)),0)),0)</f>
        <v>0</v>
      </c>
      <c r="CF118" s="6">
        <f>IF(SUM(CD$12:CD118)&gt;0,0,IF(CB118&lt;&gt;"",CC118-CE118-CD118,0))</f>
        <v>0</v>
      </c>
      <c r="CG118" s="6">
        <f>IF(SUM(CD$12:CD118)&gt;0,0,IF(CB118&lt;&gt;"",(CC118-CD118)*Tablas!$D$8,0))</f>
        <v>0</v>
      </c>
      <c r="CH118" s="6">
        <f>IF(CE118&gt;0,IF(SUM(CD$12:CD118)&gt;0,0,IF(CB118&lt;&gt;"",Tablas!$G$8,0)),0)</f>
        <v>0</v>
      </c>
      <c r="CI118" s="6">
        <f>IF(CB118&lt;&gt;"",ROUND(CH118+CG118+CE118,2),0)*(1+Tablas!$E$8)</f>
        <v>0</v>
      </c>
      <c r="CK118" s="14" t="str">
        <f t="shared" si="56"/>
        <v/>
      </c>
      <c r="CL118" s="6">
        <f t="shared" si="57"/>
        <v>0</v>
      </c>
      <c r="CM118" s="6">
        <f t="shared" si="58"/>
        <v>0</v>
      </c>
      <c r="CN118" s="6">
        <f>IF(CL118&gt;0,IF(SUM(CM$12:CM118)&gt;0,0,IF(CK118&lt;&gt;"",-PPMT(Tablas!$D$8,CK118,($C$4*12)-(VLOOKUP($CB$9,$A$12:$B$71,2,0)-1),CL$9-SUM(CM$12:CM118)),0)),0)</f>
        <v>0</v>
      </c>
      <c r="CO118" s="6">
        <f>IF(SUM(CM$12:CM118)&gt;0,0,IF(CK118&lt;&gt;"",CL118-CN118-CM118,0))</f>
        <v>0</v>
      </c>
      <c r="CP118" s="6">
        <f>IF(SUM(CM$12:CM118)&gt;0,0,IF(CK118&lt;&gt;"",(CL118-CM118)*Tablas!$D$8,0))</f>
        <v>0</v>
      </c>
      <c r="CQ118" s="6">
        <f>IF(CN118&gt;0,IF(SUM(CM$12:CM118)&gt;0,0,IF(CK118&lt;&gt;"",Tablas!$G$8,0)),0)</f>
        <v>0</v>
      </c>
      <c r="CR118" s="6">
        <f>IF(CK118&lt;&gt;"",ROUND(CQ118+CP118+CN118,2),0)*(1+Tablas!$E$8)</f>
        <v>0</v>
      </c>
      <c r="CT118" s="14" t="str">
        <f t="shared" si="59"/>
        <v/>
      </c>
      <c r="CU118" s="6">
        <f t="shared" si="60"/>
        <v>0</v>
      </c>
      <c r="CV118" s="6">
        <f t="shared" si="61"/>
        <v>0</v>
      </c>
      <c r="CW118" s="6">
        <f>IF(CU118&gt;0,IF(SUM(CV$12:CV118)&gt;0,0,IF(CT118&lt;&gt;"",-PPMT(Tablas!$D$8,CT118,($C$4*12)-(VLOOKUP($CK$9,$A$12:$B$71,2,0)-1),CU$9-SUM(CV$12:CV118)),0)),0)</f>
        <v>0</v>
      </c>
      <c r="CX118" s="6">
        <f>IF(SUM(CV$12:CV118)&gt;0,0,IF(CT118&lt;&gt;"",CU118-CW118-CV118,0))</f>
        <v>0</v>
      </c>
      <c r="CY118" s="6">
        <f>IF(SUM(CV$12:CV118)&gt;0,0,IF(CT118&lt;&gt;"",(CU118-CV118)*Tablas!$D$8,0))</f>
        <v>0</v>
      </c>
      <c r="CZ118" s="6">
        <f>IF(CW118&gt;0,IF(SUM(CV$12:CV118)&gt;0,0,IF(CT118&lt;&gt;"",Tablas!$G$8,0)),0)</f>
        <v>0</v>
      </c>
      <c r="DA118" s="6">
        <f>IF(CT118&lt;&gt;"",ROUND(CZ118+CY118+CW118,2),0)*(1+Tablas!$E$8)</f>
        <v>0</v>
      </c>
      <c r="DC118" s="14" t="str">
        <f t="shared" si="62"/>
        <v/>
      </c>
      <c r="DD118" s="6">
        <f t="shared" si="63"/>
        <v>0</v>
      </c>
      <c r="DE118" s="6">
        <f t="shared" si="64"/>
        <v>0</v>
      </c>
      <c r="DF118" s="6">
        <f>IF(DD118&gt;0,IF(SUM(DE$12:DE118)&gt;0,0,IF(DC118&lt;&gt;"",-PPMT(Tablas!$D$8,DC118,($C$4*12)-(VLOOKUP($CT$9,$A$12:$B$71,2,0)-1),DD$9-SUM(DE$12:DE118)),0)),0)</f>
        <v>0</v>
      </c>
      <c r="DG118" s="6">
        <f>IF(SUM(DE$12:DE118)&gt;0,0,IF(DC118&lt;&gt;"",DD118-DF118-DE118,0))</f>
        <v>0</v>
      </c>
      <c r="DH118" s="6">
        <f>IF(SUM(DE$12:DE118)&gt;0,0,IF(DC118&lt;&gt;"",(DD118-DE118)*Tablas!$D$8,0))</f>
        <v>0</v>
      </c>
      <c r="DI118" s="6">
        <f>IF(DF118&gt;0,IF(SUM(DE$12:DE118)&gt;0,0,IF(DC118&lt;&gt;"",Tablas!$G$8,0)),0)</f>
        <v>0</v>
      </c>
      <c r="DJ118" s="6">
        <f>IF(DC118&lt;&gt;"",ROUND(DI118+DH118+DF118,2),0)*(1+Tablas!$E$8)</f>
        <v>0</v>
      </c>
      <c r="DL118" s="14" t="str">
        <f t="shared" si="65"/>
        <v/>
      </c>
      <c r="DM118" s="6">
        <f t="shared" si="66"/>
        <v>0</v>
      </c>
      <c r="DN118" s="6">
        <f t="shared" si="67"/>
        <v>0</v>
      </c>
      <c r="DO118" s="6">
        <f>IF(DM118&gt;0,IF(SUM(DN$12:DN118)&gt;0,0,IF(DL118&lt;&gt;"",-PPMT(Tablas!$D$8,DL118,($C$4*12)-(VLOOKUP($DC$9,$A$12:$B$71,2,0)-1),DM$9-SUM(DN$12:DN118)),0)),0)</f>
        <v>0</v>
      </c>
      <c r="DP118" s="6">
        <f>IF(SUM(DN$12:DN118)&gt;0,0,IF(DL118&lt;&gt;"",DM118-DO118-DN118,0))</f>
        <v>0</v>
      </c>
      <c r="DQ118" s="6">
        <f>IF(SUM(DN$12:DN118)&gt;0,0,IF(DL118&lt;&gt;"",(DM118-DN118)*Tablas!$D$8,0))</f>
        <v>0</v>
      </c>
      <c r="DR118" s="6">
        <f>IF(DO118&gt;0,IF(SUM(DN$12:DN118)&gt;0,0,IF(DL118&lt;&gt;"",Tablas!$G$8,0)),0)</f>
        <v>0</v>
      </c>
      <c r="DS118" s="6">
        <f>IF(DL118&lt;&gt;"",ROUND(DR118+DQ118+DO118,2),0)*(1+Tablas!$E$8)</f>
        <v>0</v>
      </c>
      <c r="DU118" s="14" t="str">
        <f t="shared" si="68"/>
        <v/>
      </c>
      <c r="DV118" s="6">
        <f t="shared" si="69"/>
        <v>0</v>
      </c>
      <c r="DW118" s="6">
        <f t="shared" si="70"/>
        <v>0</v>
      </c>
      <c r="DX118" s="6">
        <f>IF(DV118&gt;0,IF(SUM(DW$12:DW118)&gt;0,0,IF(DU118&lt;&gt;"",-PPMT(Tablas!$D$8,DU118,($C$4*12)-(VLOOKUP($DL$9,$A$12:$B$71,2,0)-1),DV$9-SUM(DW$12:DW118)),0)),0)</f>
        <v>0</v>
      </c>
      <c r="DY118" s="6">
        <f>IF(SUM(DW$12:DW118)&gt;0,0,IF(DU118&lt;&gt;"",DV118-DX118-DW118,0))</f>
        <v>0</v>
      </c>
      <c r="DZ118" s="6">
        <f>IF(SUM(DW$12:DW118)&gt;0,0,IF(DU118&lt;&gt;"",(DV118-DW118)*Tablas!$D$8,0))</f>
        <v>0</v>
      </c>
      <c r="EA118" s="6">
        <f>IF(DX118&gt;0,IF(SUM(DW$12:DW118)&gt;0,0,IF(DU118&lt;&gt;"",Tablas!$G$8,0)),0)</f>
        <v>0</v>
      </c>
      <c r="EB118" s="6">
        <f>IF(DU118&lt;&gt;"",ROUND(EA118+DZ118+DX118,2),0)*(1+Tablas!$E$8)</f>
        <v>0</v>
      </c>
    </row>
    <row r="119" spans="1:132" x14ac:dyDescent="0.2">
      <c r="A119" s="3">
        <f>IF($D119&gt;0,COUNTA($D$12:D119),0)</f>
        <v>0</v>
      </c>
      <c r="B119" s="13" t="str">
        <f t="shared" si="71"/>
        <v/>
      </c>
      <c r="C119" s="1">
        <f t="shared" si="72"/>
        <v>48867</v>
      </c>
      <c r="D119" s="34"/>
      <c r="E119" s="6">
        <f t="shared" si="73"/>
        <v>1.0572875908110291E-11</v>
      </c>
      <c r="F119" s="6">
        <f t="shared" si="37"/>
        <v>0</v>
      </c>
      <c r="G119" s="6">
        <f t="shared" si="38"/>
        <v>0</v>
      </c>
      <c r="H119" s="6">
        <f t="shared" si="39"/>
        <v>0</v>
      </c>
      <c r="I119" s="6">
        <f>ROUND(SUM(F119:H119),2)*(Tablas!$E$8)</f>
        <v>0</v>
      </c>
      <c r="J119" s="6">
        <f t="shared" si="40"/>
        <v>0</v>
      </c>
      <c r="AR119" s="14" t="str">
        <f t="shared" si="41"/>
        <v/>
      </c>
      <c r="AS119" s="6">
        <f t="shared" si="42"/>
        <v>0</v>
      </c>
      <c r="AT119" s="6">
        <f t="shared" si="43"/>
        <v>0</v>
      </c>
      <c r="AU119" s="6">
        <f>IF(SUM($AT$12:$AT119)&gt;0,0,IF($AR119&lt;&gt;"",-PPMT($H$2,$AR119,$C$4*12,$AS$12-SUM($AT$12:$AT119)),0))</f>
        <v>0</v>
      </c>
      <c r="AV119" s="6">
        <f>IF(SUM($AT$12:$AT119)&gt;0,0,IF($AR119&lt;&gt;"",AS119-AU119-AT119,0))</f>
        <v>0</v>
      </c>
      <c r="AW119" s="6">
        <f>IF(SUM($AT$12:$AT119)&gt;0,0,IF($AR119&lt;&gt;"",(AS119-AT119)*$H$2,0))</f>
        <v>0</v>
      </c>
      <c r="AX119" s="6">
        <f>IF(AU119&gt;0,IF(SUM($AT$12:$AT119)&gt;0,0,IF($AR119&lt;&gt;"",Tablas!$G$8,0)),0)</f>
        <v>0</v>
      </c>
      <c r="AY119" s="6">
        <f>IF($AR119&lt;&gt;"",ROUND(AX119+AW119+AU119,2),0)*(1+Tablas!$E$8)</f>
        <v>0</v>
      </c>
      <c r="BA119" s="14" t="str">
        <f t="shared" si="44"/>
        <v/>
      </c>
      <c r="BB119" s="6">
        <f t="shared" si="45"/>
        <v>0</v>
      </c>
      <c r="BC119" s="6">
        <f t="shared" si="46"/>
        <v>0</v>
      </c>
      <c r="BD119" s="6">
        <f>IF(BB119&gt;0,
IF(SUM(BC$12:BC119)&gt;0,0,
IF(BA119&lt;&gt;"",
-PPMT(Tablas!$D$8,BA119,($C$4*12)-(VLOOKUP($AR$9,$A$12:$B$71,2,0)-1),BB$9-SUM(BC$12:BC119)),0)),0)</f>
        <v>0</v>
      </c>
      <c r="BE119" s="6">
        <f>IF(SUM(BC$12:BC119)&gt;0,0,IF(BA119&lt;&gt;"",BB119-BD119-BC119,0))</f>
        <v>0</v>
      </c>
      <c r="BF119" s="6">
        <f>IF(SUM(BC$12:BC119)&gt;0,0,IF(BA119&lt;&gt;"",(BB119-BC119)*Tablas!$D$8,0))</f>
        <v>0</v>
      </c>
      <c r="BG119" s="6">
        <f>IF(BD119&gt;0,IF(SUM(BC$12:BC119)&gt;0,0,IF(BA119&lt;&gt;"",Tablas!$G$8,0)),0)</f>
        <v>0</v>
      </c>
      <c r="BH119" s="6">
        <f>IF(BA119&lt;&gt;"",ROUND(BG119+BF119+BD119,2),0)*(1+Tablas!$E$8)</f>
        <v>0</v>
      </c>
      <c r="BJ119" s="14" t="str">
        <f t="shared" si="47"/>
        <v/>
      </c>
      <c r="BK119" s="6">
        <f t="shared" si="48"/>
        <v>0</v>
      </c>
      <c r="BL119" s="6">
        <f t="shared" si="49"/>
        <v>0</v>
      </c>
      <c r="BM119" s="6">
        <f>IF(BK119&gt;0,IF(SUM(BL$12:BL119)&gt;0,0,IF(BJ119&lt;&gt;"",-PPMT(Tablas!$D$8,BJ119,($C$4*12)-(VLOOKUP($BA$9,$A$12:$B$71,2,0)-1),BK$9-SUM(BL$12:BL119)),0)),0)</f>
        <v>0</v>
      </c>
      <c r="BN119" s="6">
        <f>IF(SUM(BL$12:BL119)&gt;0,0,IF(BJ119&lt;&gt;"",BK119-BM119-BL119,0))</f>
        <v>0</v>
      </c>
      <c r="BO119" s="6">
        <f>IF(SUM(BL$12:BL119)&gt;0,0,IF(BJ119&lt;&gt;"",(BK119-BL119)*Tablas!$D$8,0))</f>
        <v>0</v>
      </c>
      <c r="BP119" s="6">
        <f>IF(BM119&gt;0,IF(SUM(BL$12:BL119)&gt;0,0,IF(BJ119&lt;&gt;"",Tablas!$G$8,0)),0)</f>
        <v>0</v>
      </c>
      <c r="BQ119" s="6">
        <f>IF(BJ119&lt;&gt;"",ROUND(BP119+BO119+BM119,2),0)*(1+Tablas!$E$8)</f>
        <v>0</v>
      </c>
      <c r="BS119" s="14" t="str">
        <f t="shared" si="50"/>
        <v/>
      </c>
      <c r="BT119" s="6">
        <f t="shared" si="51"/>
        <v>0</v>
      </c>
      <c r="BU119" s="6">
        <f t="shared" si="52"/>
        <v>0</v>
      </c>
      <c r="BV119" s="6">
        <f>IF(BT119&gt;0,IF(SUM(BU$12:BU119)&gt;0,0,IF(BS119&lt;&gt;"",-PPMT(Tablas!$D$8,BS119,($C$4*12)-(VLOOKUP($BJ$9,$A$12:$B$71,2,0)-1),BT$9-SUM(BU$12:BU119)),0)),0)</f>
        <v>0</v>
      </c>
      <c r="BW119" s="6">
        <f>IF(SUM(BU$12:BU119)&gt;0,0,IF(BS119&lt;&gt;"",BT119-BV119-BU119,0))</f>
        <v>0</v>
      </c>
      <c r="BX119" s="6">
        <f>IF(SUM(BU$12:BU119)&gt;0,0,IF(BS119&lt;&gt;"",(BT119-BU119)*Tablas!$D$8,0))</f>
        <v>0</v>
      </c>
      <c r="BY119" s="6">
        <f>IF(BV119&gt;0,IF(SUM(BU$12:BU119)&gt;0,0,IF(BS119&lt;&gt;"",Tablas!$G$8,0)),0)</f>
        <v>0</v>
      </c>
      <c r="BZ119" s="6">
        <f>IF(BS119&lt;&gt;"",ROUND(BY119+BX119+BV119,2),0)*(1+Tablas!$E$8)</f>
        <v>0</v>
      </c>
      <c r="CB119" s="14" t="str">
        <f t="shared" si="53"/>
        <v/>
      </c>
      <c r="CC119" s="6">
        <f t="shared" si="54"/>
        <v>0</v>
      </c>
      <c r="CD119" s="6">
        <f t="shared" si="55"/>
        <v>0</v>
      </c>
      <c r="CE119" s="6">
        <f>IF(CC119&gt;0,IF(SUM(CD$12:CD119)&gt;0,0,IF(CB119&lt;&gt;"",-PPMT(Tablas!$D$8,CB119,($C$4*12)-(VLOOKUP($BS$9,$A$12:$B$71,2,0)-1),CC$9-SUM(CD$12:CD119)),0)),0)</f>
        <v>0</v>
      </c>
      <c r="CF119" s="6">
        <f>IF(SUM(CD$12:CD119)&gt;0,0,IF(CB119&lt;&gt;"",CC119-CE119-CD119,0))</f>
        <v>0</v>
      </c>
      <c r="CG119" s="6">
        <f>IF(SUM(CD$12:CD119)&gt;0,0,IF(CB119&lt;&gt;"",(CC119-CD119)*Tablas!$D$8,0))</f>
        <v>0</v>
      </c>
      <c r="CH119" s="6">
        <f>IF(CE119&gt;0,IF(SUM(CD$12:CD119)&gt;0,0,IF(CB119&lt;&gt;"",Tablas!$G$8,0)),0)</f>
        <v>0</v>
      </c>
      <c r="CI119" s="6">
        <f>IF(CB119&lt;&gt;"",ROUND(CH119+CG119+CE119,2),0)*(1+Tablas!$E$8)</f>
        <v>0</v>
      </c>
      <c r="CK119" s="14" t="str">
        <f t="shared" si="56"/>
        <v/>
      </c>
      <c r="CL119" s="6">
        <f t="shared" si="57"/>
        <v>0</v>
      </c>
      <c r="CM119" s="6">
        <f t="shared" si="58"/>
        <v>0</v>
      </c>
      <c r="CN119" s="6">
        <f>IF(CL119&gt;0,IF(SUM(CM$12:CM119)&gt;0,0,IF(CK119&lt;&gt;"",-PPMT(Tablas!$D$8,CK119,($C$4*12)-(VLOOKUP($CB$9,$A$12:$B$71,2,0)-1),CL$9-SUM(CM$12:CM119)),0)),0)</f>
        <v>0</v>
      </c>
      <c r="CO119" s="6">
        <f>IF(SUM(CM$12:CM119)&gt;0,0,IF(CK119&lt;&gt;"",CL119-CN119-CM119,0))</f>
        <v>0</v>
      </c>
      <c r="CP119" s="6">
        <f>IF(SUM(CM$12:CM119)&gt;0,0,IF(CK119&lt;&gt;"",(CL119-CM119)*Tablas!$D$8,0))</f>
        <v>0</v>
      </c>
      <c r="CQ119" s="6">
        <f>IF(CN119&gt;0,IF(SUM(CM$12:CM119)&gt;0,0,IF(CK119&lt;&gt;"",Tablas!$G$8,0)),0)</f>
        <v>0</v>
      </c>
      <c r="CR119" s="6">
        <f>IF(CK119&lt;&gt;"",ROUND(CQ119+CP119+CN119,2),0)*(1+Tablas!$E$8)</f>
        <v>0</v>
      </c>
      <c r="CT119" s="14" t="str">
        <f t="shared" si="59"/>
        <v/>
      </c>
      <c r="CU119" s="6">
        <f t="shared" si="60"/>
        <v>0</v>
      </c>
      <c r="CV119" s="6">
        <f t="shared" si="61"/>
        <v>0</v>
      </c>
      <c r="CW119" s="6">
        <f>IF(CU119&gt;0,IF(SUM(CV$12:CV119)&gt;0,0,IF(CT119&lt;&gt;"",-PPMT(Tablas!$D$8,CT119,($C$4*12)-(VLOOKUP($CK$9,$A$12:$B$71,2,0)-1),CU$9-SUM(CV$12:CV119)),0)),0)</f>
        <v>0</v>
      </c>
      <c r="CX119" s="6">
        <f>IF(SUM(CV$12:CV119)&gt;0,0,IF(CT119&lt;&gt;"",CU119-CW119-CV119,0))</f>
        <v>0</v>
      </c>
      <c r="CY119" s="6">
        <f>IF(SUM(CV$12:CV119)&gt;0,0,IF(CT119&lt;&gt;"",(CU119-CV119)*Tablas!$D$8,0))</f>
        <v>0</v>
      </c>
      <c r="CZ119" s="6">
        <f>IF(CW119&gt;0,IF(SUM(CV$12:CV119)&gt;0,0,IF(CT119&lt;&gt;"",Tablas!$G$8,0)),0)</f>
        <v>0</v>
      </c>
      <c r="DA119" s="6">
        <f>IF(CT119&lt;&gt;"",ROUND(CZ119+CY119+CW119,2),0)*(1+Tablas!$E$8)</f>
        <v>0</v>
      </c>
      <c r="DC119" s="14" t="str">
        <f t="shared" si="62"/>
        <v/>
      </c>
      <c r="DD119" s="6">
        <f t="shared" si="63"/>
        <v>0</v>
      </c>
      <c r="DE119" s="6">
        <f t="shared" si="64"/>
        <v>0</v>
      </c>
      <c r="DF119" s="6">
        <f>IF(DD119&gt;0,IF(SUM(DE$12:DE119)&gt;0,0,IF(DC119&lt;&gt;"",-PPMT(Tablas!$D$8,DC119,($C$4*12)-(VLOOKUP($CT$9,$A$12:$B$71,2,0)-1),DD$9-SUM(DE$12:DE119)),0)),0)</f>
        <v>0</v>
      </c>
      <c r="DG119" s="6">
        <f>IF(SUM(DE$12:DE119)&gt;0,0,IF(DC119&lt;&gt;"",DD119-DF119-DE119,0))</f>
        <v>0</v>
      </c>
      <c r="DH119" s="6">
        <f>IF(SUM(DE$12:DE119)&gt;0,0,IF(DC119&lt;&gt;"",(DD119-DE119)*Tablas!$D$8,0))</f>
        <v>0</v>
      </c>
      <c r="DI119" s="6">
        <f>IF(DF119&gt;0,IF(SUM(DE$12:DE119)&gt;0,0,IF(DC119&lt;&gt;"",Tablas!$G$8,0)),0)</f>
        <v>0</v>
      </c>
      <c r="DJ119" s="6">
        <f>IF(DC119&lt;&gt;"",ROUND(DI119+DH119+DF119,2),0)*(1+Tablas!$E$8)</f>
        <v>0</v>
      </c>
      <c r="DL119" s="14" t="str">
        <f t="shared" si="65"/>
        <v/>
      </c>
      <c r="DM119" s="6">
        <f t="shared" si="66"/>
        <v>0</v>
      </c>
      <c r="DN119" s="6">
        <f t="shared" si="67"/>
        <v>0</v>
      </c>
      <c r="DO119" s="6">
        <f>IF(DM119&gt;0,IF(SUM(DN$12:DN119)&gt;0,0,IF(DL119&lt;&gt;"",-PPMT(Tablas!$D$8,DL119,($C$4*12)-(VLOOKUP($DC$9,$A$12:$B$71,2,0)-1),DM$9-SUM(DN$12:DN119)),0)),0)</f>
        <v>0</v>
      </c>
      <c r="DP119" s="6">
        <f>IF(SUM(DN$12:DN119)&gt;0,0,IF(DL119&lt;&gt;"",DM119-DO119-DN119,0))</f>
        <v>0</v>
      </c>
      <c r="DQ119" s="6">
        <f>IF(SUM(DN$12:DN119)&gt;0,0,IF(DL119&lt;&gt;"",(DM119-DN119)*Tablas!$D$8,0))</f>
        <v>0</v>
      </c>
      <c r="DR119" s="6">
        <f>IF(DO119&gt;0,IF(SUM(DN$12:DN119)&gt;0,0,IF(DL119&lt;&gt;"",Tablas!$G$8,0)),0)</f>
        <v>0</v>
      </c>
      <c r="DS119" s="6">
        <f>IF(DL119&lt;&gt;"",ROUND(DR119+DQ119+DO119,2),0)*(1+Tablas!$E$8)</f>
        <v>0</v>
      </c>
      <c r="DU119" s="14" t="str">
        <f t="shared" si="68"/>
        <v/>
      </c>
      <c r="DV119" s="6">
        <f t="shared" si="69"/>
        <v>0</v>
      </c>
      <c r="DW119" s="6">
        <f t="shared" si="70"/>
        <v>0</v>
      </c>
      <c r="DX119" s="6">
        <f>IF(DV119&gt;0,IF(SUM(DW$12:DW119)&gt;0,0,IF(DU119&lt;&gt;"",-PPMT(Tablas!$D$8,DU119,($C$4*12)-(VLOOKUP($DL$9,$A$12:$B$71,2,0)-1),DV$9-SUM(DW$12:DW119)),0)),0)</f>
        <v>0</v>
      </c>
      <c r="DY119" s="6">
        <f>IF(SUM(DW$12:DW119)&gt;0,0,IF(DU119&lt;&gt;"",DV119-DX119-DW119,0))</f>
        <v>0</v>
      </c>
      <c r="DZ119" s="6">
        <f>IF(SUM(DW$12:DW119)&gt;0,0,IF(DU119&lt;&gt;"",(DV119-DW119)*Tablas!$D$8,0))</f>
        <v>0</v>
      </c>
      <c r="EA119" s="6">
        <f>IF(DX119&gt;0,IF(SUM(DW$12:DW119)&gt;0,0,IF(DU119&lt;&gt;"",Tablas!$G$8,0)),0)</f>
        <v>0</v>
      </c>
      <c r="EB119" s="6">
        <f>IF(DU119&lt;&gt;"",ROUND(EA119+DZ119+DX119,2),0)*(1+Tablas!$E$8)</f>
        <v>0</v>
      </c>
    </row>
    <row r="120" spans="1:132" x14ac:dyDescent="0.2">
      <c r="A120" s="3">
        <f>IF($D120&gt;0,COUNTA($D$12:D120),0)</f>
        <v>0</v>
      </c>
      <c r="B120" s="13" t="str">
        <f t="shared" si="71"/>
        <v/>
      </c>
      <c r="C120" s="1">
        <f t="shared" si="72"/>
        <v>48898</v>
      </c>
      <c r="D120" s="34"/>
      <c r="E120" s="6">
        <f t="shared" si="73"/>
        <v>1.0572875908110291E-11</v>
      </c>
      <c r="F120" s="6">
        <f t="shared" si="37"/>
        <v>0</v>
      </c>
      <c r="G120" s="6">
        <f t="shared" si="38"/>
        <v>0</v>
      </c>
      <c r="H120" s="6">
        <f t="shared" si="39"/>
        <v>0</v>
      </c>
      <c r="I120" s="6">
        <f>ROUND(SUM(F120:H120),2)*(Tablas!$E$8)</f>
        <v>0</v>
      </c>
      <c r="J120" s="6">
        <f t="shared" si="40"/>
        <v>0</v>
      </c>
      <c r="AR120" s="14" t="str">
        <f t="shared" si="41"/>
        <v/>
      </c>
      <c r="AS120" s="6">
        <f t="shared" si="42"/>
        <v>0</v>
      </c>
      <c r="AT120" s="6">
        <f t="shared" si="43"/>
        <v>0</v>
      </c>
      <c r="AU120" s="6">
        <f>IF(SUM($AT$12:$AT120)&gt;0,0,IF($AR120&lt;&gt;"",-PPMT($H$2,$AR120,$C$4*12,$AS$12-SUM($AT$12:$AT120)),0))</f>
        <v>0</v>
      </c>
      <c r="AV120" s="6">
        <f>IF(SUM($AT$12:$AT120)&gt;0,0,IF($AR120&lt;&gt;"",AS120-AU120-AT120,0))</f>
        <v>0</v>
      </c>
      <c r="AW120" s="6">
        <f>IF(SUM($AT$12:$AT120)&gt;0,0,IF($AR120&lt;&gt;"",(AS120-AT120)*$H$2,0))</f>
        <v>0</v>
      </c>
      <c r="AX120" s="6">
        <f>IF(AU120&gt;0,IF(SUM($AT$12:$AT120)&gt;0,0,IF($AR120&lt;&gt;"",Tablas!$G$8,0)),0)</f>
        <v>0</v>
      </c>
      <c r="AY120" s="6">
        <f>IF($AR120&lt;&gt;"",ROUND(AX120+AW120+AU120,2),0)*(1+Tablas!$E$8)</f>
        <v>0</v>
      </c>
      <c r="BA120" s="14" t="str">
        <f t="shared" si="44"/>
        <v/>
      </c>
      <c r="BB120" s="6">
        <f t="shared" si="45"/>
        <v>0</v>
      </c>
      <c r="BC120" s="6">
        <f t="shared" si="46"/>
        <v>0</v>
      </c>
      <c r="BD120" s="6">
        <f>IF(BB120&gt;0,
IF(SUM(BC$12:BC120)&gt;0,0,
IF(BA120&lt;&gt;"",
-PPMT(Tablas!$D$8,BA120,($C$4*12)-(VLOOKUP($AR$9,$A$12:$B$71,2,0)-1),BB$9-SUM(BC$12:BC120)),0)),0)</f>
        <v>0</v>
      </c>
      <c r="BE120" s="6">
        <f>IF(SUM(BC$12:BC120)&gt;0,0,IF(BA120&lt;&gt;"",BB120-BD120-BC120,0))</f>
        <v>0</v>
      </c>
      <c r="BF120" s="6">
        <f>IF(SUM(BC$12:BC120)&gt;0,0,IF(BA120&lt;&gt;"",(BB120-BC120)*Tablas!$D$8,0))</f>
        <v>0</v>
      </c>
      <c r="BG120" s="6">
        <f>IF(BD120&gt;0,IF(SUM(BC$12:BC120)&gt;0,0,IF(BA120&lt;&gt;"",Tablas!$G$8,0)),0)</f>
        <v>0</v>
      </c>
      <c r="BH120" s="6">
        <f>IF(BA120&lt;&gt;"",ROUND(BG120+BF120+BD120,2),0)*(1+Tablas!$E$8)</f>
        <v>0</v>
      </c>
      <c r="BJ120" s="14" t="str">
        <f t="shared" si="47"/>
        <v/>
      </c>
      <c r="BK120" s="6">
        <f t="shared" si="48"/>
        <v>0</v>
      </c>
      <c r="BL120" s="6">
        <f t="shared" si="49"/>
        <v>0</v>
      </c>
      <c r="BM120" s="6">
        <f>IF(BK120&gt;0,IF(SUM(BL$12:BL120)&gt;0,0,IF(BJ120&lt;&gt;"",-PPMT(Tablas!$D$8,BJ120,($C$4*12)-(VLOOKUP($BA$9,$A$12:$B$71,2,0)-1),BK$9-SUM(BL$12:BL120)),0)),0)</f>
        <v>0</v>
      </c>
      <c r="BN120" s="6">
        <f>IF(SUM(BL$12:BL120)&gt;0,0,IF(BJ120&lt;&gt;"",BK120-BM120-BL120,0))</f>
        <v>0</v>
      </c>
      <c r="BO120" s="6">
        <f>IF(SUM(BL$12:BL120)&gt;0,0,IF(BJ120&lt;&gt;"",(BK120-BL120)*Tablas!$D$8,0))</f>
        <v>0</v>
      </c>
      <c r="BP120" s="6">
        <f>IF(BM120&gt;0,IF(SUM(BL$12:BL120)&gt;0,0,IF(BJ120&lt;&gt;"",Tablas!$G$8,0)),0)</f>
        <v>0</v>
      </c>
      <c r="BQ120" s="6">
        <f>IF(BJ120&lt;&gt;"",ROUND(BP120+BO120+BM120,2),0)*(1+Tablas!$E$8)</f>
        <v>0</v>
      </c>
      <c r="BS120" s="14" t="str">
        <f t="shared" si="50"/>
        <v/>
      </c>
      <c r="BT120" s="6">
        <f t="shared" si="51"/>
        <v>0</v>
      </c>
      <c r="BU120" s="6">
        <f t="shared" si="52"/>
        <v>0</v>
      </c>
      <c r="BV120" s="6">
        <f>IF(BT120&gt;0,IF(SUM(BU$12:BU120)&gt;0,0,IF(BS120&lt;&gt;"",-PPMT(Tablas!$D$8,BS120,($C$4*12)-(VLOOKUP($BJ$9,$A$12:$B$71,2,0)-1),BT$9-SUM(BU$12:BU120)),0)),0)</f>
        <v>0</v>
      </c>
      <c r="BW120" s="6">
        <f>IF(SUM(BU$12:BU120)&gt;0,0,IF(BS120&lt;&gt;"",BT120-BV120-BU120,0))</f>
        <v>0</v>
      </c>
      <c r="BX120" s="6">
        <f>IF(SUM(BU$12:BU120)&gt;0,0,IF(BS120&lt;&gt;"",(BT120-BU120)*Tablas!$D$8,0))</f>
        <v>0</v>
      </c>
      <c r="BY120" s="6">
        <f>IF(BV120&gt;0,IF(SUM(BU$12:BU120)&gt;0,0,IF(BS120&lt;&gt;"",Tablas!$G$8,0)),0)</f>
        <v>0</v>
      </c>
      <c r="BZ120" s="6">
        <f>IF(BS120&lt;&gt;"",ROUND(BY120+BX120+BV120,2),0)*(1+Tablas!$E$8)</f>
        <v>0</v>
      </c>
      <c r="CB120" s="14" t="str">
        <f t="shared" si="53"/>
        <v/>
      </c>
      <c r="CC120" s="6">
        <f t="shared" si="54"/>
        <v>0</v>
      </c>
      <c r="CD120" s="6">
        <f t="shared" si="55"/>
        <v>0</v>
      </c>
      <c r="CE120" s="6">
        <f>IF(CC120&gt;0,IF(SUM(CD$12:CD120)&gt;0,0,IF(CB120&lt;&gt;"",-PPMT(Tablas!$D$8,CB120,($C$4*12)-(VLOOKUP($BS$9,$A$12:$B$71,2,0)-1),CC$9-SUM(CD$12:CD120)),0)),0)</f>
        <v>0</v>
      </c>
      <c r="CF120" s="6">
        <f>IF(SUM(CD$12:CD120)&gt;0,0,IF(CB120&lt;&gt;"",CC120-CE120-CD120,0))</f>
        <v>0</v>
      </c>
      <c r="CG120" s="6">
        <f>IF(SUM(CD$12:CD120)&gt;0,0,IF(CB120&lt;&gt;"",(CC120-CD120)*Tablas!$D$8,0))</f>
        <v>0</v>
      </c>
      <c r="CH120" s="6">
        <f>IF(CE120&gt;0,IF(SUM(CD$12:CD120)&gt;0,0,IF(CB120&lt;&gt;"",Tablas!$G$8,0)),0)</f>
        <v>0</v>
      </c>
      <c r="CI120" s="6">
        <f>IF(CB120&lt;&gt;"",ROUND(CH120+CG120+CE120,2),0)*(1+Tablas!$E$8)</f>
        <v>0</v>
      </c>
      <c r="CK120" s="14" t="str">
        <f t="shared" si="56"/>
        <v/>
      </c>
      <c r="CL120" s="6">
        <f t="shared" si="57"/>
        <v>0</v>
      </c>
      <c r="CM120" s="6">
        <f t="shared" si="58"/>
        <v>0</v>
      </c>
      <c r="CN120" s="6">
        <f>IF(CL120&gt;0,IF(SUM(CM$12:CM120)&gt;0,0,IF(CK120&lt;&gt;"",-PPMT(Tablas!$D$8,CK120,($C$4*12)-(VLOOKUP($CB$9,$A$12:$B$71,2,0)-1),CL$9-SUM(CM$12:CM120)),0)),0)</f>
        <v>0</v>
      </c>
      <c r="CO120" s="6">
        <f>IF(SUM(CM$12:CM120)&gt;0,0,IF(CK120&lt;&gt;"",CL120-CN120-CM120,0))</f>
        <v>0</v>
      </c>
      <c r="CP120" s="6">
        <f>IF(SUM(CM$12:CM120)&gt;0,0,IF(CK120&lt;&gt;"",(CL120-CM120)*Tablas!$D$8,0))</f>
        <v>0</v>
      </c>
      <c r="CQ120" s="6">
        <f>IF(CN120&gt;0,IF(SUM(CM$12:CM120)&gt;0,0,IF(CK120&lt;&gt;"",Tablas!$G$8,0)),0)</f>
        <v>0</v>
      </c>
      <c r="CR120" s="6">
        <f>IF(CK120&lt;&gt;"",ROUND(CQ120+CP120+CN120,2),0)*(1+Tablas!$E$8)</f>
        <v>0</v>
      </c>
      <c r="CT120" s="14" t="str">
        <f t="shared" si="59"/>
        <v/>
      </c>
      <c r="CU120" s="6">
        <f t="shared" si="60"/>
        <v>0</v>
      </c>
      <c r="CV120" s="6">
        <f t="shared" si="61"/>
        <v>0</v>
      </c>
      <c r="CW120" s="6">
        <f>IF(CU120&gt;0,IF(SUM(CV$12:CV120)&gt;0,0,IF(CT120&lt;&gt;"",-PPMT(Tablas!$D$8,CT120,($C$4*12)-(VLOOKUP($CK$9,$A$12:$B$71,2,0)-1),CU$9-SUM(CV$12:CV120)),0)),0)</f>
        <v>0</v>
      </c>
      <c r="CX120" s="6">
        <f>IF(SUM(CV$12:CV120)&gt;0,0,IF(CT120&lt;&gt;"",CU120-CW120-CV120,0))</f>
        <v>0</v>
      </c>
      <c r="CY120" s="6">
        <f>IF(SUM(CV$12:CV120)&gt;0,0,IF(CT120&lt;&gt;"",(CU120-CV120)*Tablas!$D$8,0))</f>
        <v>0</v>
      </c>
      <c r="CZ120" s="6">
        <f>IF(CW120&gt;0,IF(SUM(CV$12:CV120)&gt;0,0,IF(CT120&lt;&gt;"",Tablas!$G$8,0)),0)</f>
        <v>0</v>
      </c>
      <c r="DA120" s="6">
        <f>IF(CT120&lt;&gt;"",ROUND(CZ120+CY120+CW120,2),0)*(1+Tablas!$E$8)</f>
        <v>0</v>
      </c>
      <c r="DC120" s="14" t="str">
        <f t="shared" si="62"/>
        <v/>
      </c>
      <c r="DD120" s="6">
        <f t="shared" si="63"/>
        <v>0</v>
      </c>
      <c r="DE120" s="6">
        <f t="shared" si="64"/>
        <v>0</v>
      </c>
      <c r="DF120" s="6">
        <f>IF(DD120&gt;0,IF(SUM(DE$12:DE120)&gt;0,0,IF(DC120&lt;&gt;"",-PPMT(Tablas!$D$8,DC120,($C$4*12)-(VLOOKUP($CT$9,$A$12:$B$71,2,0)-1),DD$9-SUM(DE$12:DE120)),0)),0)</f>
        <v>0</v>
      </c>
      <c r="DG120" s="6">
        <f>IF(SUM(DE$12:DE120)&gt;0,0,IF(DC120&lt;&gt;"",DD120-DF120-DE120,0))</f>
        <v>0</v>
      </c>
      <c r="DH120" s="6">
        <f>IF(SUM(DE$12:DE120)&gt;0,0,IF(DC120&lt;&gt;"",(DD120-DE120)*Tablas!$D$8,0))</f>
        <v>0</v>
      </c>
      <c r="DI120" s="6">
        <f>IF(DF120&gt;0,IF(SUM(DE$12:DE120)&gt;0,0,IF(DC120&lt;&gt;"",Tablas!$G$8,0)),0)</f>
        <v>0</v>
      </c>
      <c r="DJ120" s="6">
        <f>IF(DC120&lt;&gt;"",ROUND(DI120+DH120+DF120,2),0)*(1+Tablas!$E$8)</f>
        <v>0</v>
      </c>
      <c r="DL120" s="14" t="str">
        <f t="shared" si="65"/>
        <v/>
      </c>
      <c r="DM120" s="6">
        <f t="shared" si="66"/>
        <v>0</v>
      </c>
      <c r="DN120" s="6">
        <f t="shared" si="67"/>
        <v>0</v>
      </c>
      <c r="DO120" s="6">
        <f>IF(DM120&gt;0,IF(SUM(DN$12:DN120)&gt;0,0,IF(DL120&lt;&gt;"",-PPMT(Tablas!$D$8,DL120,($C$4*12)-(VLOOKUP($DC$9,$A$12:$B$71,2,0)-1),DM$9-SUM(DN$12:DN120)),0)),0)</f>
        <v>0</v>
      </c>
      <c r="DP120" s="6">
        <f>IF(SUM(DN$12:DN120)&gt;0,0,IF(DL120&lt;&gt;"",DM120-DO120-DN120,0))</f>
        <v>0</v>
      </c>
      <c r="DQ120" s="6">
        <f>IF(SUM(DN$12:DN120)&gt;0,0,IF(DL120&lt;&gt;"",(DM120-DN120)*Tablas!$D$8,0))</f>
        <v>0</v>
      </c>
      <c r="DR120" s="6">
        <f>IF(DO120&gt;0,IF(SUM(DN$12:DN120)&gt;0,0,IF(DL120&lt;&gt;"",Tablas!$G$8,0)),0)</f>
        <v>0</v>
      </c>
      <c r="DS120" s="6">
        <f>IF(DL120&lt;&gt;"",ROUND(DR120+DQ120+DO120,2),0)*(1+Tablas!$E$8)</f>
        <v>0</v>
      </c>
      <c r="DU120" s="14" t="str">
        <f t="shared" si="68"/>
        <v/>
      </c>
      <c r="DV120" s="6">
        <f t="shared" si="69"/>
        <v>0</v>
      </c>
      <c r="DW120" s="6">
        <f t="shared" si="70"/>
        <v>0</v>
      </c>
      <c r="DX120" s="6">
        <f>IF(DV120&gt;0,IF(SUM(DW$12:DW120)&gt;0,0,IF(DU120&lt;&gt;"",-PPMT(Tablas!$D$8,DU120,($C$4*12)-(VLOOKUP($DL$9,$A$12:$B$71,2,0)-1),DV$9-SUM(DW$12:DW120)),0)),0)</f>
        <v>0</v>
      </c>
      <c r="DY120" s="6">
        <f>IF(SUM(DW$12:DW120)&gt;0,0,IF(DU120&lt;&gt;"",DV120-DX120-DW120,0))</f>
        <v>0</v>
      </c>
      <c r="DZ120" s="6">
        <f>IF(SUM(DW$12:DW120)&gt;0,0,IF(DU120&lt;&gt;"",(DV120-DW120)*Tablas!$D$8,0))</f>
        <v>0</v>
      </c>
      <c r="EA120" s="6">
        <f>IF(DX120&gt;0,IF(SUM(DW$12:DW120)&gt;0,0,IF(DU120&lt;&gt;"",Tablas!$G$8,0)),0)</f>
        <v>0</v>
      </c>
      <c r="EB120" s="6">
        <f>IF(DU120&lt;&gt;"",ROUND(EA120+DZ120+DX120,2),0)*(1+Tablas!$E$8)</f>
        <v>0</v>
      </c>
    </row>
    <row r="121" spans="1:132" x14ac:dyDescent="0.2">
      <c r="A121" s="3">
        <f>IF($D121&gt;0,COUNTA($D$12:D121),0)</f>
        <v>0</v>
      </c>
      <c r="B121" s="13" t="str">
        <f t="shared" si="71"/>
        <v/>
      </c>
      <c r="C121" s="1">
        <f t="shared" si="72"/>
        <v>48928</v>
      </c>
      <c r="D121" s="34"/>
      <c r="E121" s="6">
        <f t="shared" si="73"/>
        <v>1.0572875908110291E-11</v>
      </c>
      <c r="F121" s="6">
        <f t="shared" si="37"/>
        <v>0</v>
      </c>
      <c r="G121" s="6">
        <f t="shared" si="38"/>
        <v>0</v>
      </c>
      <c r="H121" s="6">
        <f t="shared" si="39"/>
        <v>0</v>
      </c>
      <c r="I121" s="6">
        <f>ROUND(SUM(F121:H121),2)*(Tablas!$E$8)</f>
        <v>0</v>
      </c>
      <c r="J121" s="6">
        <f t="shared" si="40"/>
        <v>0</v>
      </c>
      <c r="AR121" s="14" t="str">
        <f t="shared" si="41"/>
        <v/>
      </c>
      <c r="AS121" s="6">
        <f t="shared" si="42"/>
        <v>0</v>
      </c>
      <c r="AT121" s="6">
        <f t="shared" si="43"/>
        <v>0</v>
      </c>
      <c r="AU121" s="6">
        <f>IF(SUM($AT$12:$AT121)&gt;0,0,IF($AR121&lt;&gt;"",-PPMT($H$2,$AR121,$C$4*12,$AS$12-SUM($AT$12:$AT121)),0))</f>
        <v>0</v>
      </c>
      <c r="AV121" s="6">
        <f>IF(SUM($AT$12:$AT121)&gt;0,0,IF($AR121&lt;&gt;"",AS121-AU121-AT121,0))</f>
        <v>0</v>
      </c>
      <c r="AW121" s="6">
        <f>IF(SUM($AT$12:$AT121)&gt;0,0,IF($AR121&lt;&gt;"",(AS121-AT121)*$H$2,0))</f>
        <v>0</v>
      </c>
      <c r="AX121" s="6">
        <f>IF(AU121&gt;0,IF(SUM($AT$12:$AT121)&gt;0,0,IF($AR121&lt;&gt;"",Tablas!$G$8,0)),0)</f>
        <v>0</v>
      </c>
      <c r="AY121" s="6">
        <f>IF($AR121&lt;&gt;"",ROUND(AX121+AW121+AU121,2),0)*(1+Tablas!$E$8)</f>
        <v>0</v>
      </c>
      <c r="BA121" s="14" t="str">
        <f t="shared" si="44"/>
        <v/>
      </c>
      <c r="BB121" s="6">
        <f t="shared" si="45"/>
        <v>0</v>
      </c>
      <c r="BC121" s="6">
        <f t="shared" si="46"/>
        <v>0</v>
      </c>
      <c r="BD121" s="6">
        <f>IF(BB121&gt;0,
IF(SUM(BC$12:BC121)&gt;0,0,
IF(BA121&lt;&gt;"",
-PPMT(Tablas!$D$8,BA121,($C$4*12)-(VLOOKUP($AR$9,$A$12:$B$71,2,0)-1),BB$9-SUM(BC$12:BC121)),0)),0)</f>
        <v>0</v>
      </c>
      <c r="BE121" s="6">
        <f>IF(SUM(BC$12:BC121)&gt;0,0,IF(BA121&lt;&gt;"",BB121-BD121-BC121,0))</f>
        <v>0</v>
      </c>
      <c r="BF121" s="6">
        <f>IF(SUM(BC$12:BC121)&gt;0,0,IF(BA121&lt;&gt;"",(BB121-BC121)*Tablas!$D$8,0))</f>
        <v>0</v>
      </c>
      <c r="BG121" s="6">
        <f>IF(BD121&gt;0,IF(SUM(BC$12:BC121)&gt;0,0,IF(BA121&lt;&gt;"",Tablas!$G$8,0)),0)</f>
        <v>0</v>
      </c>
      <c r="BH121" s="6">
        <f>IF(BA121&lt;&gt;"",ROUND(BG121+BF121+BD121,2),0)*(1+Tablas!$E$8)</f>
        <v>0</v>
      </c>
      <c r="BJ121" s="14" t="str">
        <f t="shared" si="47"/>
        <v/>
      </c>
      <c r="BK121" s="6">
        <f t="shared" si="48"/>
        <v>0</v>
      </c>
      <c r="BL121" s="6">
        <f t="shared" si="49"/>
        <v>0</v>
      </c>
      <c r="BM121" s="6">
        <f>IF(BK121&gt;0,IF(SUM(BL$12:BL121)&gt;0,0,IF(BJ121&lt;&gt;"",-PPMT(Tablas!$D$8,BJ121,($C$4*12)-(VLOOKUP($BA$9,$A$12:$B$71,2,0)-1),BK$9-SUM(BL$12:BL121)),0)),0)</f>
        <v>0</v>
      </c>
      <c r="BN121" s="6">
        <f>IF(SUM(BL$12:BL121)&gt;0,0,IF(BJ121&lt;&gt;"",BK121-BM121-BL121,0))</f>
        <v>0</v>
      </c>
      <c r="BO121" s="6">
        <f>IF(SUM(BL$12:BL121)&gt;0,0,IF(BJ121&lt;&gt;"",(BK121-BL121)*Tablas!$D$8,0))</f>
        <v>0</v>
      </c>
      <c r="BP121" s="6">
        <f>IF(BM121&gt;0,IF(SUM(BL$12:BL121)&gt;0,0,IF(BJ121&lt;&gt;"",Tablas!$G$8,0)),0)</f>
        <v>0</v>
      </c>
      <c r="BQ121" s="6">
        <f>IF(BJ121&lt;&gt;"",ROUND(BP121+BO121+BM121,2),0)*(1+Tablas!$E$8)</f>
        <v>0</v>
      </c>
      <c r="BS121" s="14" t="str">
        <f t="shared" si="50"/>
        <v/>
      </c>
      <c r="BT121" s="6">
        <f t="shared" si="51"/>
        <v>0</v>
      </c>
      <c r="BU121" s="6">
        <f t="shared" si="52"/>
        <v>0</v>
      </c>
      <c r="BV121" s="6">
        <f>IF(BT121&gt;0,IF(SUM(BU$12:BU121)&gt;0,0,IF(BS121&lt;&gt;"",-PPMT(Tablas!$D$8,BS121,($C$4*12)-(VLOOKUP($BJ$9,$A$12:$B$71,2,0)-1),BT$9-SUM(BU$12:BU121)),0)),0)</f>
        <v>0</v>
      </c>
      <c r="BW121" s="6">
        <f>IF(SUM(BU$12:BU121)&gt;0,0,IF(BS121&lt;&gt;"",BT121-BV121-BU121,0))</f>
        <v>0</v>
      </c>
      <c r="BX121" s="6">
        <f>IF(SUM(BU$12:BU121)&gt;0,0,IF(BS121&lt;&gt;"",(BT121-BU121)*Tablas!$D$8,0))</f>
        <v>0</v>
      </c>
      <c r="BY121" s="6">
        <f>IF(BV121&gt;0,IF(SUM(BU$12:BU121)&gt;0,0,IF(BS121&lt;&gt;"",Tablas!$G$8,0)),0)</f>
        <v>0</v>
      </c>
      <c r="BZ121" s="6">
        <f>IF(BS121&lt;&gt;"",ROUND(BY121+BX121+BV121,2),0)*(1+Tablas!$E$8)</f>
        <v>0</v>
      </c>
      <c r="CB121" s="14" t="str">
        <f t="shared" si="53"/>
        <v/>
      </c>
      <c r="CC121" s="6">
        <f t="shared" si="54"/>
        <v>0</v>
      </c>
      <c r="CD121" s="6">
        <f t="shared" si="55"/>
        <v>0</v>
      </c>
      <c r="CE121" s="6">
        <f>IF(CC121&gt;0,IF(SUM(CD$12:CD121)&gt;0,0,IF(CB121&lt;&gt;"",-PPMT(Tablas!$D$8,CB121,($C$4*12)-(VLOOKUP($BS$9,$A$12:$B$71,2,0)-1),CC$9-SUM(CD$12:CD121)),0)),0)</f>
        <v>0</v>
      </c>
      <c r="CF121" s="6">
        <f>IF(SUM(CD$12:CD121)&gt;0,0,IF(CB121&lt;&gt;"",CC121-CE121-CD121,0))</f>
        <v>0</v>
      </c>
      <c r="CG121" s="6">
        <f>IF(SUM(CD$12:CD121)&gt;0,0,IF(CB121&lt;&gt;"",(CC121-CD121)*Tablas!$D$8,0))</f>
        <v>0</v>
      </c>
      <c r="CH121" s="6">
        <f>IF(CE121&gt;0,IF(SUM(CD$12:CD121)&gt;0,0,IF(CB121&lt;&gt;"",Tablas!$G$8,0)),0)</f>
        <v>0</v>
      </c>
      <c r="CI121" s="6">
        <f>IF(CB121&lt;&gt;"",ROUND(CH121+CG121+CE121,2),0)*(1+Tablas!$E$8)</f>
        <v>0</v>
      </c>
      <c r="CK121" s="14" t="str">
        <f t="shared" si="56"/>
        <v/>
      </c>
      <c r="CL121" s="6">
        <f t="shared" si="57"/>
        <v>0</v>
      </c>
      <c r="CM121" s="6">
        <f t="shared" si="58"/>
        <v>0</v>
      </c>
      <c r="CN121" s="6">
        <f>IF(CL121&gt;0,IF(SUM(CM$12:CM121)&gt;0,0,IF(CK121&lt;&gt;"",-PPMT(Tablas!$D$8,CK121,($C$4*12)-(VLOOKUP($CB$9,$A$12:$B$71,2,0)-1),CL$9-SUM(CM$12:CM121)),0)),0)</f>
        <v>0</v>
      </c>
      <c r="CO121" s="6">
        <f>IF(SUM(CM$12:CM121)&gt;0,0,IF(CK121&lt;&gt;"",CL121-CN121-CM121,0))</f>
        <v>0</v>
      </c>
      <c r="CP121" s="6">
        <f>IF(SUM(CM$12:CM121)&gt;0,0,IF(CK121&lt;&gt;"",(CL121-CM121)*Tablas!$D$8,0))</f>
        <v>0</v>
      </c>
      <c r="CQ121" s="6">
        <f>IF(CN121&gt;0,IF(SUM(CM$12:CM121)&gt;0,0,IF(CK121&lt;&gt;"",Tablas!$G$8,0)),0)</f>
        <v>0</v>
      </c>
      <c r="CR121" s="6">
        <f>IF(CK121&lt;&gt;"",ROUND(CQ121+CP121+CN121,2),0)*(1+Tablas!$E$8)</f>
        <v>0</v>
      </c>
      <c r="CT121" s="14" t="str">
        <f t="shared" si="59"/>
        <v/>
      </c>
      <c r="CU121" s="6">
        <f t="shared" si="60"/>
        <v>0</v>
      </c>
      <c r="CV121" s="6">
        <f t="shared" si="61"/>
        <v>0</v>
      </c>
      <c r="CW121" s="6">
        <f>IF(CU121&gt;0,IF(SUM(CV$12:CV121)&gt;0,0,IF(CT121&lt;&gt;"",-PPMT(Tablas!$D$8,CT121,($C$4*12)-(VLOOKUP($CK$9,$A$12:$B$71,2,0)-1),CU$9-SUM(CV$12:CV121)),0)),0)</f>
        <v>0</v>
      </c>
      <c r="CX121" s="6">
        <f>IF(SUM(CV$12:CV121)&gt;0,0,IF(CT121&lt;&gt;"",CU121-CW121-CV121,0))</f>
        <v>0</v>
      </c>
      <c r="CY121" s="6">
        <f>IF(SUM(CV$12:CV121)&gt;0,0,IF(CT121&lt;&gt;"",(CU121-CV121)*Tablas!$D$8,0))</f>
        <v>0</v>
      </c>
      <c r="CZ121" s="6">
        <f>IF(CW121&gt;0,IF(SUM(CV$12:CV121)&gt;0,0,IF(CT121&lt;&gt;"",Tablas!$G$8,0)),0)</f>
        <v>0</v>
      </c>
      <c r="DA121" s="6">
        <f>IF(CT121&lt;&gt;"",ROUND(CZ121+CY121+CW121,2),0)*(1+Tablas!$E$8)</f>
        <v>0</v>
      </c>
      <c r="DC121" s="14" t="str">
        <f t="shared" si="62"/>
        <v/>
      </c>
      <c r="DD121" s="6">
        <f t="shared" si="63"/>
        <v>0</v>
      </c>
      <c r="DE121" s="6">
        <f t="shared" si="64"/>
        <v>0</v>
      </c>
      <c r="DF121" s="6">
        <f>IF(DD121&gt;0,IF(SUM(DE$12:DE121)&gt;0,0,IF(DC121&lt;&gt;"",-PPMT(Tablas!$D$8,DC121,($C$4*12)-(VLOOKUP($CT$9,$A$12:$B$71,2,0)-1),DD$9-SUM(DE$12:DE121)),0)),0)</f>
        <v>0</v>
      </c>
      <c r="DG121" s="6">
        <f>IF(SUM(DE$12:DE121)&gt;0,0,IF(DC121&lt;&gt;"",DD121-DF121-DE121,0))</f>
        <v>0</v>
      </c>
      <c r="DH121" s="6">
        <f>IF(SUM(DE$12:DE121)&gt;0,0,IF(DC121&lt;&gt;"",(DD121-DE121)*Tablas!$D$8,0))</f>
        <v>0</v>
      </c>
      <c r="DI121" s="6">
        <f>IF(DF121&gt;0,IF(SUM(DE$12:DE121)&gt;0,0,IF(DC121&lt;&gt;"",Tablas!$G$8,0)),0)</f>
        <v>0</v>
      </c>
      <c r="DJ121" s="6">
        <f>IF(DC121&lt;&gt;"",ROUND(DI121+DH121+DF121,2),0)*(1+Tablas!$E$8)</f>
        <v>0</v>
      </c>
      <c r="DL121" s="14" t="str">
        <f t="shared" si="65"/>
        <v/>
      </c>
      <c r="DM121" s="6">
        <f t="shared" si="66"/>
        <v>0</v>
      </c>
      <c r="DN121" s="6">
        <f t="shared" si="67"/>
        <v>0</v>
      </c>
      <c r="DO121" s="6">
        <f>IF(DM121&gt;0,IF(SUM(DN$12:DN121)&gt;0,0,IF(DL121&lt;&gt;"",-PPMT(Tablas!$D$8,DL121,($C$4*12)-(VLOOKUP($DC$9,$A$12:$B$71,2,0)-1),DM$9-SUM(DN$12:DN121)),0)),0)</f>
        <v>0</v>
      </c>
      <c r="DP121" s="6">
        <f>IF(SUM(DN$12:DN121)&gt;0,0,IF(DL121&lt;&gt;"",DM121-DO121-DN121,0))</f>
        <v>0</v>
      </c>
      <c r="DQ121" s="6">
        <f>IF(SUM(DN$12:DN121)&gt;0,0,IF(DL121&lt;&gt;"",(DM121-DN121)*Tablas!$D$8,0))</f>
        <v>0</v>
      </c>
      <c r="DR121" s="6">
        <f>IF(DO121&gt;0,IF(SUM(DN$12:DN121)&gt;0,0,IF(DL121&lt;&gt;"",Tablas!$G$8,0)),0)</f>
        <v>0</v>
      </c>
      <c r="DS121" s="6">
        <f>IF(DL121&lt;&gt;"",ROUND(DR121+DQ121+DO121,2),0)*(1+Tablas!$E$8)</f>
        <v>0</v>
      </c>
      <c r="DU121" s="14" t="str">
        <f t="shared" si="68"/>
        <v/>
      </c>
      <c r="DV121" s="6">
        <f t="shared" si="69"/>
        <v>0</v>
      </c>
      <c r="DW121" s="6">
        <f t="shared" si="70"/>
        <v>0</v>
      </c>
      <c r="DX121" s="6">
        <f>IF(DV121&gt;0,IF(SUM(DW$12:DW121)&gt;0,0,IF(DU121&lt;&gt;"",-PPMT(Tablas!$D$8,DU121,($C$4*12)-(VLOOKUP($DL$9,$A$12:$B$71,2,0)-1),DV$9-SUM(DW$12:DW121)),0)),0)</f>
        <v>0</v>
      </c>
      <c r="DY121" s="6">
        <f>IF(SUM(DW$12:DW121)&gt;0,0,IF(DU121&lt;&gt;"",DV121-DX121-DW121,0))</f>
        <v>0</v>
      </c>
      <c r="DZ121" s="6">
        <f>IF(SUM(DW$12:DW121)&gt;0,0,IF(DU121&lt;&gt;"",(DV121-DW121)*Tablas!$D$8,0))</f>
        <v>0</v>
      </c>
      <c r="EA121" s="6">
        <f>IF(DX121&gt;0,IF(SUM(DW$12:DW121)&gt;0,0,IF(DU121&lt;&gt;"",Tablas!$G$8,0)),0)</f>
        <v>0</v>
      </c>
      <c r="EB121" s="6">
        <f>IF(DU121&lt;&gt;"",ROUND(EA121+DZ121+DX121,2),0)*(1+Tablas!$E$8)</f>
        <v>0</v>
      </c>
    </row>
    <row r="122" spans="1:132" x14ac:dyDescent="0.2">
      <c r="A122" s="3">
        <f>IF($D122&gt;0,COUNTA($D$12:D122),0)</f>
        <v>0</v>
      </c>
      <c r="B122" s="13" t="str">
        <f t="shared" si="71"/>
        <v/>
      </c>
      <c r="C122" s="1">
        <f t="shared" si="72"/>
        <v>48959</v>
      </c>
      <c r="D122" s="34"/>
      <c r="E122" s="6">
        <f t="shared" si="73"/>
        <v>1.0572875908110291E-11</v>
      </c>
      <c r="F122" s="6">
        <f t="shared" si="37"/>
        <v>0</v>
      </c>
      <c r="G122" s="6">
        <f t="shared" si="38"/>
        <v>0</v>
      </c>
      <c r="H122" s="6">
        <f t="shared" si="39"/>
        <v>0</v>
      </c>
      <c r="I122" s="6">
        <f>ROUND(SUM(F122:H122),2)*(Tablas!$E$8)</f>
        <v>0</v>
      </c>
      <c r="J122" s="6">
        <f t="shared" si="40"/>
        <v>0</v>
      </c>
      <c r="AR122" s="14" t="str">
        <f t="shared" si="41"/>
        <v/>
      </c>
      <c r="AS122" s="6">
        <f t="shared" si="42"/>
        <v>0</v>
      </c>
      <c r="AT122" s="6">
        <f t="shared" si="43"/>
        <v>0</v>
      </c>
      <c r="AU122" s="6">
        <f>IF(SUM($AT$12:$AT122)&gt;0,0,IF($AR122&lt;&gt;"",-PPMT($H$2,$AR122,$C$4*12,$AS$12-SUM($AT$12:$AT122)),0))</f>
        <v>0</v>
      </c>
      <c r="AV122" s="6">
        <f>IF(SUM($AT$12:$AT122)&gt;0,0,IF($AR122&lt;&gt;"",AS122-AU122-AT122,0))</f>
        <v>0</v>
      </c>
      <c r="AW122" s="6">
        <f>IF(SUM($AT$12:$AT122)&gt;0,0,IF($AR122&lt;&gt;"",(AS122-AT122)*$H$2,0))</f>
        <v>0</v>
      </c>
      <c r="AX122" s="6">
        <f>IF(AU122&gt;0,IF(SUM($AT$12:$AT122)&gt;0,0,IF($AR122&lt;&gt;"",Tablas!$G$8,0)),0)</f>
        <v>0</v>
      </c>
      <c r="AY122" s="6">
        <f>IF($AR122&lt;&gt;"",ROUND(AX122+AW122+AU122,2),0)*(1+Tablas!$E$8)</f>
        <v>0</v>
      </c>
      <c r="BA122" s="14" t="str">
        <f t="shared" si="44"/>
        <v/>
      </c>
      <c r="BB122" s="6">
        <f t="shared" si="45"/>
        <v>0</v>
      </c>
      <c r="BC122" s="6">
        <f t="shared" si="46"/>
        <v>0</v>
      </c>
      <c r="BD122" s="6">
        <f>IF(BB122&gt;0,
IF(SUM(BC$12:BC122)&gt;0,0,
IF(BA122&lt;&gt;"",
-PPMT(Tablas!$D$8,BA122,($C$4*12)-(VLOOKUP($AR$9,$A$12:$B$71,2,0)-1),BB$9-SUM(BC$12:BC122)),0)),0)</f>
        <v>0</v>
      </c>
      <c r="BE122" s="6">
        <f>IF(SUM(BC$12:BC122)&gt;0,0,IF(BA122&lt;&gt;"",BB122-BD122-BC122,0))</f>
        <v>0</v>
      </c>
      <c r="BF122" s="6">
        <f>IF(SUM(BC$12:BC122)&gt;0,0,IF(BA122&lt;&gt;"",(BB122-BC122)*Tablas!$D$8,0))</f>
        <v>0</v>
      </c>
      <c r="BG122" s="6">
        <f>IF(BD122&gt;0,IF(SUM(BC$12:BC122)&gt;0,0,IF(BA122&lt;&gt;"",Tablas!$G$8,0)),0)</f>
        <v>0</v>
      </c>
      <c r="BH122" s="6">
        <f>IF(BA122&lt;&gt;"",ROUND(BG122+BF122+BD122,2),0)*(1+Tablas!$E$8)</f>
        <v>0</v>
      </c>
      <c r="BJ122" s="14" t="str">
        <f t="shared" si="47"/>
        <v/>
      </c>
      <c r="BK122" s="6">
        <f t="shared" si="48"/>
        <v>0</v>
      </c>
      <c r="BL122" s="6">
        <f t="shared" si="49"/>
        <v>0</v>
      </c>
      <c r="BM122" s="6">
        <f>IF(BK122&gt;0,IF(SUM(BL$12:BL122)&gt;0,0,IF(BJ122&lt;&gt;"",-PPMT(Tablas!$D$8,BJ122,($C$4*12)-(VLOOKUP($BA$9,$A$12:$B$71,2,0)-1),BK$9-SUM(BL$12:BL122)),0)),0)</f>
        <v>0</v>
      </c>
      <c r="BN122" s="6">
        <f>IF(SUM(BL$12:BL122)&gt;0,0,IF(BJ122&lt;&gt;"",BK122-BM122-BL122,0))</f>
        <v>0</v>
      </c>
      <c r="BO122" s="6">
        <f>IF(SUM(BL$12:BL122)&gt;0,0,IF(BJ122&lt;&gt;"",(BK122-BL122)*Tablas!$D$8,0))</f>
        <v>0</v>
      </c>
      <c r="BP122" s="6">
        <f>IF(BM122&gt;0,IF(SUM(BL$12:BL122)&gt;0,0,IF(BJ122&lt;&gt;"",Tablas!$G$8,0)),0)</f>
        <v>0</v>
      </c>
      <c r="BQ122" s="6">
        <f>IF(BJ122&lt;&gt;"",ROUND(BP122+BO122+BM122,2),0)*(1+Tablas!$E$8)</f>
        <v>0</v>
      </c>
      <c r="BS122" s="14" t="str">
        <f t="shared" si="50"/>
        <v/>
      </c>
      <c r="BT122" s="6">
        <f t="shared" si="51"/>
        <v>0</v>
      </c>
      <c r="BU122" s="6">
        <f t="shared" si="52"/>
        <v>0</v>
      </c>
      <c r="BV122" s="6">
        <f>IF(BT122&gt;0,IF(SUM(BU$12:BU122)&gt;0,0,IF(BS122&lt;&gt;"",-PPMT(Tablas!$D$8,BS122,($C$4*12)-(VLOOKUP($BJ$9,$A$12:$B$71,2,0)-1),BT$9-SUM(BU$12:BU122)),0)),0)</f>
        <v>0</v>
      </c>
      <c r="BW122" s="6">
        <f>IF(SUM(BU$12:BU122)&gt;0,0,IF(BS122&lt;&gt;"",BT122-BV122-BU122,0))</f>
        <v>0</v>
      </c>
      <c r="BX122" s="6">
        <f>IF(SUM(BU$12:BU122)&gt;0,0,IF(BS122&lt;&gt;"",(BT122-BU122)*Tablas!$D$8,0))</f>
        <v>0</v>
      </c>
      <c r="BY122" s="6">
        <f>IF(BV122&gt;0,IF(SUM(BU$12:BU122)&gt;0,0,IF(BS122&lt;&gt;"",Tablas!$G$8,0)),0)</f>
        <v>0</v>
      </c>
      <c r="BZ122" s="6">
        <f>IF(BS122&lt;&gt;"",ROUND(BY122+BX122+BV122,2),0)*(1+Tablas!$E$8)</f>
        <v>0</v>
      </c>
      <c r="CB122" s="14" t="str">
        <f t="shared" si="53"/>
        <v/>
      </c>
      <c r="CC122" s="6">
        <f t="shared" si="54"/>
        <v>0</v>
      </c>
      <c r="CD122" s="6">
        <f t="shared" si="55"/>
        <v>0</v>
      </c>
      <c r="CE122" s="6">
        <f>IF(CC122&gt;0,IF(SUM(CD$12:CD122)&gt;0,0,IF(CB122&lt;&gt;"",-PPMT(Tablas!$D$8,CB122,($C$4*12)-(VLOOKUP($BS$9,$A$12:$B$71,2,0)-1),CC$9-SUM(CD$12:CD122)),0)),0)</f>
        <v>0</v>
      </c>
      <c r="CF122" s="6">
        <f>IF(SUM(CD$12:CD122)&gt;0,0,IF(CB122&lt;&gt;"",CC122-CE122-CD122,0))</f>
        <v>0</v>
      </c>
      <c r="CG122" s="6">
        <f>IF(SUM(CD$12:CD122)&gt;0,0,IF(CB122&lt;&gt;"",(CC122-CD122)*Tablas!$D$8,0))</f>
        <v>0</v>
      </c>
      <c r="CH122" s="6">
        <f>IF(CE122&gt;0,IF(SUM(CD$12:CD122)&gt;0,0,IF(CB122&lt;&gt;"",Tablas!$G$8,0)),0)</f>
        <v>0</v>
      </c>
      <c r="CI122" s="6">
        <f>IF(CB122&lt;&gt;"",ROUND(CH122+CG122+CE122,2),0)*(1+Tablas!$E$8)</f>
        <v>0</v>
      </c>
      <c r="CK122" s="14" t="str">
        <f t="shared" si="56"/>
        <v/>
      </c>
      <c r="CL122" s="6">
        <f t="shared" si="57"/>
        <v>0</v>
      </c>
      <c r="CM122" s="6">
        <f t="shared" si="58"/>
        <v>0</v>
      </c>
      <c r="CN122" s="6">
        <f>IF(CL122&gt;0,IF(SUM(CM$12:CM122)&gt;0,0,IF(CK122&lt;&gt;"",-PPMT(Tablas!$D$8,CK122,($C$4*12)-(VLOOKUP($CB$9,$A$12:$B$71,2,0)-1),CL$9-SUM(CM$12:CM122)),0)),0)</f>
        <v>0</v>
      </c>
      <c r="CO122" s="6">
        <f>IF(SUM(CM$12:CM122)&gt;0,0,IF(CK122&lt;&gt;"",CL122-CN122-CM122,0))</f>
        <v>0</v>
      </c>
      <c r="CP122" s="6">
        <f>IF(SUM(CM$12:CM122)&gt;0,0,IF(CK122&lt;&gt;"",(CL122-CM122)*Tablas!$D$8,0))</f>
        <v>0</v>
      </c>
      <c r="CQ122" s="6">
        <f>IF(CN122&gt;0,IF(SUM(CM$12:CM122)&gt;0,0,IF(CK122&lt;&gt;"",Tablas!$G$8,0)),0)</f>
        <v>0</v>
      </c>
      <c r="CR122" s="6">
        <f>IF(CK122&lt;&gt;"",ROUND(CQ122+CP122+CN122,2),0)*(1+Tablas!$E$8)</f>
        <v>0</v>
      </c>
      <c r="CT122" s="14" t="str">
        <f t="shared" si="59"/>
        <v/>
      </c>
      <c r="CU122" s="6">
        <f t="shared" si="60"/>
        <v>0</v>
      </c>
      <c r="CV122" s="6">
        <f t="shared" si="61"/>
        <v>0</v>
      </c>
      <c r="CW122" s="6">
        <f>IF(CU122&gt;0,IF(SUM(CV$12:CV122)&gt;0,0,IF(CT122&lt;&gt;"",-PPMT(Tablas!$D$8,CT122,($C$4*12)-(VLOOKUP($CK$9,$A$12:$B$71,2,0)-1),CU$9-SUM(CV$12:CV122)),0)),0)</f>
        <v>0</v>
      </c>
      <c r="CX122" s="6">
        <f>IF(SUM(CV$12:CV122)&gt;0,0,IF(CT122&lt;&gt;"",CU122-CW122-CV122,0))</f>
        <v>0</v>
      </c>
      <c r="CY122" s="6">
        <f>IF(SUM(CV$12:CV122)&gt;0,0,IF(CT122&lt;&gt;"",(CU122-CV122)*Tablas!$D$8,0))</f>
        <v>0</v>
      </c>
      <c r="CZ122" s="6">
        <f>IF(CW122&gt;0,IF(SUM(CV$12:CV122)&gt;0,0,IF(CT122&lt;&gt;"",Tablas!$G$8,0)),0)</f>
        <v>0</v>
      </c>
      <c r="DA122" s="6">
        <f>IF(CT122&lt;&gt;"",ROUND(CZ122+CY122+CW122,2),0)*(1+Tablas!$E$8)</f>
        <v>0</v>
      </c>
      <c r="DC122" s="14" t="str">
        <f t="shared" si="62"/>
        <v/>
      </c>
      <c r="DD122" s="6">
        <f t="shared" si="63"/>
        <v>0</v>
      </c>
      <c r="DE122" s="6">
        <f t="shared" si="64"/>
        <v>0</v>
      </c>
      <c r="DF122" s="6">
        <f>IF(DD122&gt;0,IF(SUM(DE$12:DE122)&gt;0,0,IF(DC122&lt;&gt;"",-PPMT(Tablas!$D$8,DC122,($C$4*12)-(VLOOKUP($CT$9,$A$12:$B$71,2,0)-1),DD$9-SUM(DE$12:DE122)),0)),0)</f>
        <v>0</v>
      </c>
      <c r="DG122" s="6">
        <f>IF(SUM(DE$12:DE122)&gt;0,0,IF(DC122&lt;&gt;"",DD122-DF122-DE122,0))</f>
        <v>0</v>
      </c>
      <c r="DH122" s="6">
        <f>IF(SUM(DE$12:DE122)&gt;0,0,IF(DC122&lt;&gt;"",(DD122-DE122)*Tablas!$D$8,0))</f>
        <v>0</v>
      </c>
      <c r="DI122" s="6">
        <f>IF(DF122&gt;0,IF(SUM(DE$12:DE122)&gt;0,0,IF(DC122&lt;&gt;"",Tablas!$G$8,0)),0)</f>
        <v>0</v>
      </c>
      <c r="DJ122" s="6">
        <f>IF(DC122&lt;&gt;"",ROUND(DI122+DH122+DF122,2),0)*(1+Tablas!$E$8)</f>
        <v>0</v>
      </c>
      <c r="DL122" s="14" t="str">
        <f t="shared" si="65"/>
        <v/>
      </c>
      <c r="DM122" s="6">
        <f t="shared" si="66"/>
        <v>0</v>
      </c>
      <c r="DN122" s="6">
        <f t="shared" si="67"/>
        <v>0</v>
      </c>
      <c r="DO122" s="6">
        <f>IF(DM122&gt;0,IF(SUM(DN$12:DN122)&gt;0,0,IF(DL122&lt;&gt;"",-PPMT(Tablas!$D$8,DL122,($C$4*12)-(VLOOKUP($DC$9,$A$12:$B$71,2,0)-1),DM$9-SUM(DN$12:DN122)),0)),0)</f>
        <v>0</v>
      </c>
      <c r="DP122" s="6">
        <f>IF(SUM(DN$12:DN122)&gt;0,0,IF(DL122&lt;&gt;"",DM122-DO122-DN122,0))</f>
        <v>0</v>
      </c>
      <c r="DQ122" s="6">
        <f>IF(SUM(DN$12:DN122)&gt;0,0,IF(DL122&lt;&gt;"",(DM122-DN122)*Tablas!$D$8,0))</f>
        <v>0</v>
      </c>
      <c r="DR122" s="6">
        <f>IF(DO122&gt;0,IF(SUM(DN$12:DN122)&gt;0,0,IF(DL122&lt;&gt;"",Tablas!$G$8,0)),0)</f>
        <v>0</v>
      </c>
      <c r="DS122" s="6">
        <f>IF(DL122&lt;&gt;"",ROUND(DR122+DQ122+DO122,2),0)*(1+Tablas!$E$8)</f>
        <v>0</v>
      </c>
      <c r="DU122" s="14" t="str">
        <f t="shared" si="68"/>
        <v/>
      </c>
      <c r="DV122" s="6">
        <f t="shared" si="69"/>
        <v>0</v>
      </c>
      <c r="DW122" s="6">
        <f t="shared" si="70"/>
        <v>0</v>
      </c>
      <c r="DX122" s="6">
        <f>IF(DV122&gt;0,IF(SUM(DW$12:DW122)&gt;0,0,IF(DU122&lt;&gt;"",-PPMT(Tablas!$D$8,DU122,($C$4*12)-(VLOOKUP($DL$9,$A$12:$B$71,2,0)-1),DV$9-SUM(DW$12:DW122)),0)),0)</f>
        <v>0</v>
      </c>
      <c r="DY122" s="6">
        <f>IF(SUM(DW$12:DW122)&gt;0,0,IF(DU122&lt;&gt;"",DV122-DX122-DW122,0))</f>
        <v>0</v>
      </c>
      <c r="DZ122" s="6">
        <f>IF(SUM(DW$12:DW122)&gt;0,0,IF(DU122&lt;&gt;"",(DV122-DW122)*Tablas!$D$8,0))</f>
        <v>0</v>
      </c>
      <c r="EA122" s="6">
        <f>IF(DX122&gt;0,IF(SUM(DW$12:DW122)&gt;0,0,IF(DU122&lt;&gt;"",Tablas!$G$8,0)),0)</f>
        <v>0</v>
      </c>
      <c r="EB122" s="6">
        <f>IF(DU122&lt;&gt;"",ROUND(EA122+DZ122+DX122,2),0)*(1+Tablas!$E$8)</f>
        <v>0</v>
      </c>
    </row>
    <row r="123" spans="1:132" x14ac:dyDescent="0.2">
      <c r="A123" s="3">
        <f>IF($D123&gt;0,COUNTA($D$12:D123),0)</f>
        <v>0</v>
      </c>
      <c r="B123" s="13" t="str">
        <f t="shared" si="71"/>
        <v/>
      </c>
      <c r="C123" s="1">
        <f t="shared" si="72"/>
        <v>48990</v>
      </c>
      <c r="D123" s="34"/>
      <c r="E123" s="6">
        <f t="shared" si="73"/>
        <v>1.0572875908110291E-11</v>
      </c>
      <c r="F123" s="6">
        <f t="shared" si="37"/>
        <v>0</v>
      </c>
      <c r="G123" s="6">
        <f t="shared" si="38"/>
        <v>0</v>
      </c>
      <c r="H123" s="6">
        <f t="shared" si="39"/>
        <v>0</v>
      </c>
      <c r="I123" s="6">
        <f>ROUND(SUM(F123:H123),2)*(Tablas!$E$8)</f>
        <v>0</v>
      </c>
      <c r="J123" s="6">
        <f t="shared" si="40"/>
        <v>0</v>
      </c>
      <c r="AR123" s="14" t="str">
        <f t="shared" si="41"/>
        <v/>
      </c>
      <c r="AS123" s="6">
        <f t="shared" si="42"/>
        <v>0</v>
      </c>
      <c r="AT123" s="6">
        <f t="shared" si="43"/>
        <v>0</v>
      </c>
      <c r="AU123" s="6">
        <f>IF(SUM($AT$12:$AT123)&gt;0,0,IF($AR123&lt;&gt;"",-PPMT($H$2,$AR123,$C$4*12,$AS$12-SUM($AT$12:$AT123)),0))</f>
        <v>0</v>
      </c>
      <c r="AV123" s="6">
        <f>IF(SUM($AT$12:$AT123)&gt;0,0,IF($AR123&lt;&gt;"",AS123-AU123-AT123,0))</f>
        <v>0</v>
      </c>
      <c r="AW123" s="6">
        <f>IF(SUM($AT$12:$AT123)&gt;0,0,IF($AR123&lt;&gt;"",(AS123-AT123)*$H$2,0))</f>
        <v>0</v>
      </c>
      <c r="AX123" s="6">
        <f>IF(AU123&gt;0,IF(SUM($AT$12:$AT123)&gt;0,0,IF($AR123&lt;&gt;"",Tablas!$G$8,0)),0)</f>
        <v>0</v>
      </c>
      <c r="AY123" s="6">
        <f>IF($AR123&lt;&gt;"",ROUND(AX123+AW123+AU123,2),0)*(1+Tablas!$E$8)</f>
        <v>0</v>
      </c>
      <c r="BA123" s="14" t="str">
        <f t="shared" si="44"/>
        <v/>
      </c>
      <c r="BB123" s="6">
        <f t="shared" si="45"/>
        <v>0</v>
      </c>
      <c r="BC123" s="6">
        <f t="shared" si="46"/>
        <v>0</v>
      </c>
      <c r="BD123" s="6">
        <f>IF(BB123&gt;0,
IF(SUM(BC$12:BC123)&gt;0,0,
IF(BA123&lt;&gt;"",
-PPMT(Tablas!$D$8,BA123,($C$4*12)-(VLOOKUP($AR$9,$A$12:$B$71,2,0)-1),BB$9-SUM(BC$12:BC123)),0)),0)</f>
        <v>0</v>
      </c>
      <c r="BE123" s="6">
        <f>IF(SUM(BC$12:BC123)&gt;0,0,IF(BA123&lt;&gt;"",BB123-BD123-BC123,0))</f>
        <v>0</v>
      </c>
      <c r="BF123" s="6">
        <f>IF(SUM(BC$12:BC123)&gt;0,0,IF(BA123&lt;&gt;"",(BB123-BC123)*Tablas!$D$8,0))</f>
        <v>0</v>
      </c>
      <c r="BG123" s="6">
        <f>IF(BD123&gt;0,IF(SUM(BC$12:BC123)&gt;0,0,IF(BA123&lt;&gt;"",Tablas!$G$8,0)),0)</f>
        <v>0</v>
      </c>
      <c r="BH123" s="6">
        <f>IF(BA123&lt;&gt;"",ROUND(BG123+BF123+BD123,2),0)*(1+Tablas!$E$8)</f>
        <v>0</v>
      </c>
      <c r="BJ123" s="14" t="str">
        <f t="shared" si="47"/>
        <v/>
      </c>
      <c r="BK123" s="6">
        <f t="shared" si="48"/>
        <v>0</v>
      </c>
      <c r="BL123" s="6">
        <f t="shared" si="49"/>
        <v>0</v>
      </c>
      <c r="BM123" s="6">
        <f>IF(BK123&gt;0,IF(SUM(BL$12:BL123)&gt;0,0,IF(BJ123&lt;&gt;"",-PPMT(Tablas!$D$8,BJ123,($C$4*12)-(VLOOKUP($BA$9,$A$12:$B$71,2,0)-1),BK$9-SUM(BL$12:BL123)),0)),0)</f>
        <v>0</v>
      </c>
      <c r="BN123" s="6">
        <f>IF(SUM(BL$12:BL123)&gt;0,0,IF(BJ123&lt;&gt;"",BK123-BM123-BL123,0))</f>
        <v>0</v>
      </c>
      <c r="BO123" s="6">
        <f>IF(SUM(BL$12:BL123)&gt;0,0,IF(BJ123&lt;&gt;"",(BK123-BL123)*Tablas!$D$8,0))</f>
        <v>0</v>
      </c>
      <c r="BP123" s="6">
        <f>IF(BM123&gt;0,IF(SUM(BL$12:BL123)&gt;0,0,IF(BJ123&lt;&gt;"",Tablas!$G$8,0)),0)</f>
        <v>0</v>
      </c>
      <c r="BQ123" s="6">
        <f>IF(BJ123&lt;&gt;"",ROUND(BP123+BO123+BM123,2),0)*(1+Tablas!$E$8)</f>
        <v>0</v>
      </c>
      <c r="BS123" s="14" t="str">
        <f t="shared" si="50"/>
        <v/>
      </c>
      <c r="BT123" s="6">
        <f t="shared" si="51"/>
        <v>0</v>
      </c>
      <c r="BU123" s="6">
        <f t="shared" si="52"/>
        <v>0</v>
      </c>
      <c r="BV123" s="6">
        <f>IF(BT123&gt;0,IF(SUM(BU$12:BU123)&gt;0,0,IF(BS123&lt;&gt;"",-PPMT(Tablas!$D$8,BS123,($C$4*12)-(VLOOKUP($BJ$9,$A$12:$B$71,2,0)-1),BT$9-SUM(BU$12:BU123)),0)),0)</f>
        <v>0</v>
      </c>
      <c r="BW123" s="6">
        <f>IF(SUM(BU$12:BU123)&gt;0,0,IF(BS123&lt;&gt;"",BT123-BV123-BU123,0))</f>
        <v>0</v>
      </c>
      <c r="BX123" s="6">
        <f>IF(SUM(BU$12:BU123)&gt;0,0,IF(BS123&lt;&gt;"",(BT123-BU123)*Tablas!$D$8,0))</f>
        <v>0</v>
      </c>
      <c r="BY123" s="6">
        <f>IF(BV123&gt;0,IF(SUM(BU$12:BU123)&gt;0,0,IF(BS123&lt;&gt;"",Tablas!$G$8,0)),0)</f>
        <v>0</v>
      </c>
      <c r="BZ123" s="6">
        <f>IF(BS123&lt;&gt;"",ROUND(BY123+BX123+BV123,2),0)*(1+Tablas!$E$8)</f>
        <v>0</v>
      </c>
      <c r="CB123" s="14" t="str">
        <f t="shared" si="53"/>
        <v/>
      </c>
      <c r="CC123" s="6">
        <f t="shared" si="54"/>
        <v>0</v>
      </c>
      <c r="CD123" s="6">
        <f t="shared" si="55"/>
        <v>0</v>
      </c>
      <c r="CE123" s="6">
        <f>IF(CC123&gt;0,IF(SUM(CD$12:CD123)&gt;0,0,IF(CB123&lt;&gt;"",-PPMT(Tablas!$D$8,CB123,($C$4*12)-(VLOOKUP($BS$9,$A$12:$B$71,2,0)-1),CC$9-SUM(CD$12:CD123)),0)),0)</f>
        <v>0</v>
      </c>
      <c r="CF123" s="6">
        <f>IF(SUM(CD$12:CD123)&gt;0,0,IF(CB123&lt;&gt;"",CC123-CE123-CD123,0))</f>
        <v>0</v>
      </c>
      <c r="CG123" s="6">
        <f>IF(SUM(CD$12:CD123)&gt;0,0,IF(CB123&lt;&gt;"",(CC123-CD123)*Tablas!$D$8,0))</f>
        <v>0</v>
      </c>
      <c r="CH123" s="6">
        <f>IF(CE123&gt;0,IF(SUM(CD$12:CD123)&gt;0,0,IF(CB123&lt;&gt;"",Tablas!$G$8,0)),0)</f>
        <v>0</v>
      </c>
      <c r="CI123" s="6">
        <f>IF(CB123&lt;&gt;"",ROUND(CH123+CG123+CE123,2),0)*(1+Tablas!$E$8)</f>
        <v>0</v>
      </c>
      <c r="CK123" s="14" t="str">
        <f t="shared" si="56"/>
        <v/>
      </c>
      <c r="CL123" s="6">
        <f t="shared" si="57"/>
        <v>0</v>
      </c>
      <c r="CM123" s="6">
        <f t="shared" si="58"/>
        <v>0</v>
      </c>
      <c r="CN123" s="6">
        <f>IF(CL123&gt;0,IF(SUM(CM$12:CM123)&gt;0,0,IF(CK123&lt;&gt;"",-PPMT(Tablas!$D$8,CK123,($C$4*12)-(VLOOKUP($CB$9,$A$12:$B$71,2,0)-1),CL$9-SUM(CM$12:CM123)),0)),0)</f>
        <v>0</v>
      </c>
      <c r="CO123" s="6">
        <f>IF(SUM(CM$12:CM123)&gt;0,0,IF(CK123&lt;&gt;"",CL123-CN123-CM123,0))</f>
        <v>0</v>
      </c>
      <c r="CP123" s="6">
        <f>IF(SUM(CM$12:CM123)&gt;0,0,IF(CK123&lt;&gt;"",(CL123-CM123)*Tablas!$D$8,0))</f>
        <v>0</v>
      </c>
      <c r="CQ123" s="6">
        <f>IF(CN123&gt;0,IF(SUM(CM$12:CM123)&gt;0,0,IF(CK123&lt;&gt;"",Tablas!$G$8,0)),0)</f>
        <v>0</v>
      </c>
      <c r="CR123" s="6">
        <f>IF(CK123&lt;&gt;"",ROUND(CQ123+CP123+CN123,2),0)*(1+Tablas!$E$8)</f>
        <v>0</v>
      </c>
      <c r="CT123" s="14" t="str">
        <f t="shared" si="59"/>
        <v/>
      </c>
      <c r="CU123" s="6">
        <f t="shared" si="60"/>
        <v>0</v>
      </c>
      <c r="CV123" s="6">
        <f t="shared" si="61"/>
        <v>0</v>
      </c>
      <c r="CW123" s="6">
        <f>IF(CU123&gt;0,IF(SUM(CV$12:CV123)&gt;0,0,IF(CT123&lt;&gt;"",-PPMT(Tablas!$D$8,CT123,($C$4*12)-(VLOOKUP($CK$9,$A$12:$B$71,2,0)-1),CU$9-SUM(CV$12:CV123)),0)),0)</f>
        <v>0</v>
      </c>
      <c r="CX123" s="6">
        <f>IF(SUM(CV$12:CV123)&gt;0,0,IF(CT123&lt;&gt;"",CU123-CW123-CV123,0))</f>
        <v>0</v>
      </c>
      <c r="CY123" s="6">
        <f>IF(SUM(CV$12:CV123)&gt;0,0,IF(CT123&lt;&gt;"",(CU123-CV123)*Tablas!$D$8,0))</f>
        <v>0</v>
      </c>
      <c r="CZ123" s="6">
        <f>IF(CW123&gt;0,IF(SUM(CV$12:CV123)&gt;0,0,IF(CT123&lt;&gt;"",Tablas!$G$8,0)),0)</f>
        <v>0</v>
      </c>
      <c r="DA123" s="6">
        <f>IF(CT123&lt;&gt;"",ROUND(CZ123+CY123+CW123,2),0)*(1+Tablas!$E$8)</f>
        <v>0</v>
      </c>
      <c r="DC123" s="14" t="str">
        <f t="shared" si="62"/>
        <v/>
      </c>
      <c r="DD123" s="6">
        <f t="shared" si="63"/>
        <v>0</v>
      </c>
      <c r="DE123" s="6">
        <f t="shared" si="64"/>
        <v>0</v>
      </c>
      <c r="DF123" s="6">
        <f>IF(DD123&gt;0,IF(SUM(DE$12:DE123)&gt;0,0,IF(DC123&lt;&gt;"",-PPMT(Tablas!$D$8,DC123,($C$4*12)-(VLOOKUP($CT$9,$A$12:$B$71,2,0)-1),DD$9-SUM(DE$12:DE123)),0)),0)</f>
        <v>0</v>
      </c>
      <c r="DG123" s="6">
        <f>IF(SUM(DE$12:DE123)&gt;0,0,IF(DC123&lt;&gt;"",DD123-DF123-DE123,0))</f>
        <v>0</v>
      </c>
      <c r="DH123" s="6">
        <f>IF(SUM(DE$12:DE123)&gt;0,0,IF(DC123&lt;&gt;"",(DD123-DE123)*Tablas!$D$8,0))</f>
        <v>0</v>
      </c>
      <c r="DI123" s="6">
        <f>IF(DF123&gt;0,IF(SUM(DE$12:DE123)&gt;0,0,IF(DC123&lt;&gt;"",Tablas!$G$8,0)),0)</f>
        <v>0</v>
      </c>
      <c r="DJ123" s="6">
        <f>IF(DC123&lt;&gt;"",ROUND(DI123+DH123+DF123,2),0)*(1+Tablas!$E$8)</f>
        <v>0</v>
      </c>
      <c r="DL123" s="14" t="str">
        <f t="shared" si="65"/>
        <v/>
      </c>
      <c r="DM123" s="6">
        <f t="shared" si="66"/>
        <v>0</v>
      </c>
      <c r="DN123" s="6">
        <f t="shared" si="67"/>
        <v>0</v>
      </c>
      <c r="DO123" s="6">
        <f>IF(DM123&gt;0,IF(SUM(DN$12:DN123)&gt;0,0,IF(DL123&lt;&gt;"",-PPMT(Tablas!$D$8,DL123,($C$4*12)-(VLOOKUP($DC$9,$A$12:$B$71,2,0)-1),DM$9-SUM(DN$12:DN123)),0)),0)</f>
        <v>0</v>
      </c>
      <c r="DP123" s="6">
        <f>IF(SUM(DN$12:DN123)&gt;0,0,IF(DL123&lt;&gt;"",DM123-DO123-DN123,0))</f>
        <v>0</v>
      </c>
      <c r="DQ123" s="6">
        <f>IF(SUM(DN$12:DN123)&gt;0,0,IF(DL123&lt;&gt;"",(DM123-DN123)*Tablas!$D$8,0))</f>
        <v>0</v>
      </c>
      <c r="DR123" s="6">
        <f>IF(DO123&gt;0,IF(SUM(DN$12:DN123)&gt;0,0,IF(DL123&lt;&gt;"",Tablas!$G$8,0)),0)</f>
        <v>0</v>
      </c>
      <c r="DS123" s="6">
        <f>IF(DL123&lt;&gt;"",ROUND(DR123+DQ123+DO123,2),0)*(1+Tablas!$E$8)</f>
        <v>0</v>
      </c>
      <c r="DU123" s="14" t="str">
        <f t="shared" si="68"/>
        <v/>
      </c>
      <c r="DV123" s="6">
        <f t="shared" si="69"/>
        <v>0</v>
      </c>
      <c r="DW123" s="6">
        <f t="shared" si="70"/>
        <v>0</v>
      </c>
      <c r="DX123" s="6">
        <f>IF(DV123&gt;0,IF(SUM(DW$12:DW123)&gt;0,0,IF(DU123&lt;&gt;"",-PPMT(Tablas!$D$8,DU123,($C$4*12)-(VLOOKUP($DL$9,$A$12:$B$71,2,0)-1),DV$9-SUM(DW$12:DW123)),0)),0)</f>
        <v>0</v>
      </c>
      <c r="DY123" s="6">
        <f>IF(SUM(DW$12:DW123)&gt;0,0,IF(DU123&lt;&gt;"",DV123-DX123-DW123,0))</f>
        <v>0</v>
      </c>
      <c r="DZ123" s="6">
        <f>IF(SUM(DW$12:DW123)&gt;0,0,IF(DU123&lt;&gt;"",(DV123-DW123)*Tablas!$D$8,0))</f>
        <v>0</v>
      </c>
      <c r="EA123" s="6">
        <f>IF(DX123&gt;0,IF(SUM(DW$12:DW123)&gt;0,0,IF(DU123&lt;&gt;"",Tablas!$G$8,0)),0)</f>
        <v>0</v>
      </c>
      <c r="EB123" s="6">
        <f>IF(DU123&lt;&gt;"",ROUND(EA123+DZ123+DX123,2),0)*(1+Tablas!$E$8)</f>
        <v>0</v>
      </c>
    </row>
    <row r="124" spans="1:132" x14ac:dyDescent="0.2">
      <c r="A124" s="3">
        <f>IF($D124&gt;0,COUNTA($D$12:D124),0)</f>
        <v>0</v>
      </c>
      <c r="B124" s="13" t="str">
        <f t="shared" si="71"/>
        <v/>
      </c>
      <c r="C124" s="1">
        <f t="shared" si="72"/>
        <v>49018</v>
      </c>
      <c r="D124" s="34"/>
      <c r="E124" s="6">
        <f t="shared" si="73"/>
        <v>1.0572875908110291E-11</v>
      </c>
      <c r="F124" s="6">
        <f t="shared" si="37"/>
        <v>0</v>
      </c>
      <c r="G124" s="6">
        <f t="shared" si="38"/>
        <v>0</v>
      </c>
      <c r="H124" s="6">
        <f t="shared" si="39"/>
        <v>0</v>
      </c>
      <c r="I124" s="6">
        <f>ROUND(SUM(F124:H124),2)*(Tablas!$E$8)</f>
        <v>0</v>
      </c>
      <c r="J124" s="6">
        <f t="shared" si="40"/>
        <v>0</v>
      </c>
      <c r="AR124" s="14" t="str">
        <f t="shared" si="41"/>
        <v/>
      </c>
      <c r="AS124" s="6">
        <f t="shared" si="42"/>
        <v>0</v>
      </c>
      <c r="AT124" s="6">
        <f t="shared" si="43"/>
        <v>0</v>
      </c>
      <c r="AU124" s="6">
        <f>IF(SUM($AT$12:$AT124)&gt;0,0,IF($AR124&lt;&gt;"",-PPMT($H$2,$AR124,$C$4*12,$AS$12-SUM($AT$12:$AT124)),0))</f>
        <v>0</v>
      </c>
      <c r="AV124" s="6">
        <f>IF(SUM($AT$12:$AT124)&gt;0,0,IF($AR124&lt;&gt;"",AS124-AU124-AT124,0))</f>
        <v>0</v>
      </c>
      <c r="AW124" s="6">
        <f>IF(SUM($AT$12:$AT124)&gt;0,0,IF($AR124&lt;&gt;"",(AS124-AT124)*$H$2,0))</f>
        <v>0</v>
      </c>
      <c r="AX124" s="6">
        <f>IF(AU124&gt;0,IF(SUM($AT$12:$AT124)&gt;0,0,IF($AR124&lt;&gt;"",Tablas!$G$8,0)),0)</f>
        <v>0</v>
      </c>
      <c r="AY124" s="6">
        <f>IF($AR124&lt;&gt;"",ROUND(AX124+AW124+AU124,2),0)*(1+Tablas!$E$8)</f>
        <v>0</v>
      </c>
      <c r="BA124" s="14" t="str">
        <f t="shared" si="44"/>
        <v/>
      </c>
      <c r="BB124" s="6">
        <f t="shared" si="45"/>
        <v>0</v>
      </c>
      <c r="BC124" s="6">
        <f t="shared" si="46"/>
        <v>0</v>
      </c>
      <c r="BD124" s="6">
        <f>IF(BB124&gt;0,
IF(SUM(BC$12:BC124)&gt;0,0,
IF(BA124&lt;&gt;"",
-PPMT(Tablas!$D$8,BA124,($C$4*12)-(VLOOKUP($AR$9,$A$12:$B$71,2,0)-1),BB$9-SUM(BC$12:BC124)),0)),0)</f>
        <v>0</v>
      </c>
      <c r="BE124" s="6">
        <f>IF(SUM(BC$12:BC124)&gt;0,0,IF(BA124&lt;&gt;"",BB124-BD124-BC124,0))</f>
        <v>0</v>
      </c>
      <c r="BF124" s="6">
        <f>IF(SUM(BC$12:BC124)&gt;0,0,IF(BA124&lt;&gt;"",(BB124-BC124)*Tablas!$D$8,0))</f>
        <v>0</v>
      </c>
      <c r="BG124" s="6">
        <f>IF(BD124&gt;0,IF(SUM(BC$12:BC124)&gt;0,0,IF(BA124&lt;&gt;"",Tablas!$G$8,0)),0)</f>
        <v>0</v>
      </c>
      <c r="BH124" s="6">
        <f>IF(BA124&lt;&gt;"",ROUND(BG124+BF124+BD124,2),0)*(1+Tablas!$E$8)</f>
        <v>0</v>
      </c>
      <c r="BJ124" s="14" t="str">
        <f t="shared" si="47"/>
        <v/>
      </c>
      <c r="BK124" s="6">
        <f t="shared" si="48"/>
        <v>0</v>
      </c>
      <c r="BL124" s="6">
        <f t="shared" si="49"/>
        <v>0</v>
      </c>
      <c r="BM124" s="6">
        <f>IF(BK124&gt;0,IF(SUM(BL$12:BL124)&gt;0,0,IF(BJ124&lt;&gt;"",-PPMT(Tablas!$D$8,BJ124,($C$4*12)-(VLOOKUP($BA$9,$A$12:$B$71,2,0)-1),BK$9-SUM(BL$12:BL124)),0)),0)</f>
        <v>0</v>
      </c>
      <c r="BN124" s="6">
        <f>IF(SUM(BL$12:BL124)&gt;0,0,IF(BJ124&lt;&gt;"",BK124-BM124-BL124,0))</f>
        <v>0</v>
      </c>
      <c r="BO124" s="6">
        <f>IF(SUM(BL$12:BL124)&gt;0,0,IF(BJ124&lt;&gt;"",(BK124-BL124)*Tablas!$D$8,0))</f>
        <v>0</v>
      </c>
      <c r="BP124" s="6">
        <f>IF(BM124&gt;0,IF(SUM(BL$12:BL124)&gt;0,0,IF(BJ124&lt;&gt;"",Tablas!$G$8,0)),0)</f>
        <v>0</v>
      </c>
      <c r="BQ124" s="6">
        <f>IF(BJ124&lt;&gt;"",ROUND(BP124+BO124+BM124,2),0)*(1+Tablas!$E$8)</f>
        <v>0</v>
      </c>
      <c r="BS124" s="14" t="str">
        <f t="shared" si="50"/>
        <v/>
      </c>
      <c r="BT124" s="6">
        <f t="shared" si="51"/>
        <v>0</v>
      </c>
      <c r="BU124" s="6">
        <f t="shared" si="52"/>
        <v>0</v>
      </c>
      <c r="BV124" s="6">
        <f>IF(BT124&gt;0,IF(SUM(BU$12:BU124)&gt;0,0,IF(BS124&lt;&gt;"",-PPMT(Tablas!$D$8,BS124,($C$4*12)-(VLOOKUP($BJ$9,$A$12:$B$71,2,0)-1),BT$9-SUM(BU$12:BU124)),0)),0)</f>
        <v>0</v>
      </c>
      <c r="BW124" s="6">
        <f>IF(SUM(BU$12:BU124)&gt;0,0,IF(BS124&lt;&gt;"",BT124-BV124-BU124,0))</f>
        <v>0</v>
      </c>
      <c r="BX124" s="6">
        <f>IF(SUM(BU$12:BU124)&gt;0,0,IF(BS124&lt;&gt;"",(BT124-BU124)*Tablas!$D$8,0))</f>
        <v>0</v>
      </c>
      <c r="BY124" s="6">
        <f>IF(BV124&gt;0,IF(SUM(BU$12:BU124)&gt;0,0,IF(BS124&lt;&gt;"",Tablas!$G$8,0)),0)</f>
        <v>0</v>
      </c>
      <c r="BZ124" s="6">
        <f>IF(BS124&lt;&gt;"",ROUND(BY124+BX124+BV124,2),0)*(1+Tablas!$E$8)</f>
        <v>0</v>
      </c>
      <c r="CB124" s="14" t="str">
        <f t="shared" si="53"/>
        <v/>
      </c>
      <c r="CC124" s="6">
        <f t="shared" si="54"/>
        <v>0</v>
      </c>
      <c r="CD124" s="6">
        <f t="shared" si="55"/>
        <v>0</v>
      </c>
      <c r="CE124" s="6">
        <f>IF(CC124&gt;0,IF(SUM(CD$12:CD124)&gt;0,0,IF(CB124&lt;&gt;"",-PPMT(Tablas!$D$8,CB124,($C$4*12)-(VLOOKUP($BS$9,$A$12:$B$71,2,0)-1),CC$9-SUM(CD$12:CD124)),0)),0)</f>
        <v>0</v>
      </c>
      <c r="CF124" s="6">
        <f>IF(SUM(CD$12:CD124)&gt;0,0,IF(CB124&lt;&gt;"",CC124-CE124-CD124,0))</f>
        <v>0</v>
      </c>
      <c r="CG124" s="6">
        <f>IF(SUM(CD$12:CD124)&gt;0,0,IF(CB124&lt;&gt;"",(CC124-CD124)*Tablas!$D$8,0))</f>
        <v>0</v>
      </c>
      <c r="CH124" s="6">
        <f>IF(CE124&gt;0,IF(SUM(CD$12:CD124)&gt;0,0,IF(CB124&lt;&gt;"",Tablas!$G$8,0)),0)</f>
        <v>0</v>
      </c>
      <c r="CI124" s="6">
        <f>IF(CB124&lt;&gt;"",ROUND(CH124+CG124+CE124,2),0)*(1+Tablas!$E$8)</f>
        <v>0</v>
      </c>
      <c r="CK124" s="14" t="str">
        <f t="shared" si="56"/>
        <v/>
      </c>
      <c r="CL124" s="6">
        <f t="shared" si="57"/>
        <v>0</v>
      </c>
      <c r="CM124" s="6">
        <f t="shared" si="58"/>
        <v>0</v>
      </c>
      <c r="CN124" s="6">
        <f>IF(CL124&gt;0,IF(SUM(CM$12:CM124)&gt;0,0,IF(CK124&lt;&gt;"",-PPMT(Tablas!$D$8,CK124,($C$4*12)-(VLOOKUP($CB$9,$A$12:$B$71,2,0)-1),CL$9-SUM(CM$12:CM124)),0)),0)</f>
        <v>0</v>
      </c>
      <c r="CO124" s="6">
        <f>IF(SUM(CM$12:CM124)&gt;0,0,IF(CK124&lt;&gt;"",CL124-CN124-CM124,0))</f>
        <v>0</v>
      </c>
      <c r="CP124" s="6">
        <f>IF(SUM(CM$12:CM124)&gt;0,0,IF(CK124&lt;&gt;"",(CL124-CM124)*Tablas!$D$8,0))</f>
        <v>0</v>
      </c>
      <c r="CQ124" s="6">
        <f>IF(CN124&gt;0,IF(SUM(CM$12:CM124)&gt;0,0,IF(CK124&lt;&gt;"",Tablas!$G$8,0)),0)</f>
        <v>0</v>
      </c>
      <c r="CR124" s="6">
        <f>IF(CK124&lt;&gt;"",ROUND(CQ124+CP124+CN124,2),0)*(1+Tablas!$E$8)</f>
        <v>0</v>
      </c>
      <c r="CT124" s="14" t="str">
        <f t="shared" si="59"/>
        <v/>
      </c>
      <c r="CU124" s="6">
        <f t="shared" si="60"/>
        <v>0</v>
      </c>
      <c r="CV124" s="6">
        <f t="shared" si="61"/>
        <v>0</v>
      </c>
      <c r="CW124" s="6">
        <f>IF(CU124&gt;0,IF(SUM(CV$12:CV124)&gt;0,0,IF(CT124&lt;&gt;"",-PPMT(Tablas!$D$8,CT124,($C$4*12)-(VLOOKUP($CK$9,$A$12:$B$71,2,0)-1),CU$9-SUM(CV$12:CV124)),0)),0)</f>
        <v>0</v>
      </c>
      <c r="CX124" s="6">
        <f>IF(SUM(CV$12:CV124)&gt;0,0,IF(CT124&lt;&gt;"",CU124-CW124-CV124,0))</f>
        <v>0</v>
      </c>
      <c r="CY124" s="6">
        <f>IF(SUM(CV$12:CV124)&gt;0,0,IF(CT124&lt;&gt;"",(CU124-CV124)*Tablas!$D$8,0))</f>
        <v>0</v>
      </c>
      <c r="CZ124" s="6">
        <f>IF(CW124&gt;0,IF(SUM(CV$12:CV124)&gt;0,0,IF(CT124&lt;&gt;"",Tablas!$G$8,0)),0)</f>
        <v>0</v>
      </c>
      <c r="DA124" s="6">
        <f>IF(CT124&lt;&gt;"",ROUND(CZ124+CY124+CW124,2),0)*(1+Tablas!$E$8)</f>
        <v>0</v>
      </c>
      <c r="DC124" s="14" t="str">
        <f t="shared" si="62"/>
        <v/>
      </c>
      <c r="DD124" s="6">
        <f t="shared" si="63"/>
        <v>0</v>
      </c>
      <c r="DE124" s="6">
        <f t="shared" si="64"/>
        <v>0</v>
      </c>
      <c r="DF124" s="6">
        <f>IF(DD124&gt;0,IF(SUM(DE$12:DE124)&gt;0,0,IF(DC124&lt;&gt;"",-PPMT(Tablas!$D$8,DC124,($C$4*12)-(VLOOKUP($CT$9,$A$12:$B$71,2,0)-1),DD$9-SUM(DE$12:DE124)),0)),0)</f>
        <v>0</v>
      </c>
      <c r="DG124" s="6">
        <f>IF(SUM(DE$12:DE124)&gt;0,0,IF(DC124&lt;&gt;"",DD124-DF124-DE124,0))</f>
        <v>0</v>
      </c>
      <c r="DH124" s="6">
        <f>IF(SUM(DE$12:DE124)&gt;0,0,IF(DC124&lt;&gt;"",(DD124-DE124)*Tablas!$D$8,0))</f>
        <v>0</v>
      </c>
      <c r="DI124" s="6">
        <f>IF(DF124&gt;0,IF(SUM(DE$12:DE124)&gt;0,0,IF(DC124&lt;&gt;"",Tablas!$G$8,0)),0)</f>
        <v>0</v>
      </c>
      <c r="DJ124" s="6">
        <f>IF(DC124&lt;&gt;"",ROUND(DI124+DH124+DF124,2),0)*(1+Tablas!$E$8)</f>
        <v>0</v>
      </c>
      <c r="DL124" s="14" t="str">
        <f t="shared" si="65"/>
        <v/>
      </c>
      <c r="DM124" s="6">
        <f t="shared" si="66"/>
        <v>0</v>
      </c>
      <c r="DN124" s="6">
        <f t="shared" si="67"/>
        <v>0</v>
      </c>
      <c r="DO124" s="6">
        <f>IF(DM124&gt;0,IF(SUM(DN$12:DN124)&gt;0,0,IF(DL124&lt;&gt;"",-PPMT(Tablas!$D$8,DL124,($C$4*12)-(VLOOKUP($DC$9,$A$12:$B$71,2,0)-1),DM$9-SUM(DN$12:DN124)),0)),0)</f>
        <v>0</v>
      </c>
      <c r="DP124" s="6">
        <f>IF(SUM(DN$12:DN124)&gt;0,0,IF(DL124&lt;&gt;"",DM124-DO124-DN124,0))</f>
        <v>0</v>
      </c>
      <c r="DQ124" s="6">
        <f>IF(SUM(DN$12:DN124)&gt;0,0,IF(DL124&lt;&gt;"",(DM124-DN124)*Tablas!$D$8,0))</f>
        <v>0</v>
      </c>
      <c r="DR124" s="6">
        <f>IF(DO124&gt;0,IF(SUM(DN$12:DN124)&gt;0,0,IF(DL124&lt;&gt;"",Tablas!$G$8,0)),0)</f>
        <v>0</v>
      </c>
      <c r="DS124" s="6">
        <f>IF(DL124&lt;&gt;"",ROUND(DR124+DQ124+DO124,2),0)*(1+Tablas!$E$8)</f>
        <v>0</v>
      </c>
      <c r="DU124" s="14" t="str">
        <f t="shared" si="68"/>
        <v/>
      </c>
      <c r="DV124" s="6">
        <f t="shared" si="69"/>
        <v>0</v>
      </c>
      <c r="DW124" s="6">
        <f t="shared" si="70"/>
        <v>0</v>
      </c>
      <c r="DX124" s="6">
        <f>IF(DV124&gt;0,IF(SUM(DW$12:DW124)&gt;0,0,IF(DU124&lt;&gt;"",-PPMT(Tablas!$D$8,DU124,($C$4*12)-(VLOOKUP($DL$9,$A$12:$B$71,2,0)-1),DV$9-SUM(DW$12:DW124)),0)),0)</f>
        <v>0</v>
      </c>
      <c r="DY124" s="6">
        <f>IF(SUM(DW$12:DW124)&gt;0,0,IF(DU124&lt;&gt;"",DV124-DX124-DW124,0))</f>
        <v>0</v>
      </c>
      <c r="DZ124" s="6">
        <f>IF(SUM(DW$12:DW124)&gt;0,0,IF(DU124&lt;&gt;"",(DV124-DW124)*Tablas!$D$8,0))</f>
        <v>0</v>
      </c>
      <c r="EA124" s="6">
        <f>IF(DX124&gt;0,IF(SUM(DW$12:DW124)&gt;0,0,IF(DU124&lt;&gt;"",Tablas!$G$8,0)),0)</f>
        <v>0</v>
      </c>
      <c r="EB124" s="6">
        <f>IF(DU124&lt;&gt;"",ROUND(EA124+DZ124+DX124,2),0)*(1+Tablas!$E$8)</f>
        <v>0</v>
      </c>
    </row>
    <row r="125" spans="1:132" x14ac:dyDescent="0.2">
      <c r="A125" s="3">
        <f>IF($D125&gt;0,COUNTA($D$12:D125),0)</f>
        <v>0</v>
      </c>
      <c r="B125" s="13" t="str">
        <f t="shared" si="71"/>
        <v/>
      </c>
      <c r="C125" s="1">
        <f t="shared" si="72"/>
        <v>49049</v>
      </c>
      <c r="D125" s="34"/>
      <c r="E125" s="6">
        <f t="shared" si="73"/>
        <v>1.0572875908110291E-11</v>
      </c>
      <c r="F125" s="6">
        <f t="shared" si="37"/>
        <v>0</v>
      </c>
      <c r="G125" s="6">
        <f t="shared" si="38"/>
        <v>0</v>
      </c>
      <c r="H125" s="6">
        <f t="shared" si="39"/>
        <v>0</v>
      </c>
      <c r="I125" s="6">
        <f>ROUND(SUM(F125:H125),2)*(Tablas!$E$8)</f>
        <v>0</v>
      </c>
      <c r="J125" s="6">
        <f t="shared" si="40"/>
        <v>0</v>
      </c>
      <c r="AR125" s="14" t="str">
        <f t="shared" si="41"/>
        <v/>
      </c>
      <c r="AS125" s="6">
        <f t="shared" si="42"/>
        <v>0</v>
      </c>
      <c r="AT125" s="6">
        <f t="shared" si="43"/>
        <v>0</v>
      </c>
      <c r="AU125" s="6">
        <f>IF(SUM($AT$12:$AT125)&gt;0,0,IF($AR125&lt;&gt;"",-PPMT($H$2,$AR125,$C$4*12,$AS$12-SUM($AT$12:$AT125)),0))</f>
        <v>0</v>
      </c>
      <c r="AV125" s="6">
        <f>IF(SUM($AT$12:$AT125)&gt;0,0,IF($AR125&lt;&gt;"",AS125-AU125-AT125,0))</f>
        <v>0</v>
      </c>
      <c r="AW125" s="6">
        <f>IF(SUM($AT$12:$AT125)&gt;0,0,IF($AR125&lt;&gt;"",(AS125-AT125)*$H$2,0))</f>
        <v>0</v>
      </c>
      <c r="AX125" s="6">
        <f>IF(AU125&gt;0,IF(SUM($AT$12:$AT125)&gt;0,0,IF($AR125&lt;&gt;"",Tablas!$G$8,0)),0)</f>
        <v>0</v>
      </c>
      <c r="AY125" s="6">
        <f>IF($AR125&lt;&gt;"",ROUND(AX125+AW125+AU125,2),0)*(1+Tablas!$E$8)</f>
        <v>0</v>
      </c>
      <c r="BA125" s="14" t="str">
        <f t="shared" si="44"/>
        <v/>
      </c>
      <c r="BB125" s="6">
        <f t="shared" si="45"/>
        <v>0</v>
      </c>
      <c r="BC125" s="6">
        <f t="shared" si="46"/>
        <v>0</v>
      </c>
      <c r="BD125" s="6">
        <f>IF(BB125&gt;0,
IF(SUM(BC$12:BC125)&gt;0,0,
IF(BA125&lt;&gt;"",
-PPMT(Tablas!$D$8,BA125,($C$4*12)-(VLOOKUP($AR$9,$A$12:$B$71,2,0)-1),BB$9-SUM(BC$12:BC125)),0)),0)</f>
        <v>0</v>
      </c>
      <c r="BE125" s="6">
        <f>IF(SUM(BC$12:BC125)&gt;0,0,IF(BA125&lt;&gt;"",BB125-BD125-BC125,0))</f>
        <v>0</v>
      </c>
      <c r="BF125" s="6">
        <f>IF(SUM(BC$12:BC125)&gt;0,0,IF(BA125&lt;&gt;"",(BB125-BC125)*Tablas!$D$8,0))</f>
        <v>0</v>
      </c>
      <c r="BG125" s="6">
        <f>IF(BD125&gt;0,IF(SUM(BC$12:BC125)&gt;0,0,IF(BA125&lt;&gt;"",Tablas!$G$8,0)),0)</f>
        <v>0</v>
      </c>
      <c r="BH125" s="6">
        <f>IF(BA125&lt;&gt;"",ROUND(BG125+BF125+BD125,2),0)*(1+Tablas!$E$8)</f>
        <v>0</v>
      </c>
      <c r="BJ125" s="14" t="str">
        <f t="shared" si="47"/>
        <v/>
      </c>
      <c r="BK125" s="6">
        <f t="shared" si="48"/>
        <v>0</v>
      </c>
      <c r="BL125" s="6">
        <f t="shared" si="49"/>
        <v>0</v>
      </c>
      <c r="BM125" s="6">
        <f>IF(BK125&gt;0,IF(SUM(BL$12:BL125)&gt;0,0,IF(BJ125&lt;&gt;"",-PPMT(Tablas!$D$8,BJ125,($C$4*12)-(VLOOKUP($BA$9,$A$12:$B$71,2,0)-1),BK$9-SUM(BL$12:BL125)),0)),0)</f>
        <v>0</v>
      </c>
      <c r="BN125" s="6">
        <f>IF(SUM(BL$12:BL125)&gt;0,0,IF(BJ125&lt;&gt;"",BK125-BM125-BL125,0))</f>
        <v>0</v>
      </c>
      <c r="BO125" s="6">
        <f>IF(SUM(BL$12:BL125)&gt;0,0,IF(BJ125&lt;&gt;"",(BK125-BL125)*Tablas!$D$8,0))</f>
        <v>0</v>
      </c>
      <c r="BP125" s="6">
        <f>IF(BM125&gt;0,IF(SUM(BL$12:BL125)&gt;0,0,IF(BJ125&lt;&gt;"",Tablas!$G$8,0)),0)</f>
        <v>0</v>
      </c>
      <c r="BQ125" s="6">
        <f>IF(BJ125&lt;&gt;"",ROUND(BP125+BO125+BM125,2),0)*(1+Tablas!$E$8)</f>
        <v>0</v>
      </c>
      <c r="BS125" s="14" t="str">
        <f t="shared" si="50"/>
        <v/>
      </c>
      <c r="BT125" s="6">
        <f t="shared" si="51"/>
        <v>0</v>
      </c>
      <c r="BU125" s="6">
        <f t="shared" si="52"/>
        <v>0</v>
      </c>
      <c r="BV125" s="6">
        <f>IF(BT125&gt;0,IF(SUM(BU$12:BU125)&gt;0,0,IF(BS125&lt;&gt;"",-PPMT(Tablas!$D$8,BS125,($C$4*12)-(VLOOKUP($BJ$9,$A$12:$B$71,2,0)-1),BT$9-SUM(BU$12:BU125)),0)),0)</f>
        <v>0</v>
      </c>
      <c r="BW125" s="6">
        <f>IF(SUM(BU$12:BU125)&gt;0,0,IF(BS125&lt;&gt;"",BT125-BV125-BU125,0))</f>
        <v>0</v>
      </c>
      <c r="BX125" s="6">
        <f>IF(SUM(BU$12:BU125)&gt;0,0,IF(BS125&lt;&gt;"",(BT125-BU125)*Tablas!$D$8,0))</f>
        <v>0</v>
      </c>
      <c r="BY125" s="6">
        <f>IF(BV125&gt;0,IF(SUM(BU$12:BU125)&gt;0,0,IF(BS125&lt;&gt;"",Tablas!$G$8,0)),0)</f>
        <v>0</v>
      </c>
      <c r="BZ125" s="6">
        <f>IF(BS125&lt;&gt;"",ROUND(BY125+BX125+BV125,2),0)*(1+Tablas!$E$8)</f>
        <v>0</v>
      </c>
      <c r="CB125" s="14" t="str">
        <f t="shared" si="53"/>
        <v/>
      </c>
      <c r="CC125" s="6">
        <f t="shared" si="54"/>
        <v>0</v>
      </c>
      <c r="CD125" s="6">
        <f t="shared" si="55"/>
        <v>0</v>
      </c>
      <c r="CE125" s="6">
        <f>IF(CC125&gt;0,IF(SUM(CD$12:CD125)&gt;0,0,IF(CB125&lt;&gt;"",-PPMT(Tablas!$D$8,CB125,($C$4*12)-(VLOOKUP($BS$9,$A$12:$B$71,2,0)-1),CC$9-SUM(CD$12:CD125)),0)),0)</f>
        <v>0</v>
      </c>
      <c r="CF125" s="6">
        <f>IF(SUM(CD$12:CD125)&gt;0,0,IF(CB125&lt;&gt;"",CC125-CE125-CD125,0))</f>
        <v>0</v>
      </c>
      <c r="CG125" s="6">
        <f>IF(SUM(CD$12:CD125)&gt;0,0,IF(CB125&lt;&gt;"",(CC125-CD125)*Tablas!$D$8,0))</f>
        <v>0</v>
      </c>
      <c r="CH125" s="6">
        <f>IF(CE125&gt;0,IF(SUM(CD$12:CD125)&gt;0,0,IF(CB125&lt;&gt;"",Tablas!$G$8,0)),0)</f>
        <v>0</v>
      </c>
      <c r="CI125" s="6">
        <f>IF(CB125&lt;&gt;"",ROUND(CH125+CG125+CE125,2),0)*(1+Tablas!$E$8)</f>
        <v>0</v>
      </c>
      <c r="CK125" s="14" t="str">
        <f t="shared" si="56"/>
        <v/>
      </c>
      <c r="CL125" s="6">
        <f t="shared" si="57"/>
        <v>0</v>
      </c>
      <c r="CM125" s="6">
        <f t="shared" si="58"/>
        <v>0</v>
      </c>
      <c r="CN125" s="6">
        <f>IF(CL125&gt;0,IF(SUM(CM$12:CM125)&gt;0,0,IF(CK125&lt;&gt;"",-PPMT(Tablas!$D$8,CK125,($C$4*12)-(VLOOKUP($CB$9,$A$12:$B$71,2,0)-1),CL$9-SUM(CM$12:CM125)),0)),0)</f>
        <v>0</v>
      </c>
      <c r="CO125" s="6">
        <f>IF(SUM(CM$12:CM125)&gt;0,0,IF(CK125&lt;&gt;"",CL125-CN125-CM125,0))</f>
        <v>0</v>
      </c>
      <c r="CP125" s="6">
        <f>IF(SUM(CM$12:CM125)&gt;0,0,IF(CK125&lt;&gt;"",(CL125-CM125)*Tablas!$D$8,0))</f>
        <v>0</v>
      </c>
      <c r="CQ125" s="6">
        <f>IF(CN125&gt;0,IF(SUM(CM$12:CM125)&gt;0,0,IF(CK125&lt;&gt;"",Tablas!$G$8,0)),0)</f>
        <v>0</v>
      </c>
      <c r="CR125" s="6">
        <f>IF(CK125&lt;&gt;"",ROUND(CQ125+CP125+CN125,2),0)*(1+Tablas!$E$8)</f>
        <v>0</v>
      </c>
      <c r="CT125" s="14" t="str">
        <f t="shared" si="59"/>
        <v/>
      </c>
      <c r="CU125" s="6">
        <f t="shared" si="60"/>
        <v>0</v>
      </c>
      <c r="CV125" s="6">
        <f t="shared" si="61"/>
        <v>0</v>
      </c>
      <c r="CW125" s="6">
        <f>IF(CU125&gt;0,IF(SUM(CV$12:CV125)&gt;0,0,IF(CT125&lt;&gt;"",-PPMT(Tablas!$D$8,CT125,($C$4*12)-(VLOOKUP($CK$9,$A$12:$B$71,2,0)-1),CU$9-SUM(CV$12:CV125)),0)),0)</f>
        <v>0</v>
      </c>
      <c r="CX125" s="6">
        <f>IF(SUM(CV$12:CV125)&gt;0,0,IF(CT125&lt;&gt;"",CU125-CW125-CV125,0))</f>
        <v>0</v>
      </c>
      <c r="CY125" s="6">
        <f>IF(SUM(CV$12:CV125)&gt;0,0,IF(CT125&lt;&gt;"",(CU125-CV125)*Tablas!$D$8,0))</f>
        <v>0</v>
      </c>
      <c r="CZ125" s="6">
        <f>IF(CW125&gt;0,IF(SUM(CV$12:CV125)&gt;0,0,IF(CT125&lt;&gt;"",Tablas!$G$8,0)),0)</f>
        <v>0</v>
      </c>
      <c r="DA125" s="6">
        <f>IF(CT125&lt;&gt;"",ROUND(CZ125+CY125+CW125,2),0)*(1+Tablas!$E$8)</f>
        <v>0</v>
      </c>
      <c r="DC125" s="14" t="str">
        <f t="shared" si="62"/>
        <v/>
      </c>
      <c r="DD125" s="6">
        <f t="shared" si="63"/>
        <v>0</v>
      </c>
      <c r="DE125" s="6">
        <f t="shared" si="64"/>
        <v>0</v>
      </c>
      <c r="DF125" s="6">
        <f>IF(DD125&gt;0,IF(SUM(DE$12:DE125)&gt;0,0,IF(DC125&lt;&gt;"",-PPMT(Tablas!$D$8,DC125,($C$4*12)-(VLOOKUP($CT$9,$A$12:$B$71,2,0)-1),DD$9-SUM(DE$12:DE125)),0)),0)</f>
        <v>0</v>
      </c>
      <c r="DG125" s="6">
        <f>IF(SUM(DE$12:DE125)&gt;0,0,IF(DC125&lt;&gt;"",DD125-DF125-DE125,0))</f>
        <v>0</v>
      </c>
      <c r="DH125" s="6">
        <f>IF(SUM(DE$12:DE125)&gt;0,0,IF(DC125&lt;&gt;"",(DD125-DE125)*Tablas!$D$8,0))</f>
        <v>0</v>
      </c>
      <c r="DI125" s="6">
        <f>IF(DF125&gt;0,IF(SUM(DE$12:DE125)&gt;0,0,IF(DC125&lt;&gt;"",Tablas!$G$8,0)),0)</f>
        <v>0</v>
      </c>
      <c r="DJ125" s="6">
        <f>IF(DC125&lt;&gt;"",ROUND(DI125+DH125+DF125,2),0)*(1+Tablas!$E$8)</f>
        <v>0</v>
      </c>
      <c r="DL125" s="14" t="str">
        <f t="shared" si="65"/>
        <v/>
      </c>
      <c r="DM125" s="6">
        <f t="shared" si="66"/>
        <v>0</v>
      </c>
      <c r="DN125" s="6">
        <f t="shared" si="67"/>
        <v>0</v>
      </c>
      <c r="DO125" s="6">
        <f>IF(DM125&gt;0,IF(SUM(DN$12:DN125)&gt;0,0,IF(DL125&lt;&gt;"",-PPMT(Tablas!$D$8,DL125,($C$4*12)-(VLOOKUP($DC$9,$A$12:$B$71,2,0)-1),DM$9-SUM(DN$12:DN125)),0)),0)</f>
        <v>0</v>
      </c>
      <c r="DP125" s="6">
        <f>IF(SUM(DN$12:DN125)&gt;0,0,IF(DL125&lt;&gt;"",DM125-DO125-DN125,0))</f>
        <v>0</v>
      </c>
      <c r="DQ125" s="6">
        <f>IF(SUM(DN$12:DN125)&gt;0,0,IF(DL125&lt;&gt;"",(DM125-DN125)*Tablas!$D$8,0))</f>
        <v>0</v>
      </c>
      <c r="DR125" s="6">
        <f>IF(DO125&gt;0,IF(SUM(DN$12:DN125)&gt;0,0,IF(DL125&lt;&gt;"",Tablas!$G$8,0)),0)</f>
        <v>0</v>
      </c>
      <c r="DS125" s="6">
        <f>IF(DL125&lt;&gt;"",ROUND(DR125+DQ125+DO125,2),0)*(1+Tablas!$E$8)</f>
        <v>0</v>
      </c>
      <c r="DU125" s="14" t="str">
        <f t="shared" si="68"/>
        <v/>
      </c>
      <c r="DV125" s="6">
        <f t="shared" si="69"/>
        <v>0</v>
      </c>
      <c r="DW125" s="6">
        <f t="shared" si="70"/>
        <v>0</v>
      </c>
      <c r="DX125" s="6">
        <f>IF(DV125&gt;0,IF(SUM(DW$12:DW125)&gt;0,0,IF(DU125&lt;&gt;"",-PPMT(Tablas!$D$8,DU125,($C$4*12)-(VLOOKUP($DL$9,$A$12:$B$71,2,0)-1),DV$9-SUM(DW$12:DW125)),0)),0)</f>
        <v>0</v>
      </c>
      <c r="DY125" s="6">
        <f>IF(SUM(DW$12:DW125)&gt;0,0,IF(DU125&lt;&gt;"",DV125-DX125-DW125,0))</f>
        <v>0</v>
      </c>
      <c r="DZ125" s="6">
        <f>IF(SUM(DW$12:DW125)&gt;0,0,IF(DU125&lt;&gt;"",(DV125-DW125)*Tablas!$D$8,0))</f>
        <v>0</v>
      </c>
      <c r="EA125" s="6">
        <f>IF(DX125&gt;0,IF(SUM(DW$12:DW125)&gt;0,0,IF(DU125&lt;&gt;"",Tablas!$G$8,0)),0)</f>
        <v>0</v>
      </c>
      <c r="EB125" s="6">
        <f>IF(DU125&lt;&gt;"",ROUND(EA125+DZ125+DX125,2),0)*(1+Tablas!$E$8)</f>
        <v>0</v>
      </c>
    </row>
    <row r="126" spans="1:132" x14ac:dyDescent="0.2">
      <c r="A126" s="3">
        <f>IF($D126&gt;0,COUNTA($D$12:D126),0)</f>
        <v>0</v>
      </c>
      <c r="B126" s="13" t="str">
        <f t="shared" si="71"/>
        <v/>
      </c>
      <c r="C126" s="1">
        <f t="shared" si="72"/>
        <v>49079</v>
      </c>
      <c r="D126" s="34"/>
      <c r="E126" s="6">
        <f t="shared" si="73"/>
        <v>1.0572875908110291E-11</v>
      </c>
      <c r="F126" s="6">
        <f t="shared" si="37"/>
        <v>0</v>
      </c>
      <c r="G126" s="6">
        <f t="shared" si="38"/>
        <v>0</v>
      </c>
      <c r="H126" s="6">
        <f t="shared" si="39"/>
        <v>0</v>
      </c>
      <c r="I126" s="6">
        <f>ROUND(SUM(F126:H126),2)*(Tablas!$E$8)</f>
        <v>0</v>
      </c>
      <c r="J126" s="6">
        <f t="shared" si="40"/>
        <v>0</v>
      </c>
      <c r="AR126" s="14" t="str">
        <f t="shared" si="41"/>
        <v/>
      </c>
      <c r="AS126" s="6">
        <f t="shared" si="42"/>
        <v>0</v>
      </c>
      <c r="AT126" s="6">
        <f t="shared" si="43"/>
        <v>0</v>
      </c>
      <c r="AU126" s="6">
        <f>IF(SUM($AT$12:$AT126)&gt;0,0,IF($AR126&lt;&gt;"",-PPMT($H$2,$AR126,$C$4*12,$AS$12-SUM($AT$12:$AT126)),0))</f>
        <v>0</v>
      </c>
      <c r="AV126" s="6">
        <f>IF(SUM($AT$12:$AT126)&gt;0,0,IF($AR126&lt;&gt;"",AS126-AU126-AT126,0))</f>
        <v>0</v>
      </c>
      <c r="AW126" s="6">
        <f>IF(SUM($AT$12:$AT126)&gt;0,0,IF($AR126&lt;&gt;"",(AS126-AT126)*$H$2,0))</f>
        <v>0</v>
      </c>
      <c r="AX126" s="6">
        <f>IF(AU126&gt;0,IF(SUM($AT$12:$AT126)&gt;0,0,IF($AR126&lt;&gt;"",Tablas!$G$8,0)),0)</f>
        <v>0</v>
      </c>
      <c r="AY126" s="6">
        <f>IF($AR126&lt;&gt;"",ROUND(AX126+AW126+AU126,2),0)*(1+Tablas!$E$8)</f>
        <v>0</v>
      </c>
      <c r="BA126" s="14" t="str">
        <f t="shared" si="44"/>
        <v/>
      </c>
      <c r="BB126" s="6">
        <f t="shared" si="45"/>
        <v>0</v>
      </c>
      <c r="BC126" s="6">
        <f t="shared" si="46"/>
        <v>0</v>
      </c>
      <c r="BD126" s="6">
        <f>IF(BB126&gt;0,
IF(SUM(BC$12:BC126)&gt;0,0,
IF(BA126&lt;&gt;"",
-PPMT(Tablas!$D$8,BA126,($C$4*12)-(VLOOKUP($AR$9,$A$12:$B$71,2,0)-1),BB$9-SUM(BC$12:BC126)),0)),0)</f>
        <v>0</v>
      </c>
      <c r="BE126" s="6">
        <f>IF(SUM(BC$12:BC126)&gt;0,0,IF(BA126&lt;&gt;"",BB126-BD126-BC126,0))</f>
        <v>0</v>
      </c>
      <c r="BF126" s="6">
        <f>IF(SUM(BC$12:BC126)&gt;0,0,IF(BA126&lt;&gt;"",(BB126-BC126)*Tablas!$D$8,0))</f>
        <v>0</v>
      </c>
      <c r="BG126" s="6">
        <f>IF(BD126&gt;0,IF(SUM(BC$12:BC126)&gt;0,0,IF(BA126&lt;&gt;"",Tablas!$G$8,0)),0)</f>
        <v>0</v>
      </c>
      <c r="BH126" s="6">
        <f>IF(BA126&lt;&gt;"",ROUND(BG126+BF126+BD126,2),0)*(1+Tablas!$E$8)</f>
        <v>0</v>
      </c>
      <c r="BJ126" s="14" t="str">
        <f t="shared" si="47"/>
        <v/>
      </c>
      <c r="BK126" s="6">
        <f t="shared" si="48"/>
        <v>0</v>
      </c>
      <c r="BL126" s="6">
        <f t="shared" si="49"/>
        <v>0</v>
      </c>
      <c r="BM126" s="6">
        <f>IF(BK126&gt;0,IF(SUM(BL$12:BL126)&gt;0,0,IF(BJ126&lt;&gt;"",-PPMT(Tablas!$D$8,BJ126,($C$4*12)-(VLOOKUP($BA$9,$A$12:$B$71,2,0)-1),BK$9-SUM(BL$12:BL126)),0)),0)</f>
        <v>0</v>
      </c>
      <c r="BN126" s="6">
        <f>IF(SUM(BL$12:BL126)&gt;0,0,IF(BJ126&lt;&gt;"",BK126-BM126-BL126,0))</f>
        <v>0</v>
      </c>
      <c r="BO126" s="6">
        <f>IF(SUM(BL$12:BL126)&gt;0,0,IF(BJ126&lt;&gt;"",(BK126-BL126)*Tablas!$D$8,0))</f>
        <v>0</v>
      </c>
      <c r="BP126" s="6">
        <f>IF(BM126&gt;0,IF(SUM(BL$12:BL126)&gt;0,0,IF(BJ126&lt;&gt;"",Tablas!$G$8,0)),0)</f>
        <v>0</v>
      </c>
      <c r="BQ126" s="6">
        <f>IF(BJ126&lt;&gt;"",ROUND(BP126+BO126+BM126,2),0)*(1+Tablas!$E$8)</f>
        <v>0</v>
      </c>
      <c r="BS126" s="14" t="str">
        <f t="shared" si="50"/>
        <v/>
      </c>
      <c r="BT126" s="6">
        <f t="shared" si="51"/>
        <v>0</v>
      </c>
      <c r="BU126" s="6">
        <f t="shared" si="52"/>
        <v>0</v>
      </c>
      <c r="BV126" s="6">
        <f>IF(BT126&gt;0,IF(SUM(BU$12:BU126)&gt;0,0,IF(BS126&lt;&gt;"",-PPMT(Tablas!$D$8,BS126,($C$4*12)-(VLOOKUP($BJ$9,$A$12:$B$71,2,0)-1),BT$9-SUM(BU$12:BU126)),0)),0)</f>
        <v>0</v>
      </c>
      <c r="BW126" s="6">
        <f>IF(SUM(BU$12:BU126)&gt;0,0,IF(BS126&lt;&gt;"",BT126-BV126-BU126,0))</f>
        <v>0</v>
      </c>
      <c r="BX126" s="6">
        <f>IF(SUM(BU$12:BU126)&gt;0,0,IF(BS126&lt;&gt;"",(BT126-BU126)*Tablas!$D$8,0))</f>
        <v>0</v>
      </c>
      <c r="BY126" s="6">
        <f>IF(BV126&gt;0,IF(SUM(BU$12:BU126)&gt;0,0,IF(BS126&lt;&gt;"",Tablas!$G$8,0)),0)</f>
        <v>0</v>
      </c>
      <c r="BZ126" s="6">
        <f>IF(BS126&lt;&gt;"",ROUND(BY126+BX126+BV126,2),0)*(1+Tablas!$E$8)</f>
        <v>0</v>
      </c>
      <c r="CB126" s="14" t="str">
        <f t="shared" si="53"/>
        <v/>
      </c>
      <c r="CC126" s="6">
        <f t="shared" si="54"/>
        <v>0</v>
      </c>
      <c r="CD126" s="6">
        <f t="shared" si="55"/>
        <v>0</v>
      </c>
      <c r="CE126" s="6">
        <f>IF(CC126&gt;0,IF(SUM(CD$12:CD126)&gt;0,0,IF(CB126&lt;&gt;"",-PPMT(Tablas!$D$8,CB126,($C$4*12)-(VLOOKUP($BS$9,$A$12:$B$71,2,0)-1),CC$9-SUM(CD$12:CD126)),0)),0)</f>
        <v>0</v>
      </c>
      <c r="CF126" s="6">
        <f>IF(SUM(CD$12:CD126)&gt;0,0,IF(CB126&lt;&gt;"",CC126-CE126-CD126,0))</f>
        <v>0</v>
      </c>
      <c r="CG126" s="6">
        <f>IF(SUM(CD$12:CD126)&gt;0,0,IF(CB126&lt;&gt;"",(CC126-CD126)*Tablas!$D$8,0))</f>
        <v>0</v>
      </c>
      <c r="CH126" s="6">
        <f>IF(CE126&gt;0,IF(SUM(CD$12:CD126)&gt;0,0,IF(CB126&lt;&gt;"",Tablas!$G$8,0)),0)</f>
        <v>0</v>
      </c>
      <c r="CI126" s="6">
        <f>IF(CB126&lt;&gt;"",ROUND(CH126+CG126+CE126,2),0)*(1+Tablas!$E$8)</f>
        <v>0</v>
      </c>
      <c r="CK126" s="14" t="str">
        <f t="shared" si="56"/>
        <v/>
      </c>
      <c r="CL126" s="6">
        <f t="shared" si="57"/>
        <v>0</v>
      </c>
      <c r="CM126" s="6">
        <f t="shared" si="58"/>
        <v>0</v>
      </c>
      <c r="CN126" s="6">
        <f>IF(CL126&gt;0,IF(SUM(CM$12:CM126)&gt;0,0,IF(CK126&lt;&gt;"",-PPMT(Tablas!$D$8,CK126,($C$4*12)-(VLOOKUP($CB$9,$A$12:$B$71,2,0)-1),CL$9-SUM(CM$12:CM126)),0)),0)</f>
        <v>0</v>
      </c>
      <c r="CO126" s="6">
        <f>IF(SUM(CM$12:CM126)&gt;0,0,IF(CK126&lt;&gt;"",CL126-CN126-CM126,0))</f>
        <v>0</v>
      </c>
      <c r="CP126" s="6">
        <f>IF(SUM(CM$12:CM126)&gt;0,0,IF(CK126&lt;&gt;"",(CL126-CM126)*Tablas!$D$8,0))</f>
        <v>0</v>
      </c>
      <c r="CQ126" s="6">
        <f>IF(CN126&gt;0,IF(SUM(CM$12:CM126)&gt;0,0,IF(CK126&lt;&gt;"",Tablas!$G$8,0)),0)</f>
        <v>0</v>
      </c>
      <c r="CR126" s="6">
        <f>IF(CK126&lt;&gt;"",ROUND(CQ126+CP126+CN126,2),0)*(1+Tablas!$E$8)</f>
        <v>0</v>
      </c>
      <c r="CT126" s="14" t="str">
        <f t="shared" si="59"/>
        <v/>
      </c>
      <c r="CU126" s="6">
        <f t="shared" si="60"/>
        <v>0</v>
      </c>
      <c r="CV126" s="6">
        <f t="shared" si="61"/>
        <v>0</v>
      </c>
      <c r="CW126" s="6">
        <f>IF(CU126&gt;0,IF(SUM(CV$12:CV126)&gt;0,0,IF(CT126&lt;&gt;"",-PPMT(Tablas!$D$8,CT126,($C$4*12)-(VLOOKUP($CK$9,$A$12:$B$71,2,0)-1),CU$9-SUM(CV$12:CV126)),0)),0)</f>
        <v>0</v>
      </c>
      <c r="CX126" s="6">
        <f>IF(SUM(CV$12:CV126)&gt;0,0,IF(CT126&lt;&gt;"",CU126-CW126-CV126,0))</f>
        <v>0</v>
      </c>
      <c r="CY126" s="6">
        <f>IF(SUM(CV$12:CV126)&gt;0,0,IF(CT126&lt;&gt;"",(CU126-CV126)*Tablas!$D$8,0))</f>
        <v>0</v>
      </c>
      <c r="CZ126" s="6">
        <f>IF(CW126&gt;0,IF(SUM(CV$12:CV126)&gt;0,0,IF(CT126&lt;&gt;"",Tablas!$G$8,0)),0)</f>
        <v>0</v>
      </c>
      <c r="DA126" s="6">
        <f>IF(CT126&lt;&gt;"",ROUND(CZ126+CY126+CW126,2),0)*(1+Tablas!$E$8)</f>
        <v>0</v>
      </c>
      <c r="DC126" s="14" t="str">
        <f t="shared" si="62"/>
        <v/>
      </c>
      <c r="DD126" s="6">
        <f t="shared" si="63"/>
        <v>0</v>
      </c>
      <c r="DE126" s="6">
        <f t="shared" si="64"/>
        <v>0</v>
      </c>
      <c r="DF126" s="6">
        <f>IF(DD126&gt;0,IF(SUM(DE$12:DE126)&gt;0,0,IF(DC126&lt;&gt;"",-PPMT(Tablas!$D$8,DC126,($C$4*12)-(VLOOKUP($CT$9,$A$12:$B$71,2,0)-1),DD$9-SUM(DE$12:DE126)),0)),0)</f>
        <v>0</v>
      </c>
      <c r="DG126" s="6">
        <f>IF(SUM(DE$12:DE126)&gt;0,0,IF(DC126&lt;&gt;"",DD126-DF126-DE126,0))</f>
        <v>0</v>
      </c>
      <c r="DH126" s="6">
        <f>IF(SUM(DE$12:DE126)&gt;0,0,IF(DC126&lt;&gt;"",(DD126-DE126)*Tablas!$D$8,0))</f>
        <v>0</v>
      </c>
      <c r="DI126" s="6">
        <f>IF(DF126&gt;0,IF(SUM(DE$12:DE126)&gt;0,0,IF(DC126&lt;&gt;"",Tablas!$G$8,0)),0)</f>
        <v>0</v>
      </c>
      <c r="DJ126" s="6">
        <f>IF(DC126&lt;&gt;"",ROUND(DI126+DH126+DF126,2),0)*(1+Tablas!$E$8)</f>
        <v>0</v>
      </c>
      <c r="DL126" s="14" t="str">
        <f t="shared" si="65"/>
        <v/>
      </c>
      <c r="DM126" s="6">
        <f t="shared" si="66"/>
        <v>0</v>
      </c>
      <c r="DN126" s="6">
        <f t="shared" si="67"/>
        <v>0</v>
      </c>
      <c r="DO126" s="6">
        <f>IF(DM126&gt;0,IF(SUM(DN$12:DN126)&gt;0,0,IF(DL126&lt;&gt;"",-PPMT(Tablas!$D$8,DL126,($C$4*12)-(VLOOKUP($DC$9,$A$12:$B$71,2,0)-1),DM$9-SUM(DN$12:DN126)),0)),0)</f>
        <v>0</v>
      </c>
      <c r="DP126" s="6">
        <f>IF(SUM(DN$12:DN126)&gt;0,0,IF(DL126&lt;&gt;"",DM126-DO126-DN126,0))</f>
        <v>0</v>
      </c>
      <c r="DQ126" s="6">
        <f>IF(SUM(DN$12:DN126)&gt;0,0,IF(DL126&lt;&gt;"",(DM126-DN126)*Tablas!$D$8,0))</f>
        <v>0</v>
      </c>
      <c r="DR126" s="6">
        <f>IF(DO126&gt;0,IF(SUM(DN$12:DN126)&gt;0,0,IF(DL126&lt;&gt;"",Tablas!$G$8,0)),0)</f>
        <v>0</v>
      </c>
      <c r="DS126" s="6">
        <f>IF(DL126&lt;&gt;"",ROUND(DR126+DQ126+DO126,2),0)*(1+Tablas!$E$8)</f>
        <v>0</v>
      </c>
      <c r="DU126" s="14" t="str">
        <f t="shared" si="68"/>
        <v/>
      </c>
      <c r="DV126" s="6">
        <f t="shared" si="69"/>
        <v>0</v>
      </c>
      <c r="DW126" s="6">
        <f t="shared" si="70"/>
        <v>0</v>
      </c>
      <c r="DX126" s="6">
        <f>IF(DV126&gt;0,IF(SUM(DW$12:DW126)&gt;0,0,IF(DU126&lt;&gt;"",-PPMT(Tablas!$D$8,DU126,($C$4*12)-(VLOOKUP($DL$9,$A$12:$B$71,2,0)-1),DV$9-SUM(DW$12:DW126)),0)),0)</f>
        <v>0</v>
      </c>
      <c r="DY126" s="6">
        <f>IF(SUM(DW$12:DW126)&gt;0,0,IF(DU126&lt;&gt;"",DV126-DX126-DW126,0))</f>
        <v>0</v>
      </c>
      <c r="DZ126" s="6">
        <f>IF(SUM(DW$12:DW126)&gt;0,0,IF(DU126&lt;&gt;"",(DV126-DW126)*Tablas!$D$8,0))</f>
        <v>0</v>
      </c>
      <c r="EA126" s="6">
        <f>IF(DX126&gt;0,IF(SUM(DW$12:DW126)&gt;0,0,IF(DU126&lt;&gt;"",Tablas!$G$8,0)),0)</f>
        <v>0</v>
      </c>
      <c r="EB126" s="6">
        <f>IF(DU126&lt;&gt;"",ROUND(EA126+DZ126+DX126,2),0)*(1+Tablas!$E$8)</f>
        <v>0</v>
      </c>
    </row>
    <row r="127" spans="1:132" x14ac:dyDescent="0.2">
      <c r="A127" s="3">
        <f>IF($D127&gt;0,COUNTA($D$12:D127),0)</f>
        <v>0</v>
      </c>
      <c r="B127" s="13" t="str">
        <f t="shared" si="71"/>
        <v/>
      </c>
      <c r="C127" s="1">
        <f t="shared" si="72"/>
        <v>49110</v>
      </c>
      <c r="D127" s="34"/>
      <c r="E127" s="6">
        <f t="shared" si="73"/>
        <v>1.0572875908110291E-11</v>
      </c>
      <c r="F127" s="6">
        <f t="shared" si="37"/>
        <v>0</v>
      </c>
      <c r="G127" s="6">
        <f t="shared" si="38"/>
        <v>0</v>
      </c>
      <c r="H127" s="6">
        <f t="shared" si="39"/>
        <v>0</v>
      </c>
      <c r="I127" s="6">
        <f>ROUND(SUM(F127:H127),2)*(Tablas!$E$8)</f>
        <v>0</v>
      </c>
      <c r="J127" s="6">
        <f t="shared" si="40"/>
        <v>0</v>
      </c>
      <c r="AR127" s="14" t="str">
        <f t="shared" si="41"/>
        <v/>
      </c>
      <c r="AS127" s="6">
        <f t="shared" si="42"/>
        <v>0</v>
      </c>
      <c r="AT127" s="6">
        <f t="shared" si="43"/>
        <v>0</v>
      </c>
      <c r="AU127" s="6">
        <f>IF(SUM($AT$12:$AT127)&gt;0,0,IF($AR127&lt;&gt;"",-PPMT($H$2,$AR127,$C$4*12,$AS$12-SUM($AT$12:$AT127)),0))</f>
        <v>0</v>
      </c>
      <c r="AV127" s="6">
        <f>IF(SUM($AT$12:$AT127)&gt;0,0,IF($AR127&lt;&gt;"",AS127-AU127-AT127,0))</f>
        <v>0</v>
      </c>
      <c r="AW127" s="6">
        <f>IF(SUM($AT$12:$AT127)&gt;0,0,IF($AR127&lt;&gt;"",(AS127-AT127)*$H$2,0))</f>
        <v>0</v>
      </c>
      <c r="AX127" s="6">
        <f>IF(AU127&gt;0,IF(SUM($AT$12:$AT127)&gt;0,0,IF($AR127&lt;&gt;"",Tablas!$G$8,0)),0)</f>
        <v>0</v>
      </c>
      <c r="AY127" s="6">
        <f>IF($AR127&lt;&gt;"",ROUND(AX127+AW127+AU127,2),0)*(1+Tablas!$E$8)</f>
        <v>0</v>
      </c>
      <c r="BA127" s="14" t="str">
        <f t="shared" si="44"/>
        <v/>
      </c>
      <c r="BB127" s="6">
        <f t="shared" si="45"/>
        <v>0</v>
      </c>
      <c r="BC127" s="6">
        <f t="shared" si="46"/>
        <v>0</v>
      </c>
      <c r="BD127" s="6">
        <f>IF(BB127&gt;0,
IF(SUM(BC$12:BC127)&gt;0,0,
IF(BA127&lt;&gt;"",
-PPMT(Tablas!$D$8,BA127,($C$4*12)-(VLOOKUP($AR$9,$A$12:$B$71,2,0)-1),BB$9-SUM(BC$12:BC127)),0)),0)</f>
        <v>0</v>
      </c>
      <c r="BE127" s="6">
        <f>IF(SUM(BC$12:BC127)&gt;0,0,IF(BA127&lt;&gt;"",BB127-BD127-BC127,0))</f>
        <v>0</v>
      </c>
      <c r="BF127" s="6">
        <f>IF(SUM(BC$12:BC127)&gt;0,0,IF(BA127&lt;&gt;"",(BB127-BC127)*Tablas!$D$8,0))</f>
        <v>0</v>
      </c>
      <c r="BG127" s="6">
        <f>IF(BD127&gt;0,IF(SUM(BC$12:BC127)&gt;0,0,IF(BA127&lt;&gt;"",Tablas!$G$8,0)),0)</f>
        <v>0</v>
      </c>
      <c r="BH127" s="6">
        <f>IF(BA127&lt;&gt;"",ROUND(BG127+BF127+BD127,2),0)*(1+Tablas!$E$8)</f>
        <v>0</v>
      </c>
      <c r="BJ127" s="14" t="str">
        <f t="shared" si="47"/>
        <v/>
      </c>
      <c r="BK127" s="6">
        <f t="shared" si="48"/>
        <v>0</v>
      </c>
      <c r="BL127" s="6">
        <f t="shared" si="49"/>
        <v>0</v>
      </c>
      <c r="BM127" s="6">
        <f>IF(BK127&gt;0,IF(SUM(BL$12:BL127)&gt;0,0,IF(BJ127&lt;&gt;"",-PPMT(Tablas!$D$8,BJ127,($C$4*12)-(VLOOKUP($BA$9,$A$12:$B$71,2,0)-1),BK$9-SUM(BL$12:BL127)),0)),0)</f>
        <v>0</v>
      </c>
      <c r="BN127" s="6">
        <f>IF(SUM(BL$12:BL127)&gt;0,0,IF(BJ127&lt;&gt;"",BK127-BM127-BL127,0))</f>
        <v>0</v>
      </c>
      <c r="BO127" s="6">
        <f>IF(SUM(BL$12:BL127)&gt;0,0,IF(BJ127&lt;&gt;"",(BK127-BL127)*Tablas!$D$8,0))</f>
        <v>0</v>
      </c>
      <c r="BP127" s="6">
        <f>IF(BM127&gt;0,IF(SUM(BL$12:BL127)&gt;0,0,IF(BJ127&lt;&gt;"",Tablas!$G$8,0)),0)</f>
        <v>0</v>
      </c>
      <c r="BQ127" s="6">
        <f>IF(BJ127&lt;&gt;"",ROUND(BP127+BO127+BM127,2),0)*(1+Tablas!$E$8)</f>
        <v>0</v>
      </c>
      <c r="BS127" s="14" t="str">
        <f t="shared" si="50"/>
        <v/>
      </c>
      <c r="BT127" s="6">
        <f t="shared" si="51"/>
        <v>0</v>
      </c>
      <c r="BU127" s="6">
        <f t="shared" si="52"/>
        <v>0</v>
      </c>
      <c r="BV127" s="6">
        <f>IF(BT127&gt;0,IF(SUM(BU$12:BU127)&gt;0,0,IF(BS127&lt;&gt;"",-PPMT(Tablas!$D$8,BS127,($C$4*12)-(VLOOKUP($BJ$9,$A$12:$B$71,2,0)-1),BT$9-SUM(BU$12:BU127)),0)),0)</f>
        <v>0</v>
      </c>
      <c r="BW127" s="6">
        <f>IF(SUM(BU$12:BU127)&gt;0,0,IF(BS127&lt;&gt;"",BT127-BV127-BU127,0))</f>
        <v>0</v>
      </c>
      <c r="BX127" s="6">
        <f>IF(SUM(BU$12:BU127)&gt;0,0,IF(BS127&lt;&gt;"",(BT127-BU127)*Tablas!$D$8,0))</f>
        <v>0</v>
      </c>
      <c r="BY127" s="6">
        <f>IF(BV127&gt;0,IF(SUM(BU$12:BU127)&gt;0,0,IF(BS127&lt;&gt;"",Tablas!$G$8,0)),0)</f>
        <v>0</v>
      </c>
      <c r="BZ127" s="6">
        <f>IF(BS127&lt;&gt;"",ROUND(BY127+BX127+BV127,2),0)*(1+Tablas!$E$8)</f>
        <v>0</v>
      </c>
      <c r="CB127" s="14" t="str">
        <f t="shared" si="53"/>
        <v/>
      </c>
      <c r="CC127" s="6">
        <f t="shared" si="54"/>
        <v>0</v>
      </c>
      <c r="CD127" s="6">
        <f t="shared" si="55"/>
        <v>0</v>
      </c>
      <c r="CE127" s="6">
        <f>IF(CC127&gt;0,IF(SUM(CD$12:CD127)&gt;0,0,IF(CB127&lt;&gt;"",-PPMT(Tablas!$D$8,CB127,($C$4*12)-(VLOOKUP($BS$9,$A$12:$B$71,2,0)-1),CC$9-SUM(CD$12:CD127)),0)),0)</f>
        <v>0</v>
      </c>
      <c r="CF127" s="6">
        <f>IF(SUM(CD$12:CD127)&gt;0,0,IF(CB127&lt;&gt;"",CC127-CE127-CD127,0))</f>
        <v>0</v>
      </c>
      <c r="CG127" s="6">
        <f>IF(SUM(CD$12:CD127)&gt;0,0,IF(CB127&lt;&gt;"",(CC127-CD127)*Tablas!$D$8,0))</f>
        <v>0</v>
      </c>
      <c r="CH127" s="6">
        <f>IF(CE127&gt;0,IF(SUM(CD$12:CD127)&gt;0,0,IF(CB127&lt;&gt;"",Tablas!$G$8,0)),0)</f>
        <v>0</v>
      </c>
      <c r="CI127" s="6">
        <f>IF(CB127&lt;&gt;"",ROUND(CH127+CG127+CE127,2),0)*(1+Tablas!$E$8)</f>
        <v>0</v>
      </c>
      <c r="CK127" s="14" t="str">
        <f t="shared" si="56"/>
        <v/>
      </c>
      <c r="CL127" s="6">
        <f t="shared" si="57"/>
        <v>0</v>
      </c>
      <c r="CM127" s="6">
        <f t="shared" si="58"/>
        <v>0</v>
      </c>
      <c r="CN127" s="6">
        <f>IF(CL127&gt;0,IF(SUM(CM$12:CM127)&gt;0,0,IF(CK127&lt;&gt;"",-PPMT(Tablas!$D$8,CK127,($C$4*12)-(VLOOKUP($CB$9,$A$12:$B$71,2,0)-1),CL$9-SUM(CM$12:CM127)),0)),0)</f>
        <v>0</v>
      </c>
      <c r="CO127" s="6">
        <f>IF(SUM(CM$12:CM127)&gt;0,0,IF(CK127&lt;&gt;"",CL127-CN127-CM127,0))</f>
        <v>0</v>
      </c>
      <c r="CP127" s="6">
        <f>IF(SUM(CM$12:CM127)&gt;0,0,IF(CK127&lt;&gt;"",(CL127-CM127)*Tablas!$D$8,0))</f>
        <v>0</v>
      </c>
      <c r="CQ127" s="6">
        <f>IF(CN127&gt;0,IF(SUM(CM$12:CM127)&gt;0,0,IF(CK127&lt;&gt;"",Tablas!$G$8,0)),0)</f>
        <v>0</v>
      </c>
      <c r="CR127" s="6">
        <f>IF(CK127&lt;&gt;"",ROUND(CQ127+CP127+CN127,2),0)*(1+Tablas!$E$8)</f>
        <v>0</v>
      </c>
      <c r="CT127" s="14" t="str">
        <f t="shared" si="59"/>
        <v/>
      </c>
      <c r="CU127" s="6">
        <f t="shared" si="60"/>
        <v>0</v>
      </c>
      <c r="CV127" s="6">
        <f t="shared" si="61"/>
        <v>0</v>
      </c>
      <c r="CW127" s="6">
        <f>IF(CU127&gt;0,IF(SUM(CV$12:CV127)&gt;0,0,IF(CT127&lt;&gt;"",-PPMT(Tablas!$D$8,CT127,($C$4*12)-(VLOOKUP($CK$9,$A$12:$B$71,2,0)-1),CU$9-SUM(CV$12:CV127)),0)),0)</f>
        <v>0</v>
      </c>
      <c r="CX127" s="6">
        <f>IF(SUM(CV$12:CV127)&gt;0,0,IF(CT127&lt;&gt;"",CU127-CW127-CV127,0))</f>
        <v>0</v>
      </c>
      <c r="CY127" s="6">
        <f>IF(SUM(CV$12:CV127)&gt;0,0,IF(CT127&lt;&gt;"",(CU127-CV127)*Tablas!$D$8,0))</f>
        <v>0</v>
      </c>
      <c r="CZ127" s="6">
        <f>IF(CW127&gt;0,IF(SUM(CV$12:CV127)&gt;0,0,IF(CT127&lt;&gt;"",Tablas!$G$8,0)),0)</f>
        <v>0</v>
      </c>
      <c r="DA127" s="6">
        <f>IF(CT127&lt;&gt;"",ROUND(CZ127+CY127+CW127,2),0)*(1+Tablas!$E$8)</f>
        <v>0</v>
      </c>
      <c r="DC127" s="14" t="str">
        <f t="shared" si="62"/>
        <v/>
      </c>
      <c r="DD127" s="6">
        <f t="shared" si="63"/>
        <v>0</v>
      </c>
      <c r="DE127" s="6">
        <f t="shared" si="64"/>
        <v>0</v>
      </c>
      <c r="DF127" s="6">
        <f>IF(DD127&gt;0,IF(SUM(DE$12:DE127)&gt;0,0,IF(DC127&lt;&gt;"",-PPMT(Tablas!$D$8,DC127,($C$4*12)-(VLOOKUP($CT$9,$A$12:$B$71,2,0)-1),DD$9-SUM(DE$12:DE127)),0)),0)</f>
        <v>0</v>
      </c>
      <c r="DG127" s="6">
        <f>IF(SUM(DE$12:DE127)&gt;0,0,IF(DC127&lt;&gt;"",DD127-DF127-DE127,0))</f>
        <v>0</v>
      </c>
      <c r="DH127" s="6">
        <f>IF(SUM(DE$12:DE127)&gt;0,0,IF(DC127&lt;&gt;"",(DD127-DE127)*Tablas!$D$8,0))</f>
        <v>0</v>
      </c>
      <c r="DI127" s="6">
        <f>IF(DF127&gt;0,IF(SUM(DE$12:DE127)&gt;0,0,IF(DC127&lt;&gt;"",Tablas!$G$8,0)),0)</f>
        <v>0</v>
      </c>
      <c r="DJ127" s="6">
        <f>IF(DC127&lt;&gt;"",ROUND(DI127+DH127+DF127,2),0)*(1+Tablas!$E$8)</f>
        <v>0</v>
      </c>
      <c r="DL127" s="14" t="str">
        <f t="shared" si="65"/>
        <v/>
      </c>
      <c r="DM127" s="6">
        <f t="shared" si="66"/>
        <v>0</v>
      </c>
      <c r="DN127" s="6">
        <f t="shared" si="67"/>
        <v>0</v>
      </c>
      <c r="DO127" s="6">
        <f>IF(DM127&gt;0,IF(SUM(DN$12:DN127)&gt;0,0,IF(DL127&lt;&gt;"",-PPMT(Tablas!$D$8,DL127,($C$4*12)-(VLOOKUP($DC$9,$A$12:$B$71,2,0)-1),DM$9-SUM(DN$12:DN127)),0)),0)</f>
        <v>0</v>
      </c>
      <c r="DP127" s="6">
        <f>IF(SUM(DN$12:DN127)&gt;0,0,IF(DL127&lt;&gt;"",DM127-DO127-DN127,0))</f>
        <v>0</v>
      </c>
      <c r="DQ127" s="6">
        <f>IF(SUM(DN$12:DN127)&gt;0,0,IF(DL127&lt;&gt;"",(DM127-DN127)*Tablas!$D$8,0))</f>
        <v>0</v>
      </c>
      <c r="DR127" s="6">
        <f>IF(DO127&gt;0,IF(SUM(DN$12:DN127)&gt;0,0,IF(DL127&lt;&gt;"",Tablas!$G$8,0)),0)</f>
        <v>0</v>
      </c>
      <c r="DS127" s="6">
        <f>IF(DL127&lt;&gt;"",ROUND(DR127+DQ127+DO127,2),0)*(1+Tablas!$E$8)</f>
        <v>0</v>
      </c>
      <c r="DU127" s="14" t="str">
        <f t="shared" si="68"/>
        <v/>
      </c>
      <c r="DV127" s="6">
        <f t="shared" si="69"/>
        <v>0</v>
      </c>
      <c r="DW127" s="6">
        <f t="shared" si="70"/>
        <v>0</v>
      </c>
      <c r="DX127" s="6">
        <f>IF(DV127&gt;0,IF(SUM(DW$12:DW127)&gt;0,0,IF(DU127&lt;&gt;"",-PPMT(Tablas!$D$8,DU127,($C$4*12)-(VLOOKUP($DL$9,$A$12:$B$71,2,0)-1),DV$9-SUM(DW$12:DW127)),0)),0)</f>
        <v>0</v>
      </c>
      <c r="DY127" s="6">
        <f>IF(SUM(DW$12:DW127)&gt;0,0,IF(DU127&lt;&gt;"",DV127-DX127-DW127,0))</f>
        <v>0</v>
      </c>
      <c r="DZ127" s="6">
        <f>IF(SUM(DW$12:DW127)&gt;0,0,IF(DU127&lt;&gt;"",(DV127-DW127)*Tablas!$D$8,0))</f>
        <v>0</v>
      </c>
      <c r="EA127" s="6">
        <f>IF(DX127&gt;0,IF(SUM(DW$12:DW127)&gt;0,0,IF(DU127&lt;&gt;"",Tablas!$G$8,0)),0)</f>
        <v>0</v>
      </c>
      <c r="EB127" s="6">
        <f>IF(DU127&lt;&gt;"",ROUND(EA127+DZ127+DX127,2),0)*(1+Tablas!$E$8)</f>
        <v>0</v>
      </c>
    </row>
    <row r="128" spans="1:132" x14ac:dyDescent="0.2">
      <c r="A128" s="3">
        <f>IF($D128&gt;0,COUNTA($D$12:D128),0)</f>
        <v>0</v>
      </c>
      <c r="B128" s="13" t="str">
        <f t="shared" si="71"/>
        <v/>
      </c>
      <c r="C128" s="1">
        <f t="shared" si="72"/>
        <v>49140</v>
      </c>
      <c r="D128" s="34"/>
      <c r="E128" s="6">
        <f t="shared" si="73"/>
        <v>1.0572875908110291E-11</v>
      </c>
      <c r="F128" s="6">
        <f t="shared" si="37"/>
        <v>0</v>
      </c>
      <c r="G128" s="6">
        <f t="shared" si="38"/>
        <v>0</v>
      </c>
      <c r="H128" s="6">
        <f t="shared" si="39"/>
        <v>0</v>
      </c>
      <c r="I128" s="6">
        <f>ROUND(SUM(F128:H128),2)*(Tablas!$E$8)</f>
        <v>0</v>
      </c>
      <c r="J128" s="6">
        <f t="shared" si="40"/>
        <v>0</v>
      </c>
      <c r="AR128" s="14" t="str">
        <f t="shared" si="41"/>
        <v/>
      </c>
      <c r="AS128" s="6">
        <f t="shared" si="42"/>
        <v>0</v>
      </c>
      <c r="AT128" s="6">
        <f t="shared" si="43"/>
        <v>0</v>
      </c>
      <c r="AU128" s="6">
        <f>IF(SUM($AT$12:$AT128)&gt;0,0,IF($AR128&lt;&gt;"",-PPMT($H$2,$AR128,$C$4*12,$AS$12-SUM($AT$12:$AT128)),0))</f>
        <v>0</v>
      </c>
      <c r="AV128" s="6">
        <f>IF(SUM($AT$12:$AT128)&gt;0,0,IF($AR128&lt;&gt;"",AS128-AU128-AT128,0))</f>
        <v>0</v>
      </c>
      <c r="AW128" s="6">
        <f>IF(SUM($AT$12:$AT128)&gt;0,0,IF($AR128&lt;&gt;"",(AS128-AT128)*$H$2,0))</f>
        <v>0</v>
      </c>
      <c r="AX128" s="6">
        <f>IF(AU128&gt;0,IF(SUM($AT$12:$AT128)&gt;0,0,IF($AR128&lt;&gt;"",Tablas!$G$8,0)),0)</f>
        <v>0</v>
      </c>
      <c r="AY128" s="6">
        <f>IF($AR128&lt;&gt;"",ROUND(AX128+AW128+AU128,2),0)*(1+Tablas!$E$8)</f>
        <v>0</v>
      </c>
      <c r="BA128" s="14" t="str">
        <f t="shared" si="44"/>
        <v/>
      </c>
      <c r="BB128" s="6">
        <f t="shared" si="45"/>
        <v>0</v>
      </c>
      <c r="BC128" s="6">
        <f t="shared" si="46"/>
        <v>0</v>
      </c>
      <c r="BD128" s="6">
        <f>IF(BB128&gt;0,
IF(SUM(BC$12:BC128)&gt;0,0,
IF(BA128&lt;&gt;"",
-PPMT(Tablas!$D$8,BA128,($C$4*12)-(VLOOKUP($AR$9,$A$12:$B$71,2,0)-1),BB$9-SUM(BC$12:BC128)),0)),0)</f>
        <v>0</v>
      </c>
      <c r="BE128" s="6">
        <f>IF(SUM(BC$12:BC128)&gt;0,0,IF(BA128&lt;&gt;"",BB128-BD128-BC128,0))</f>
        <v>0</v>
      </c>
      <c r="BF128" s="6">
        <f>IF(SUM(BC$12:BC128)&gt;0,0,IF(BA128&lt;&gt;"",(BB128-BC128)*Tablas!$D$8,0))</f>
        <v>0</v>
      </c>
      <c r="BG128" s="6">
        <f>IF(BD128&gt;0,IF(SUM(BC$12:BC128)&gt;0,0,IF(BA128&lt;&gt;"",Tablas!$G$8,0)),0)</f>
        <v>0</v>
      </c>
      <c r="BH128" s="6">
        <f>IF(BA128&lt;&gt;"",ROUND(BG128+BF128+BD128,2),0)*(1+Tablas!$E$8)</f>
        <v>0</v>
      </c>
      <c r="BJ128" s="14" t="str">
        <f t="shared" si="47"/>
        <v/>
      </c>
      <c r="BK128" s="6">
        <f t="shared" si="48"/>
        <v>0</v>
      </c>
      <c r="BL128" s="6">
        <f t="shared" si="49"/>
        <v>0</v>
      </c>
      <c r="BM128" s="6">
        <f>IF(BK128&gt;0,IF(SUM(BL$12:BL128)&gt;0,0,IF(BJ128&lt;&gt;"",-PPMT(Tablas!$D$8,BJ128,($C$4*12)-(VLOOKUP($BA$9,$A$12:$B$71,2,0)-1),BK$9-SUM(BL$12:BL128)),0)),0)</f>
        <v>0</v>
      </c>
      <c r="BN128" s="6">
        <f>IF(SUM(BL$12:BL128)&gt;0,0,IF(BJ128&lt;&gt;"",BK128-BM128-BL128,0))</f>
        <v>0</v>
      </c>
      <c r="BO128" s="6">
        <f>IF(SUM(BL$12:BL128)&gt;0,0,IF(BJ128&lt;&gt;"",(BK128-BL128)*Tablas!$D$8,0))</f>
        <v>0</v>
      </c>
      <c r="BP128" s="6">
        <f>IF(BM128&gt;0,IF(SUM(BL$12:BL128)&gt;0,0,IF(BJ128&lt;&gt;"",Tablas!$G$8,0)),0)</f>
        <v>0</v>
      </c>
      <c r="BQ128" s="6">
        <f>IF(BJ128&lt;&gt;"",ROUND(BP128+BO128+BM128,2),0)*(1+Tablas!$E$8)</f>
        <v>0</v>
      </c>
      <c r="BS128" s="14" t="str">
        <f t="shared" si="50"/>
        <v/>
      </c>
      <c r="BT128" s="6">
        <f t="shared" si="51"/>
        <v>0</v>
      </c>
      <c r="BU128" s="6">
        <f t="shared" si="52"/>
        <v>0</v>
      </c>
      <c r="BV128" s="6">
        <f>IF(BT128&gt;0,IF(SUM(BU$12:BU128)&gt;0,0,IF(BS128&lt;&gt;"",-PPMT(Tablas!$D$8,BS128,($C$4*12)-(VLOOKUP($BJ$9,$A$12:$B$71,2,0)-1),BT$9-SUM(BU$12:BU128)),0)),0)</f>
        <v>0</v>
      </c>
      <c r="BW128" s="6">
        <f>IF(SUM(BU$12:BU128)&gt;0,0,IF(BS128&lt;&gt;"",BT128-BV128-BU128,0))</f>
        <v>0</v>
      </c>
      <c r="BX128" s="6">
        <f>IF(SUM(BU$12:BU128)&gt;0,0,IF(BS128&lt;&gt;"",(BT128-BU128)*Tablas!$D$8,0))</f>
        <v>0</v>
      </c>
      <c r="BY128" s="6">
        <f>IF(BV128&gt;0,IF(SUM(BU$12:BU128)&gt;0,0,IF(BS128&lt;&gt;"",Tablas!$G$8,0)),0)</f>
        <v>0</v>
      </c>
      <c r="BZ128" s="6">
        <f>IF(BS128&lt;&gt;"",ROUND(BY128+BX128+BV128,2),0)*(1+Tablas!$E$8)</f>
        <v>0</v>
      </c>
      <c r="CB128" s="14" t="str">
        <f t="shared" si="53"/>
        <v/>
      </c>
      <c r="CC128" s="6">
        <f t="shared" si="54"/>
        <v>0</v>
      </c>
      <c r="CD128" s="6">
        <f t="shared" si="55"/>
        <v>0</v>
      </c>
      <c r="CE128" s="6">
        <f>IF(CC128&gt;0,IF(SUM(CD$12:CD128)&gt;0,0,IF(CB128&lt;&gt;"",-PPMT(Tablas!$D$8,CB128,($C$4*12)-(VLOOKUP($BS$9,$A$12:$B$71,2,0)-1),CC$9-SUM(CD$12:CD128)),0)),0)</f>
        <v>0</v>
      </c>
      <c r="CF128" s="6">
        <f>IF(SUM(CD$12:CD128)&gt;0,0,IF(CB128&lt;&gt;"",CC128-CE128-CD128,0))</f>
        <v>0</v>
      </c>
      <c r="CG128" s="6">
        <f>IF(SUM(CD$12:CD128)&gt;0,0,IF(CB128&lt;&gt;"",(CC128-CD128)*Tablas!$D$8,0))</f>
        <v>0</v>
      </c>
      <c r="CH128" s="6">
        <f>IF(CE128&gt;0,IF(SUM(CD$12:CD128)&gt;0,0,IF(CB128&lt;&gt;"",Tablas!$G$8,0)),0)</f>
        <v>0</v>
      </c>
      <c r="CI128" s="6">
        <f>IF(CB128&lt;&gt;"",ROUND(CH128+CG128+CE128,2),0)*(1+Tablas!$E$8)</f>
        <v>0</v>
      </c>
      <c r="CK128" s="14" t="str">
        <f t="shared" si="56"/>
        <v/>
      </c>
      <c r="CL128" s="6">
        <f t="shared" si="57"/>
        <v>0</v>
      </c>
      <c r="CM128" s="6">
        <f t="shared" si="58"/>
        <v>0</v>
      </c>
      <c r="CN128" s="6">
        <f>IF(CL128&gt;0,IF(SUM(CM$12:CM128)&gt;0,0,IF(CK128&lt;&gt;"",-PPMT(Tablas!$D$8,CK128,($C$4*12)-(VLOOKUP($CB$9,$A$12:$B$71,2,0)-1),CL$9-SUM(CM$12:CM128)),0)),0)</f>
        <v>0</v>
      </c>
      <c r="CO128" s="6">
        <f>IF(SUM(CM$12:CM128)&gt;0,0,IF(CK128&lt;&gt;"",CL128-CN128-CM128,0))</f>
        <v>0</v>
      </c>
      <c r="CP128" s="6">
        <f>IF(SUM(CM$12:CM128)&gt;0,0,IF(CK128&lt;&gt;"",(CL128-CM128)*Tablas!$D$8,0))</f>
        <v>0</v>
      </c>
      <c r="CQ128" s="6">
        <f>IF(CN128&gt;0,IF(SUM(CM$12:CM128)&gt;0,0,IF(CK128&lt;&gt;"",Tablas!$G$8,0)),0)</f>
        <v>0</v>
      </c>
      <c r="CR128" s="6">
        <f>IF(CK128&lt;&gt;"",ROUND(CQ128+CP128+CN128,2),0)*(1+Tablas!$E$8)</f>
        <v>0</v>
      </c>
      <c r="CT128" s="14" t="str">
        <f t="shared" si="59"/>
        <v/>
      </c>
      <c r="CU128" s="6">
        <f t="shared" si="60"/>
        <v>0</v>
      </c>
      <c r="CV128" s="6">
        <f t="shared" si="61"/>
        <v>0</v>
      </c>
      <c r="CW128" s="6">
        <f>IF(CU128&gt;0,IF(SUM(CV$12:CV128)&gt;0,0,IF(CT128&lt;&gt;"",-PPMT(Tablas!$D$8,CT128,($C$4*12)-(VLOOKUP($CK$9,$A$12:$B$71,2,0)-1),CU$9-SUM(CV$12:CV128)),0)),0)</f>
        <v>0</v>
      </c>
      <c r="CX128" s="6">
        <f>IF(SUM(CV$12:CV128)&gt;0,0,IF(CT128&lt;&gt;"",CU128-CW128-CV128,0))</f>
        <v>0</v>
      </c>
      <c r="CY128" s="6">
        <f>IF(SUM(CV$12:CV128)&gt;0,0,IF(CT128&lt;&gt;"",(CU128-CV128)*Tablas!$D$8,0))</f>
        <v>0</v>
      </c>
      <c r="CZ128" s="6">
        <f>IF(CW128&gt;0,IF(SUM(CV$12:CV128)&gt;0,0,IF(CT128&lt;&gt;"",Tablas!$G$8,0)),0)</f>
        <v>0</v>
      </c>
      <c r="DA128" s="6">
        <f>IF(CT128&lt;&gt;"",ROUND(CZ128+CY128+CW128,2),0)*(1+Tablas!$E$8)</f>
        <v>0</v>
      </c>
      <c r="DC128" s="14" t="str">
        <f t="shared" si="62"/>
        <v/>
      </c>
      <c r="DD128" s="6">
        <f t="shared" si="63"/>
        <v>0</v>
      </c>
      <c r="DE128" s="6">
        <f t="shared" si="64"/>
        <v>0</v>
      </c>
      <c r="DF128" s="6">
        <f>IF(DD128&gt;0,IF(SUM(DE$12:DE128)&gt;0,0,IF(DC128&lt;&gt;"",-PPMT(Tablas!$D$8,DC128,($C$4*12)-(VLOOKUP($CT$9,$A$12:$B$71,2,0)-1),DD$9-SUM(DE$12:DE128)),0)),0)</f>
        <v>0</v>
      </c>
      <c r="DG128" s="6">
        <f>IF(SUM(DE$12:DE128)&gt;0,0,IF(DC128&lt;&gt;"",DD128-DF128-DE128,0))</f>
        <v>0</v>
      </c>
      <c r="DH128" s="6">
        <f>IF(SUM(DE$12:DE128)&gt;0,0,IF(DC128&lt;&gt;"",(DD128-DE128)*Tablas!$D$8,0))</f>
        <v>0</v>
      </c>
      <c r="DI128" s="6">
        <f>IF(DF128&gt;0,IF(SUM(DE$12:DE128)&gt;0,0,IF(DC128&lt;&gt;"",Tablas!$G$8,0)),0)</f>
        <v>0</v>
      </c>
      <c r="DJ128" s="6">
        <f>IF(DC128&lt;&gt;"",ROUND(DI128+DH128+DF128,2),0)*(1+Tablas!$E$8)</f>
        <v>0</v>
      </c>
      <c r="DL128" s="14" t="str">
        <f t="shared" si="65"/>
        <v/>
      </c>
      <c r="DM128" s="6">
        <f t="shared" si="66"/>
        <v>0</v>
      </c>
      <c r="DN128" s="6">
        <f t="shared" si="67"/>
        <v>0</v>
      </c>
      <c r="DO128" s="6">
        <f>IF(DM128&gt;0,IF(SUM(DN$12:DN128)&gt;0,0,IF(DL128&lt;&gt;"",-PPMT(Tablas!$D$8,DL128,($C$4*12)-(VLOOKUP($DC$9,$A$12:$B$71,2,0)-1),DM$9-SUM(DN$12:DN128)),0)),0)</f>
        <v>0</v>
      </c>
      <c r="DP128" s="6">
        <f>IF(SUM(DN$12:DN128)&gt;0,0,IF(DL128&lt;&gt;"",DM128-DO128-DN128,0))</f>
        <v>0</v>
      </c>
      <c r="DQ128" s="6">
        <f>IF(SUM(DN$12:DN128)&gt;0,0,IF(DL128&lt;&gt;"",(DM128-DN128)*Tablas!$D$8,0))</f>
        <v>0</v>
      </c>
      <c r="DR128" s="6">
        <f>IF(DO128&gt;0,IF(SUM(DN$12:DN128)&gt;0,0,IF(DL128&lt;&gt;"",Tablas!$G$8,0)),0)</f>
        <v>0</v>
      </c>
      <c r="DS128" s="6">
        <f>IF(DL128&lt;&gt;"",ROUND(DR128+DQ128+DO128,2),0)*(1+Tablas!$E$8)</f>
        <v>0</v>
      </c>
      <c r="DU128" s="14" t="str">
        <f t="shared" si="68"/>
        <v/>
      </c>
      <c r="DV128" s="6">
        <f t="shared" si="69"/>
        <v>0</v>
      </c>
      <c r="DW128" s="6">
        <f t="shared" si="70"/>
        <v>0</v>
      </c>
      <c r="DX128" s="6">
        <f>IF(DV128&gt;0,IF(SUM(DW$12:DW128)&gt;0,0,IF(DU128&lt;&gt;"",-PPMT(Tablas!$D$8,DU128,($C$4*12)-(VLOOKUP($DL$9,$A$12:$B$71,2,0)-1),DV$9-SUM(DW$12:DW128)),0)),0)</f>
        <v>0</v>
      </c>
      <c r="DY128" s="6">
        <f>IF(SUM(DW$12:DW128)&gt;0,0,IF(DU128&lt;&gt;"",DV128-DX128-DW128,0))</f>
        <v>0</v>
      </c>
      <c r="DZ128" s="6">
        <f>IF(SUM(DW$12:DW128)&gt;0,0,IF(DU128&lt;&gt;"",(DV128-DW128)*Tablas!$D$8,0))</f>
        <v>0</v>
      </c>
      <c r="EA128" s="6">
        <f>IF(DX128&gt;0,IF(SUM(DW$12:DW128)&gt;0,0,IF(DU128&lt;&gt;"",Tablas!$G$8,0)),0)</f>
        <v>0</v>
      </c>
      <c r="EB128" s="6">
        <f>IF(DU128&lt;&gt;"",ROUND(EA128+DZ128+DX128,2),0)*(1+Tablas!$E$8)</f>
        <v>0</v>
      </c>
    </row>
    <row r="129" spans="1:132" x14ac:dyDescent="0.2">
      <c r="A129" s="3">
        <f>IF($D129&gt;0,COUNTA($D$12:D129),0)</f>
        <v>0</v>
      </c>
      <c r="B129" s="13" t="str">
        <f t="shared" si="71"/>
        <v/>
      </c>
      <c r="C129" s="1">
        <f t="shared" si="72"/>
        <v>49171</v>
      </c>
      <c r="D129" s="34"/>
      <c r="E129" s="6">
        <f t="shared" si="73"/>
        <v>1.0572875908110291E-11</v>
      </c>
      <c r="F129" s="6">
        <f t="shared" si="37"/>
        <v>0</v>
      </c>
      <c r="G129" s="6">
        <f t="shared" si="38"/>
        <v>0</v>
      </c>
      <c r="H129" s="6">
        <f t="shared" si="39"/>
        <v>0</v>
      </c>
      <c r="I129" s="6">
        <f>ROUND(SUM(F129:H129),2)*(Tablas!$E$8)</f>
        <v>0</v>
      </c>
      <c r="J129" s="6">
        <f t="shared" si="40"/>
        <v>0</v>
      </c>
      <c r="AR129" s="14" t="str">
        <f t="shared" si="41"/>
        <v/>
      </c>
      <c r="AS129" s="6">
        <f t="shared" si="42"/>
        <v>0</v>
      </c>
      <c r="AT129" s="6">
        <f t="shared" si="43"/>
        <v>0</v>
      </c>
      <c r="AU129" s="6">
        <f>IF(SUM($AT$12:$AT129)&gt;0,0,IF($AR129&lt;&gt;"",-PPMT($H$2,$AR129,$C$4*12,$AS$12-SUM($AT$12:$AT129)),0))</f>
        <v>0</v>
      </c>
      <c r="AV129" s="6">
        <f>IF(SUM($AT$12:$AT129)&gt;0,0,IF($AR129&lt;&gt;"",AS129-AU129-AT129,0))</f>
        <v>0</v>
      </c>
      <c r="AW129" s="6">
        <f>IF(SUM($AT$12:$AT129)&gt;0,0,IF($AR129&lt;&gt;"",(AS129-AT129)*$H$2,0))</f>
        <v>0</v>
      </c>
      <c r="AX129" s="6">
        <f>IF(AU129&gt;0,IF(SUM($AT$12:$AT129)&gt;0,0,IF($AR129&lt;&gt;"",Tablas!$G$8,0)),0)</f>
        <v>0</v>
      </c>
      <c r="AY129" s="6">
        <f>IF($AR129&lt;&gt;"",ROUND(AX129+AW129+AU129,2),0)*(1+Tablas!$E$8)</f>
        <v>0</v>
      </c>
      <c r="BA129" s="14" t="str">
        <f t="shared" si="44"/>
        <v/>
      </c>
      <c r="BB129" s="6">
        <f t="shared" si="45"/>
        <v>0</v>
      </c>
      <c r="BC129" s="6">
        <f t="shared" si="46"/>
        <v>0</v>
      </c>
      <c r="BD129" s="6">
        <f>IF(BB129&gt;0,
IF(SUM(BC$12:BC129)&gt;0,0,
IF(BA129&lt;&gt;"",
-PPMT(Tablas!$D$8,BA129,($C$4*12)-(VLOOKUP($AR$9,$A$12:$B$71,2,0)-1),BB$9-SUM(BC$12:BC129)),0)),0)</f>
        <v>0</v>
      </c>
      <c r="BE129" s="6">
        <f>IF(SUM(BC$12:BC129)&gt;0,0,IF(BA129&lt;&gt;"",BB129-BD129-BC129,0))</f>
        <v>0</v>
      </c>
      <c r="BF129" s="6">
        <f>IF(SUM(BC$12:BC129)&gt;0,0,IF(BA129&lt;&gt;"",(BB129-BC129)*Tablas!$D$8,0))</f>
        <v>0</v>
      </c>
      <c r="BG129" s="6">
        <f>IF(BD129&gt;0,IF(SUM(BC$12:BC129)&gt;0,0,IF(BA129&lt;&gt;"",Tablas!$G$8,0)),0)</f>
        <v>0</v>
      </c>
      <c r="BH129" s="6">
        <f>IF(BA129&lt;&gt;"",ROUND(BG129+BF129+BD129,2),0)*(1+Tablas!$E$8)</f>
        <v>0</v>
      </c>
      <c r="BJ129" s="14" t="str">
        <f t="shared" si="47"/>
        <v/>
      </c>
      <c r="BK129" s="6">
        <f t="shared" si="48"/>
        <v>0</v>
      </c>
      <c r="BL129" s="6">
        <f t="shared" si="49"/>
        <v>0</v>
      </c>
      <c r="BM129" s="6">
        <f>IF(BK129&gt;0,IF(SUM(BL$12:BL129)&gt;0,0,IF(BJ129&lt;&gt;"",-PPMT(Tablas!$D$8,BJ129,($C$4*12)-(VLOOKUP($BA$9,$A$12:$B$71,2,0)-1),BK$9-SUM(BL$12:BL129)),0)),0)</f>
        <v>0</v>
      </c>
      <c r="BN129" s="6">
        <f>IF(SUM(BL$12:BL129)&gt;0,0,IF(BJ129&lt;&gt;"",BK129-BM129-BL129,0))</f>
        <v>0</v>
      </c>
      <c r="BO129" s="6">
        <f>IF(SUM(BL$12:BL129)&gt;0,0,IF(BJ129&lt;&gt;"",(BK129-BL129)*Tablas!$D$8,0))</f>
        <v>0</v>
      </c>
      <c r="BP129" s="6">
        <f>IF(BM129&gt;0,IF(SUM(BL$12:BL129)&gt;0,0,IF(BJ129&lt;&gt;"",Tablas!$G$8,0)),0)</f>
        <v>0</v>
      </c>
      <c r="BQ129" s="6">
        <f>IF(BJ129&lt;&gt;"",ROUND(BP129+BO129+BM129,2),0)*(1+Tablas!$E$8)</f>
        <v>0</v>
      </c>
      <c r="BS129" s="14" t="str">
        <f t="shared" si="50"/>
        <v/>
      </c>
      <c r="BT129" s="6">
        <f t="shared" si="51"/>
        <v>0</v>
      </c>
      <c r="BU129" s="6">
        <f t="shared" si="52"/>
        <v>0</v>
      </c>
      <c r="BV129" s="6">
        <f>IF(BT129&gt;0,IF(SUM(BU$12:BU129)&gt;0,0,IF(BS129&lt;&gt;"",-PPMT(Tablas!$D$8,BS129,($C$4*12)-(VLOOKUP($BJ$9,$A$12:$B$71,2,0)-1),BT$9-SUM(BU$12:BU129)),0)),0)</f>
        <v>0</v>
      </c>
      <c r="BW129" s="6">
        <f>IF(SUM(BU$12:BU129)&gt;0,0,IF(BS129&lt;&gt;"",BT129-BV129-BU129,0))</f>
        <v>0</v>
      </c>
      <c r="BX129" s="6">
        <f>IF(SUM(BU$12:BU129)&gt;0,0,IF(BS129&lt;&gt;"",(BT129-BU129)*Tablas!$D$8,0))</f>
        <v>0</v>
      </c>
      <c r="BY129" s="6">
        <f>IF(BV129&gt;0,IF(SUM(BU$12:BU129)&gt;0,0,IF(BS129&lt;&gt;"",Tablas!$G$8,0)),0)</f>
        <v>0</v>
      </c>
      <c r="BZ129" s="6">
        <f>IF(BS129&lt;&gt;"",ROUND(BY129+BX129+BV129,2),0)*(1+Tablas!$E$8)</f>
        <v>0</v>
      </c>
      <c r="CB129" s="14" t="str">
        <f t="shared" si="53"/>
        <v/>
      </c>
      <c r="CC129" s="6">
        <f t="shared" si="54"/>
        <v>0</v>
      </c>
      <c r="CD129" s="6">
        <f t="shared" si="55"/>
        <v>0</v>
      </c>
      <c r="CE129" s="6">
        <f>IF(CC129&gt;0,IF(SUM(CD$12:CD129)&gt;0,0,IF(CB129&lt;&gt;"",-PPMT(Tablas!$D$8,CB129,($C$4*12)-(VLOOKUP($BS$9,$A$12:$B$71,2,0)-1),CC$9-SUM(CD$12:CD129)),0)),0)</f>
        <v>0</v>
      </c>
      <c r="CF129" s="6">
        <f>IF(SUM(CD$12:CD129)&gt;0,0,IF(CB129&lt;&gt;"",CC129-CE129-CD129,0))</f>
        <v>0</v>
      </c>
      <c r="CG129" s="6">
        <f>IF(SUM(CD$12:CD129)&gt;0,0,IF(CB129&lt;&gt;"",(CC129-CD129)*Tablas!$D$8,0))</f>
        <v>0</v>
      </c>
      <c r="CH129" s="6">
        <f>IF(CE129&gt;0,IF(SUM(CD$12:CD129)&gt;0,0,IF(CB129&lt;&gt;"",Tablas!$G$8,0)),0)</f>
        <v>0</v>
      </c>
      <c r="CI129" s="6">
        <f>IF(CB129&lt;&gt;"",ROUND(CH129+CG129+CE129,2),0)*(1+Tablas!$E$8)</f>
        <v>0</v>
      </c>
      <c r="CK129" s="14" t="str">
        <f t="shared" si="56"/>
        <v/>
      </c>
      <c r="CL129" s="6">
        <f t="shared" si="57"/>
        <v>0</v>
      </c>
      <c r="CM129" s="6">
        <f t="shared" si="58"/>
        <v>0</v>
      </c>
      <c r="CN129" s="6">
        <f>IF(CL129&gt;0,IF(SUM(CM$12:CM129)&gt;0,0,IF(CK129&lt;&gt;"",-PPMT(Tablas!$D$8,CK129,($C$4*12)-(VLOOKUP($CB$9,$A$12:$B$71,2,0)-1),CL$9-SUM(CM$12:CM129)),0)),0)</f>
        <v>0</v>
      </c>
      <c r="CO129" s="6">
        <f>IF(SUM(CM$12:CM129)&gt;0,0,IF(CK129&lt;&gt;"",CL129-CN129-CM129,0))</f>
        <v>0</v>
      </c>
      <c r="CP129" s="6">
        <f>IF(SUM(CM$12:CM129)&gt;0,0,IF(CK129&lt;&gt;"",(CL129-CM129)*Tablas!$D$8,0))</f>
        <v>0</v>
      </c>
      <c r="CQ129" s="6">
        <f>IF(CN129&gt;0,IF(SUM(CM$12:CM129)&gt;0,0,IF(CK129&lt;&gt;"",Tablas!$G$8,0)),0)</f>
        <v>0</v>
      </c>
      <c r="CR129" s="6">
        <f>IF(CK129&lt;&gt;"",ROUND(CQ129+CP129+CN129,2),0)*(1+Tablas!$E$8)</f>
        <v>0</v>
      </c>
      <c r="CT129" s="14" t="str">
        <f t="shared" si="59"/>
        <v/>
      </c>
      <c r="CU129" s="6">
        <f t="shared" si="60"/>
        <v>0</v>
      </c>
      <c r="CV129" s="6">
        <f t="shared" si="61"/>
        <v>0</v>
      </c>
      <c r="CW129" s="6">
        <f>IF(CU129&gt;0,IF(SUM(CV$12:CV129)&gt;0,0,IF(CT129&lt;&gt;"",-PPMT(Tablas!$D$8,CT129,($C$4*12)-(VLOOKUP($CK$9,$A$12:$B$71,2,0)-1),CU$9-SUM(CV$12:CV129)),0)),0)</f>
        <v>0</v>
      </c>
      <c r="CX129" s="6">
        <f>IF(SUM(CV$12:CV129)&gt;0,0,IF(CT129&lt;&gt;"",CU129-CW129-CV129,0))</f>
        <v>0</v>
      </c>
      <c r="CY129" s="6">
        <f>IF(SUM(CV$12:CV129)&gt;0,0,IF(CT129&lt;&gt;"",(CU129-CV129)*Tablas!$D$8,0))</f>
        <v>0</v>
      </c>
      <c r="CZ129" s="6">
        <f>IF(CW129&gt;0,IF(SUM(CV$12:CV129)&gt;0,0,IF(CT129&lt;&gt;"",Tablas!$G$8,0)),0)</f>
        <v>0</v>
      </c>
      <c r="DA129" s="6">
        <f>IF(CT129&lt;&gt;"",ROUND(CZ129+CY129+CW129,2),0)*(1+Tablas!$E$8)</f>
        <v>0</v>
      </c>
      <c r="DC129" s="14" t="str">
        <f t="shared" si="62"/>
        <v/>
      </c>
      <c r="DD129" s="6">
        <f t="shared" si="63"/>
        <v>0</v>
      </c>
      <c r="DE129" s="6">
        <f t="shared" si="64"/>
        <v>0</v>
      </c>
      <c r="DF129" s="6">
        <f>IF(DD129&gt;0,IF(SUM(DE$12:DE129)&gt;0,0,IF(DC129&lt;&gt;"",-PPMT(Tablas!$D$8,DC129,($C$4*12)-(VLOOKUP($CT$9,$A$12:$B$71,2,0)-1),DD$9-SUM(DE$12:DE129)),0)),0)</f>
        <v>0</v>
      </c>
      <c r="DG129" s="6">
        <f>IF(SUM(DE$12:DE129)&gt;0,0,IF(DC129&lt;&gt;"",DD129-DF129-DE129,0))</f>
        <v>0</v>
      </c>
      <c r="DH129" s="6">
        <f>IF(SUM(DE$12:DE129)&gt;0,0,IF(DC129&lt;&gt;"",(DD129-DE129)*Tablas!$D$8,0))</f>
        <v>0</v>
      </c>
      <c r="DI129" s="6">
        <f>IF(DF129&gt;0,IF(SUM(DE$12:DE129)&gt;0,0,IF(DC129&lt;&gt;"",Tablas!$G$8,0)),0)</f>
        <v>0</v>
      </c>
      <c r="DJ129" s="6">
        <f>IF(DC129&lt;&gt;"",ROUND(DI129+DH129+DF129,2),0)*(1+Tablas!$E$8)</f>
        <v>0</v>
      </c>
      <c r="DL129" s="14" t="str">
        <f t="shared" si="65"/>
        <v/>
      </c>
      <c r="DM129" s="6">
        <f t="shared" si="66"/>
        <v>0</v>
      </c>
      <c r="DN129" s="6">
        <f t="shared" si="67"/>
        <v>0</v>
      </c>
      <c r="DO129" s="6">
        <f>IF(DM129&gt;0,IF(SUM(DN$12:DN129)&gt;0,0,IF(DL129&lt;&gt;"",-PPMT(Tablas!$D$8,DL129,($C$4*12)-(VLOOKUP($DC$9,$A$12:$B$71,2,0)-1),DM$9-SUM(DN$12:DN129)),0)),0)</f>
        <v>0</v>
      </c>
      <c r="DP129" s="6">
        <f>IF(SUM(DN$12:DN129)&gt;0,0,IF(DL129&lt;&gt;"",DM129-DO129-DN129,0))</f>
        <v>0</v>
      </c>
      <c r="DQ129" s="6">
        <f>IF(SUM(DN$12:DN129)&gt;0,0,IF(DL129&lt;&gt;"",(DM129-DN129)*Tablas!$D$8,0))</f>
        <v>0</v>
      </c>
      <c r="DR129" s="6">
        <f>IF(DO129&gt;0,IF(SUM(DN$12:DN129)&gt;0,0,IF(DL129&lt;&gt;"",Tablas!$G$8,0)),0)</f>
        <v>0</v>
      </c>
      <c r="DS129" s="6">
        <f>IF(DL129&lt;&gt;"",ROUND(DR129+DQ129+DO129,2),0)*(1+Tablas!$E$8)</f>
        <v>0</v>
      </c>
      <c r="DU129" s="14" t="str">
        <f t="shared" si="68"/>
        <v/>
      </c>
      <c r="DV129" s="6">
        <f t="shared" si="69"/>
        <v>0</v>
      </c>
      <c r="DW129" s="6">
        <f t="shared" si="70"/>
        <v>0</v>
      </c>
      <c r="DX129" s="6">
        <f>IF(DV129&gt;0,IF(SUM(DW$12:DW129)&gt;0,0,IF(DU129&lt;&gt;"",-PPMT(Tablas!$D$8,DU129,($C$4*12)-(VLOOKUP($DL$9,$A$12:$B$71,2,0)-1),DV$9-SUM(DW$12:DW129)),0)),0)</f>
        <v>0</v>
      </c>
      <c r="DY129" s="6">
        <f>IF(SUM(DW$12:DW129)&gt;0,0,IF(DU129&lt;&gt;"",DV129-DX129-DW129,0))</f>
        <v>0</v>
      </c>
      <c r="DZ129" s="6">
        <f>IF(SUM(DW$12:DW129)&gt;0,0,IF(DU129&lt;&gt;"",(DV129-DW129)*Tablas!$D$8,0))</f>
        <v>0</v>
      </c>
      <c r="EA129" s="6">
        <f>IF(DX129&gt;0,IF(SUM(DW$12:DW129)&gt;0,0,IF(DU129&lt;&gt;"",Tablas!$G$8,0)),0)</f>
        <v>0</v>
      </c>
      <c r="EB129" s="6">
        <f>IF(DU129&lt;&gt;"",ROUND(EA129+DZ129+DX129,2),0)*(1+Tablas!$E$8)</f>
        <v>0</v>
      </c>
    </row>
    <row r="130" spans="1:132" x14ac:dyDescent="0.2">
      <c r="A130" s="3">
        <f>IF($D130&gt;0,COUNTA($D$12:D130),0)</f>
        <v>0</v>
      </c>
      <c r="B130" s="13" t="str">
        <f t="shared" si="71"/>
        <v/>
      </c>
      <c r="C130" s="1">
        <f t="shared" si="72"/>
        <v>49202</v>
      </c>
      <c r="D130" s="34"/>
      <c r="E130" s="6">
        <f t="shared" si="73"/>
        <v>1.0572875908110291E-11</v>
      </c>
      <c r="F130" s="6">
        <f t="shared" si="37"/>
        <v>0</v>
      </c>
      <c r="G130" s="6">
        <f t="shared" si="38"/>
        <v>0</v>
      </c>
      <c r="H130" s="6">
        <f t="shared" si="39"/>
        <v>0</v>
      </c>
      <c r="I130" s="6">
        <f>ROUND(SUM(F130:H130),2)*(Tablas!$E$8)</f>
        <v>0</v>
      </c>
      <c r="J130" s="6">
        <f t="shared" si="40"/>
        <v>0</v>
      </c>
      <c r="AR130" s="14" t="str">
        <f t="shared" si="41"/>
        <v/>
      </c>
      <c r="AS130" s="6">
        <f t="shared" si="42"/>
        <v>0</v>
      </c>
      <c r="AT130" s="6">
        <f t="shared" si="43"/>
        <v>0</v>
      </c>
      <c r="AU130" s="6">
        <f>IF(SUM($AT$12:$AT130)&gt;0,0,IF($AR130&lt;&gt;"",-PPMT($H$2,$AR130,$C$4*12,$AS$12-SUM($AT$12:$AT130)),0))</f>
        <v>0</v>
      </c>
      <c r="AV130" s="6">
        <f>IF(SUM($AT$12:$AT130)&gt;0,0,IF($AR130&lt;&gt;"",AS130-AU130-AT130,0))</f>
        <v>0</v>
      </c>
      <c r="AW130" s="6">
        <f>IF(SUM($AT$12:$AT130)&gt;0,0,IF($AR130&lt;&gt;"",(AS130-AT130)*$H$2,0))</f>
        <v>0</v>
      </c>
      <c r="AX130" s="6">
        <f>IF(AU130&gt;0,IF(SUM($AT$12:$AT130)&gt;0,0,IF($AR130&lt;&gt;"",Tablas!$G$8,0)),0)</f>
        <v>0</v>
      </c>
      <c r="AY130" s="6">
        <f>IF($AR130&lt;&gt;"",ROUND(AX130+AW130+AU130,2),0)*(1+Tablas!$E$8)</f>
        <v>0</v>
      </c>
      <c r="BA130" s="14" t="str">
        <f t="shared" si="44"/>
        <v/>
      </c>
      <c r="BB130" s="6">
        <f t="shared" si="45"/>
        <v>0</v>
      </c>
      <c r="BC130" s="6">
        <f t="shared" si="46"/>
        <v>0</v>
      </c>
      <c r="BD130" s="6">
        <f>IF(BB130&gt;0,
IF(SUM(BC$12:BC130)&gt;0,0,
IF(BA130&lt;&gt;"",
-PPMT(Tablas!$D$8,BA130,($C$4*12)-(VLOOKUP($AR$9,$A$12:$B$71,2,0)-1),BB$9-SUM(BC$12:BC130)),0)),0)</f>
        <v>0</v>
      </c>
      <c r="BE130" s="6">
        <f>IF(SUM(BC$12:BC130)&gt;0,0,IF(BA130&lt;&gt;"",BB130-BD130-BC130,0))</f>
        <v>0</v>
      </c>
      <c r="BF130" s="6">
        <f>IF(SUM(BC$12:BC130)&gt;0,0,IF(BA130&lt;&gt;"",(BB130-BC130)*Tablas!$D$8,0))</f>
        <v>0</v>
      </c>
      <c r="BG130" s="6">
        <f>IF(BD130&gt;0,IF(SUM(BC$12:BC130)&gt;0,0,IF(BA130&lt;&gt;"",Tablas!$G$8,0)),0)</f>
        <v>0</v>
      </c>
      <c r="BH130" s="6">
        <f>IF(BA130&lt;&gt;"",ROUND(BG130+BF130+BD130,2),0)*(1+Tablas!$E$8)</f>
        <v>0</v>
      </c>
      <c r="BJ130" s="14" t="str">
        <f t="shared" si="47"/>
        <v/>
      </c>
      <c r="BK130" s="6">
        <f t="shared" si="48"/>
        <v>0</v>
      </c>
      <c r="BL130" s="6">
        <f t="shared" si="49"/>
        <v>0</v>
      </c>
      <c r="BM130" s="6">
        <f>IF(BK130&gt;0,IF(SUM(BL$12:BL130)&gt;0,0,IF(BJ130&lt;&gt;"",-PPMT(Tablas!$D$8,BJ130,($C$4*12)-(VLOOKUP($BA$9,$A$12:$B$71,2,0)-1),BK$9-SUM(BL$12:BL130)),0)),0)</f>
        <v>0</v>
      </c>
      <c r="BN130" s="6">
        <f>IF(SUM(BL$12:BL130)&gt;0,0,IF(BJ130&lt;&gt;"",BK130-BM130-BL130,0))</f>
        <v>0</v>
      </c>
      <c r="BO130" s="6">
        <f>IF(SUM(BL$12:BL130)&gt;0,0,IF(BJ130&lt;&gt;"",(BK130-BL130)*Tablas!$D$8,0))</f>
        <v>0</v>
      </c>
      <c r="BP130" s="6">
        <f>IF(BM130&gt;0,IF(SUM(BL$12:BL130)&gt;0,0,IF(BJ130&lt;&gt;"",Tablas!$G$8,0)),0)</f>
        <v>0</v>
      </c>
      <c r="BQ130" s="6">
        <f>IF(BJ130&lt;&gt;"",ROUND(BP130+BO130+BM130,2),0)*(1+Tablas!$E$8)</f>
        <v>0</v>
      </c>
      <c r="BS130" s="14" t="str">
        <f t="shared" si="50"/>
        <v/>
      </c>
      <c r="BT130" s="6">
        <f t="shared" si="51"/>
        <v>0</v>
      </c>
      <c r="BU130" s="6">
        <f t="shared" si="52"/>
        <v>0</v>
      </c>
      <c r="BV130" s="6">
        <f>IF(BT130&gt;0,IF(SUM(BU$12:BU130)&gt;0,0,IF(BS130&lt;&gt;"",-PPMT(Tablas!$D$8,BS130,($C$4*12)-(VLOOKUP($BJ$9,$A$12:$B$71,2,0)-1),BT$9-SUM(BU$12:BU130)),0)),0)</f>
        <v>0</v>
      </c>
      <c r="BW130" s="6">
        <f>IF(SUM(BU$12:BU130)&gt;0,0,IF(BS130&lt;&gt;"",BT130-BV130-BU130,0))</f>
        <v>0</v>
      </c>
      <c r="BX130" s="6">
        <f>IF(SUM(BU$12:BU130)&gt;0,0,IF(BS130&lt;&gt;"",(BT130-BU130)*Tablas!$D$8,0))</f>
        <v>0</v>
      </c>
      <c r="BY130" s="6">
        <f>IF(BV130&gt;0,IF(SUM(BU$12:BU130)&gt;0,0,IF(BS130&lt;&gt;"",Tablas!$G$8,0)),0)</f>
        <v>0</v>
      </c>
      <c r="BZ130" s="6">
        <f>IF(BS130&lt;&gt;"",ROUND(BY130+BX130+BV130,2),0)*(1+Tablas!$E$8)</f>
        <v>0</v>
      </c>
      <c r="CB130" s="14" t="str">
        <f t="shared" si="53"/>
        <v/>
      </c>
      <c r="CC130" s="6">
        <f t="shared" si="54"/>
        <v>0</v>
      </c>
      <c r="CD130" s="6">
        <f t="shared" si="55"/>
        <v>0</v>
      </c>
      <c r="CE130" s="6">
        <f>IF(CC130&gt;0,IF(SUM(CD$12:CD130)&gt;0,0,IF(CB130&lt;&gt;"",-PPMT(Tablas!$D$8,CB130,($C$4*12)-(VLOOKUP($BS$9,$A$12:$B$71,2,0)-1),CC$9-SUM(CD$12:CD130)),0)),0)</f>
        <v>0</v>
      </c>
      <c r="CF130" s="6">
        <f>IF(SUM(CD$12:CD130)&gt;0,0,IF(CB130&lt;&gt;"",CC130-CE130-CD130,0))</f>
        <v>0</v>
      </c>
      <c r="CG130" s="6">
        <f>IF(SUM(CD$12:CD130)&gt;0,0,IF(CB130&lt;&gt;"",(CC130-CD130)*Tablas!$D$8,0))</f>
        <v>0</v>
      </c>
      <c r="CH130" s="6">
        <f>IF(CE130&gt;0,IF(SUM(CD$12:CD130)&gt;0,0,IF(CB130&lt;&gt;"",Tablas!$G$8,0)),0)</f>
        <v>0</v>
      </c>
      <c r="CI130" s="6">
        <f>IF(CB130&lt;&gt;"",ROUND(CH130+CG130+CE130,2),0)*(1+Tablas!$E$8)</f>
        <v>0</v>
      </c>
      <c r="CK130" s="14" t="str">
        <f t="shared" si="56"/>
        <v/>
      </c>
      <c r="CL130" s="6">
        <f t="shared" si="57"/>
        <v>0</v>
      </c>
      <c r="CM130" s="6">
        <f t="shared" si="58"/>
        <v>0</v>
      </c>
      <c r="CN130" s="6">
        <f>IF(CL130&gt;0,IF(SUM(CM$12:CM130)&gt;0,0,IF(CK130&lt;&gt;"",-PPMT(Tablas!$D$8,CK130,($C$4*12)-(VLOOKUP($CB$9,$A$12:$B$71,2,0)-1),CL$9-SUM(CM$12:CM130)),0)),0)</f>
        <v>0</v>
      </c>
      <c r="CO130" s="6">
        <f>IF(SUM(CM$12:CM130)&gt;0,0,IF(CK130&lt;&gt;"",CL130-CN130-CM130,0))</f>
        <v>0</v>
      </c>
      <c r="CP130" s="6">
        <f>IF(SUM(CM$12:CM130)&gt;0,0,IF(CK130&lt;&gt;"",(CL130-CM130)*Tablas!$D$8,0))</f>
        <v>0</v>
      </c>
      <c r="CQ130" s="6">
        <f>IF(CN130&gt;0,IF(SUM(CM$12:CM130)&gt;0,0,IF(CK130&lt;&gt;"",Tablas!$G$8,0)),0)</f>
        <v>0</v>
      </c>
      <c r="CR130" s="6">
        <f>IF(CK130&lt;&gt;"",ROUND(CQ130+CP130+CN130,2),0)*(1+Tablas!$E$8)</f>
        <v>0</v>
      </c>
      <c r="CT130" s="14" t="str">
        <f t="shared" si="59"/>
        <v/>
      </c>
      <c r="CU130" s="6">
        <f t="shared" si="60"/>
        <v>0</v>
      </c>
      <c r="CV130" s="6">
        <f t="shared" si="61"/>
        <v>0</v>
      </c>
      <c r="CW130" s="6">
        <f>IF(CU130&gt;0,IF(SUM(CV$12:CV130)&gt;0,0,IF(CT130&lt;&gt;"",-PPMT(Tablas!$D$8,CT130,($C$4*12)-(VLOOKUP($CK$9,$A$12:$B$71,2,0)-1),CU$9-SUM(CV$12:CV130)),0)),0)</f>
        <v>0</v>
      </c>
      <c r="CX130" s="6">
        <f>IF(SUM(CV$12:CV130)&gt;0,0,IF(CT130&lt;&gt;"",CU130-CW130-CV130,0))</f>
        <v>0</v>
      </c>
      <c r="CY130" s="6">
        <f>IF(SUM(CV$12:CV130)&gt;0,0,IF(CT130&lt;&gt;"",(CU130-CV130)*Tablas!$D$8,0))</f>
        <v>0</v>
      </c>
      <c r="CZ130" s="6">
        <f>IF(CW130&gt;0,IF(SUM(CV$12:CV130)&gt;0,0,IF(CT130&lt;&gt;"",Tablas!$G$8,0)),0)</f>
        <v>0</v>
      </c>
      <c r="DA130" s="6">
        <f>IF(CT130&lt;&gt;"",ROUND(CZ130+CY130+CW130,2),0)*(1+Tablas!$E$8)</f>
        <v>0</v>
      </c>
      <c r="DC130" s="14" t="str">
        <f t="shared" si="62"/>
        <v/>
      </c>
      <c r="DD130" s="6">
        <f t="shared" si="63"/>
        <v>0</v>
      </c>
      <c r="DE130" s="6">
        <f t="shared" si="64"/>
        <v>0</v>
      </c>
      <c r="DF130" s="6">
        <f>IF(DD130&gt;0,IF(SUM(DE$12:DE130)&gt;0,0,IF(DC130&lt;&gt;"",-PPMT(Tablas!$D$8,DC130,($C$4*12)-(VLOOKUP($CT$9,$A$12:$B$71,2,0)-1),DD$9-SUM(DE$12:DE130)),0)),0)</f>
        <v>0</v>
      </c>
      <c r="DG130" s="6">
        <f>IF(SUM(DE$12:DE130)&gt;0,0,IF(DC130&lt;&gt;"",DD130-DF130-DE130,0))</f>
        <v>0</v>
      </c>
      <c r="DH130" s="6">
        <f>IF(SUM(DE$12:DE130)&gt;0,0,IF(DC130&lt;&gt;"",(DD130-DE130)*Tablas!$D$8,0))</f>
        <v>0</v>
      </c>
      <c r="DI130" s="6">
        <f>IF(DF130&gt;0,IF(SUM(DE$12:DE130)&gt;0,0,IF(DC130&lt;&gt;"",Tablas!$G$8,0)),0)</f>
        <v>0</v>
      </c>
      <c r="DJ130" s="6">
        <f>IF(DC130&lt;&gt;"",ROUND(DI130+DH130+DF130,2),0)*(1+Tablas!$E$8)</f>
        <v>0</v>
      </c>
      <c r="DL130" s="14" t="str">
        <f t="shared" si="65"/>
        <v/>
      </c>
      <c r="DM130" s="6">
        <f t="shared" si="66"/>
        <v>0</v>
      </c>
      <c r="DN130" s="6">
        <f t="shared" si="67"/>
        <v>0</v>
      </c>
      <c r="DO130" s="6">
        <f>IF(DM130&gt;0,IF(SUM(DN$12:DN130)&gt;0,0,IF(DL130&lt;&gt;"",-PPMT(Tablas!$D$8,DL130,($C$4*12)-(VLOOKUP($DC$9,$A$12:$B$71,2,0)-1),DM$9-SUM(DN$12:DN130)),0)),0)</f>
        <v>0</v>
      </c>
      <c r="DP130" s="6">
        <f>IF(SUM(DN$12:DN130)&gt;0,0,IF(DL130&lt;&gt;"",DM130-DO130-DN130,0))</f>
        <v>0</v>
      </c>
      <c r="DQ130" s="6">
        <f>IF(SUM(DN$12:DN130)&gt;0,0,IF(DL130&lt;&gt;"",(DM130-DN130)*Tablas!$D$8,0))</f>
        <v>0</v>
      </c>
      <c r="DR130" s="6">
        <f>IF(DO130&gt;0,IF(SUM(DN$12:DN130)&gt;0,0,IF(DL130&lt;&gt;"",Tablas!$G$8,0)),0)</f>
        <v>0</v>
      </c>
      <c r="DS130" s="6">
        <f>IF(DL130&lt;&gt;"",ROUND(DR130+DQ130+DO130,2),0)*(1+Tablas!$E$8)</f>
        <v>0</v>
      </c>
      <c r="DU130" s="14" t="str">
        <f t="shared" si="68"/>
        <v/>
      </c>
      <c r="DV130" s="6">
        <f t="shared" si="69"/>
        <v>0</v>
      </c>
      <c r="DW130" s="6">
        <f t="shared" si="70"/>
        <v>0</v>
      </c>
      <c r="DX130" s="6">
        <f>IF(DV130&gt;0,IF(SUM(DW$12:DW130)&gt;0,0,IF(DU130&lt;&gt;"",-PPMT(Tablas!$D$8,DU130,($C$4*12)-(VLOOKUP($DL$9,$A$12:$B$71,2,0)-1),DV$9-SUM(DW$12:DW130)),0)),0)</f>
        <v>0</v>
      </c>
      <c r="DY130" s="6">
        <f>IF(SUM(DW$12:DW130)&gt;0,0,IF(DU130&lt;&gt;"",DV130-DX130-DW130,0))</f>
        <v>0</v>
      </c>
      <c r="DZ130" s="6">
        <f>IF(SUM(DW$12:DW130)&gt;0,0,IF(DU130&lt;&gt;"",(DV130-DW130)*Tablas!$D$8,0))</f>
        <v>0</v>
      </c>
      <c r="EA130" s="6">
        <f>IF(DX130&gt;0,IF(SUM(DW$12:DW130)&gt;0,0,IF(DU130&lt;&gt;"",Tablas!$G$8,0)),0)</f>
        <v>0</v>
      </c>
      <c r="EB130" s="6">
        <f>IF(DU130&lt;&gt;"",ROUND(EA130+DZ130+DX130,2),0)*(1+Tablas!$E$8)</f>
        <v>0</v>
      </c>
    </row>
    <row r="131" spans="1:132" x14ac:dyDescent="0.2">
      <c r="A131" s="3">
        <f>IF($D131&gt;0,COUNTA($D$12:D131),0)</f>
        <v>0</v>
      </c>
      <c r="B131" s="13" t="str">
        <f t="shared" si="71"/>
        <v/>
      </c>
      <c r="C131" s="1">
        <f t="shared" si="72"/>
        <v>49232</v>
      </c>
      <c r="D131" s="34"/>
      <c r="E131" s="6">
        <f t="shared" si="73"/>
        <v>1.0572875908110291E-11</v>
      </c>
      <c r="F131" s="6">
        <f t="shared" si="37"/>
        <v>0</v>
      </c>
      <c r="G131" s="6">
        <f t="shared" si="38"/>
        <v>0</v>
      </c>
      <c r="H131" s="6">
        <f t="shared" si="39"/>
        <v>0</v>
      </c>
      <c r="I131" s="6">
        <f>ROUND(SUM(F131:H131),2)*(Tablas!$E$8)</f>
        <v>0</v>
      </c>
      <c r="J131" s="6">
        <f t="shared" si="40"/>
        <v>0</v>
      </c>
      <c r="AR131" s="14" t="str">
        <f t="shared" si="41"/>
        <v/>
      </c>
      <c r="AS131" s="6">
        <f t="shared" si="42"/>
        <v>0</v>
      </c>
      <c r="AT131" s="6">
        <f t="shared" si="43"/>
        <v>0</v>
      </c>
      <c r="AU131" s="6">
        <f>IF(SUM($AT$12:$AT131)&gt;0,0,IF($AR131&lt;&gt;"",-PPMT($H$2,$AR131,$C$4*12,$AS$12-SUM($AT$12:$AT131)),0))</f>
        <v>0</v>
      </c>
      <c r="AV131" s="6">
        <f>IF(SUM($AT$12:$AT131)&gt;0,0,IF($AR131&lt;&gt;"",AS131-AU131-AT131,0))</f>
        <v>0</v>
      </c>
      <c r="AW131" s="6">
        <f>IF(SUM($AT$12:$AT131)&gt;0,0,IF($AR131&lt;&gt;"",(AS131-AT131)*$H$2,0))</f>
        <v>0</v>
      </c>
      <c r="AX131" s="6">
        <f>IF(AU131&gt;0,IF(SUM($AT$12:$AT131)&gt;0,0,IF($AR131&lt;&gt;"",Tablas!$G$8,0)),0)</f>
        <v>0</v>
      </c>
      <c r="AY131" s="6">
        <f>IF($AR131&lt;&gt;"",ROUND(AX131+AW131+AU131,2),0)*(1+Tablas!$E$8)</f>
        <v>0</v>
      </c>
      <c r="BA131" s="14" t="str">
        <f t="shared" si="44"/>
        <v/>
      </c>
      <c r="BB131" s="6">
        <f t="shared" si="45"/>
        <v>0</v>
      </c>
      <c r="BC131" s="6">
        <f t="shared" si="46"/>
        <v>0</v>
      </c>
      <c r="BD131" s="6">
        <f>IF(BB131&gt;0,
IF(SUM(BC$12:BC131)&gt;0,0,
IF(BA131&lt;&gt;"",
-PPMT(Tablas!$D$8,BA131,($C$4*12)-(VLOOKUP($AR$9,$A$12:$B$71,2,0)-1),BB$9-SUM(BC$12:BC131)),0)),0)</f>
        <v>0</v>
      </c>
      <c r="BE131" s="6">
        <f>IF(SUM(BC$12:BC131)&gt;0,0,IF(BA131&lt;&gt;"",BB131-BD131-BC131,0))</f>
        <v>0</v>
      </c>
      <c r="BF131" s="6">
        <f>IF(SUM(BC$12:BC131)&gt;0,0,IF(BA131&lt;&gt;"",(BB131-BC131)*Tablas!$D$8,0))</f>
        <v>0</v>
      </c>
      <c r="BG131" s="6">
        <f>IF(BD131&gt;0,IF(SUM(BC$12:BC131)&gt;0,0,IF(BA131&lt;&gt;"",Tablas!$G$8,0)),0)</f>
        <v>0</v>
      </c>
      <c r="BH131" s="6">
        <f>IF(BA131&lt;&gt;"",ROUND(BG131+BF131+BD131,2),0)*(1+Tablas!$E$8)</f>
        <v>0</v>
      </c>
      <c r="BJ131" s="14" t="str">
        <f t="shared" si="47"/>
        <v/>
      </c>
      <c r="BK131" s="6">
        <f t="shared" si="48"/>
        <v>0</v>
      </c>
      <c r="BL131" s="6">
        <f t="shared" si="49"/>
        <v>0</v>
      </c>
      <c r="BM131" s="6">
        <f>IF(BK131&gt;0,IF(SUM(BL$12:BL131)&gt;0,0,IF(BJ131&lt;&gt;"",-PPMT(Tablas!$D$8,BJ131,($C$4*12)-(VLOOKUP($BA$9,$A$12:$B$71,2,0)-1),BK$9-SUM(BL$12:BL131)),0)),0)</f>
        <v>0</v>
      </c>
      <c r="BN131" s="6">
        <f>IF(SUM(BL$12:BL131)&gt;0,0,IF(BJ131&lt;&gt;"",BK131-BM131-BL131,0))</f>
        <v>0</v>
      </c>
      <c r="BO131" s="6">
        <f>IF(SUM(BL$12:BL131)&gt;0,0,IF(BJ131&lt;&gt;"",(BK131-BL131)*Tablas!$D$8,0))</f>
        <v>0</v>
      </c>
      <c r="BP131" s="6">
        <f>IF(BM131&gt;0,IF(SUM(BL$12:BL131)&gt;0,0,IF(BJ131&lt;&gt;"",Tablas!$G$8,0)),0)</f>
        <v>0</v>
      </c>
      <c r="BQ131" s="6">
        <f>IF(BJ131&lt;&gt;"",ROUND(BP131+BO131+BM131,2),0)*(1+Tablas!$E$8)</f>
        <v>0</v>
      </c>
      <c r="BS131" s="14" t="str">
        <f t="shared" si="50"/>
        <v/>
      </c>
      <c r="BT131" s="6">
        <f t="shared" si="51"/>
        <v>0</v>
      </c>
      <c r="BU131" s="6">
        <f t="shared" si="52"/>
        <v>0</v>
      </c>
      <c r="BV131" s="6">
        <f>IF(BT131&gt;0,IF(SUM(BU$12:BU131)&gt;0,0,IF(BS131&lt;&gt;"",-PPMT(Tablas!$D$8,BS131,($C$4*12)-(VLOOKUP($BJ$9,$A$12:$B$71,2,0)-1),BT$9-SUM(BU$12:BU131)),0)),0)</f>
        <v>0</v>
      </c>
      <c r="BW131" s="6">
        <f>IF(SUM(BU$12:BU131)&gt;0,0,IF(BS131&lt;&gt;"",BT131-BV131-BU131,0))</f>
        <v>0</v>
      </c>
      <c r="BX131" s="6">
        <f>IF(SUM(BU$12:BU131)&gt;0,0,IF(BS131&lt;&gt;"",(BT131-BU131)*Tablas!$D$8,0))</f>
        <v>0</v>
      </c>
      <c r="BY131" s="6">
        <f>IF(BV131&gt;0,IF(SUM(BU$12:BU131)&gt;0,0,IF(BS131&lt;&gt;"",Tablas!$G$8,0)),0)</f>
        <v>0</v>
      </c>
      <c r="BZ131" s="6">
        <f>IF(BS131&lt;&gt;"",ROUND(BY131+BX131+BV131,2),0)*(1+Tablas!$E$8)</f>
        <v>0</v>
      </c>
      <c r="CB131" s="14" t="str">
        <f t="shared" si="53"/>
        <v/>
      </c>
      <c r="CC131" s="6">
        <f t="shared" si="54"/>
        <v>0</v>
      </c>
      <c r="CD131" s="6">
        <f t="shared" si="55"/>
        <v>0</v>
      </c>
      <c r="CE131" s="6">
        <f>IF(CC131&gt;0,IF(SUM(CD$12:CD131)&gt;0,0,IF(CB131&lt;&gt;"",-PPMT(Tablas!$D$8,CB131,($C$4*12)-(VLOOKUP($BS$9,$A$12:$B$71,2,0)-1),CC$9-SUM(CD$12:CD131)),0)),0)</f>
        <v>0</v>
      </c>
      <c r="CF131" s="6">
        <f>IF(SUM(CD$12:CD131)&gt;0,0,IF(CB131&lt;&gt;"",CC131-CE131-CD131,0))</f>
        <v>0</v>
      </c>
      <c r="CG131" s="6">
        <f>IF(SUM(CD$12:CD131)&gt;0,0,IF(CB131&lt;&gt;"",(CC131-CD131)*Tablas!$D$8,0))</f>
        <v>0</v>
      </c>
      <c r="CH131" s="6">
        <f>IF(CE131&gt;0,IF(SUM(CD$12:CD131)&gt;0,0,IF(CB131&lt;&gt;"",Tablas!$G$8,0)),0)</f>
        <v>0</v>
      </c>
      <c r="CI131" s="6">
        <f>IF(CB131&lt;&gt;"",ROUND(CH131+CG131+CE131,2),0)*(1+Tablas!$E$8)</f>
        <v>0</v>
      </c>
      <c r="CK131" s="14" t="str">
        <f t="shared" si="56"/>
        <v/>
      </c>
      <c r="CL131" s="6">
        <f t="shared" si="57"/>
        <v>0</v>
      </c>
      <c r="CM131" s="6">
        <f t="shared" si="58"/>
        <v>0</v>
      </c>
      <c r="CN131" s="6">
        <f>IF(CL131&gt;0,IF(SUM(CM$12:CM131)&gt;0,0,IF(CK131&lt;&gt;"",-PPMT(Tablas!$D$8,CK131,($C$4*12)-(VLOOKUP($CB$9,$A$12:$B$71,2,0)-1),CL$9-SUM(CM$12:CM131)),0)),0)</f>
        <v>0</v>
      </c>
      <c r="CO131" s="6">
        <f>IF(SUM(CM$12:CM131)&gt;0,0,IF(CK131&lt;&gt;"",CL131-CN131-CM131,0))</f>
        <v>0</v>
      </c>
      <c r="CP131" s="6">
        <f>IF(SUM(CM$12:CM131)&gt;0,0,IF(CK131&lt;&gt;"",(CL131-CM131)*Tablas!$D$8,0))</f>
        <v>0</v>
      </c>
      <c r="CQ131" s="6">
        <f>IF(CN131&gt;0,IF(SUM(CM$12:CM131)&gt;0,0,IF(CK131&lt;&gt;"",Tablas!$G$8,0)),0)</f>
        <v>0</v>
      </c>
      <c r="CR131" s="6">
        <f>IF(CK131&lt;&gt;"",ROUND(CQ131+CP131+CN131,2),0)*(1+Tablas!$E$8)</f>
        <v>0</v>
      </c>
      <c r="CT131" s="14" t="str">
        <f t="shared" si="59"/>
        <v/>
      </c>
      <c r="CU131" s="6">
        <f t="shared" si="60"/>
        <v>0</v>
      </c>
      <c r="CV131" s="6">
        <f t="shared" si="61"/>
        <v>0</v>
      </c>
      <c r="CW131" s="6">
        <f>IF(CU131&gt;0,IF(SUM(CV$12:CV131)&gt;0,0,IF(CT131&lt;&gt;"",-PPMT(Tablas!$D$8,CT131,($C$4*12)-(VLOOKUP($CK$9,$A$12:$B$71,2,0)-1),CU$9-SUM(CV$12:CV131)),0)),0)</f>
        <v>0</v>
      </c>
      <c r="CX131" s="6">
        <f>IF(SUM(CV$12:CV131)&gt;0,0,IF(CT131&lt;&gt;"",CU131-CW131-CV131,0))</f>
        <v>0</v>
      </c>
      <c r="CY131" s="6">
        <f>IF(SUM(CV$12:CV131)&gt;0,0,IF(CT131&lt;&gt;"",(CU131-CV131)*Tablas!$D$8,0))</f>
        <v>0</v>
      </c>
      <c r="CZ131" s="6">
        <f>IF(CW131&gt;0,IF(SUM(CV$12:CV131)&gt;0,0,IF(CT131&lt;&gt;"",Tablas!$G$8,0)),0)</f>
        <v>0</v>
      </c>
      <c r="DA131" s="6">
        <f>IF(CT131&lt;&gt;"",ROUND(CZ131+CY131+CW131,2),0)*(1+Tablas!$E$8)</f>
        <v>0</v>
      </c>
      <c r="DC131" s="14" t="str">
        <f t="shared" si="62"/>
        <v/>
      </c>
      <c r="DD131" s="6">
        <f t="shared" si="63"/>
        <v>0</v>
      </c>
      <c r="DE131" s="6">
        <f t="shared" si="64"/>
        <v>0</v>
      </c>
      <c r="DF131" s="6">
        <f>IF(DD131&gt;0,IF(SUM(DE$12:DE131)&gt;0,0,IF(DC131&lt;&gt;"",-PPMT(Tablas!$D$8,DC131,($C$4*12)-(VLOOKUP($CT$9,$A$12:$B$71,2,0)-1),DD$9-SUM(DE$12:DE131)),0)),0)</f>
        <v>0</v>
      </c>
      <c r="DG131" s="6">
        <f>IF(SUM(DE$12:DE131)&gt;0,0,IF(DC131&lt;&gt;"",DD131-DF131-DE131,0))</f>
        <v>0</v>
      </c>
      <c r="DH131" s="6">
        <f>IF(SUM(DE$12:DE131)&gt;0,0,IF(DC131&lt;&gt;"",(DD131-DE131)*Tablas!$D$8,0))</f>
        <v>0</v>
      </c>
      <c r="DI131" s="6">
        <f>IF(DF131&gt;0,IF(SUM(DE$12:DE131)&gt;0,0,IF(DC131&lt;&gt;"",Tablas!$G$8,0)),0)</f>
        <v>0</v>
      </c>
      <c r="DJ131" s="6">
        <f>IF(DC131&lt;&gt;"",ROUND(DI131+DH131+DF131,2),0)*(1+Tablas!$E$8)</f>
        <v>0</v>
      </c>
      <c r="DL131" s="14" t="str">
        <f t="shared" si="65"/>
        <v/>
      </c>
      <c r="DM131" s="6">
        <f t="shared" si="66"/>
        <v>0</v>
      </c>
      <c r="DN131" s="6">
        <f t="shared" si="67"/>
        <v>0</v>
      </c>
      <c r="DO131" s="6">
        <f>IF(DM131&gt;0,IF(SUM(DN$12:DN131)&gt;0,0,IF(DL131&lt;&gt;"",-PPMT(Tablas!$D$8,DL131,($C$4*12)-(VLOOKUP($DC$9,$A$12:$B$71,2,0)-1),DM$9-SUM(DN$12:DN131)),0)),0)</f>
        <v>0</v>
      </c>
      <c r="DP131" s="6">
        <f>IF(SUM(DN$12:DN131)&gt;0,0,IF(DL131&lt;&gt;"",DM131-DO131-DN131,0))</f>
        <v>0</v>
      </c>
      <c r="DQ131" s="6">
        <f>IF(SUM(DN$12:DN131)&gt;0,0,IF(DL131&lt;&gt;"",(DM131-DN131)*Tablas!$D$8,0))</f>
        <v>0</v>
      </c>
      <c r="DR131" s="6">
        <f>IF(DO131&gt;0,IF(SUM(DN$12:DN131)&gt;0,0,IF(DL131&lt;&gt;"",Tablas!$G$8,0)),0)</f>
        <v>0</v>
      </c>
      <c r="DS131" s="6">
        <f>IF(DL131&lt;&gt;"",ROUND(DR131+DQ131+DO131,2),0)*(1+Tablas!$E$8)</f>
        <v>0</v>
      </c>
      <c r="DU131" s="14" t="str">
        <f t="shared" si="68"/>
        <v/>
      </c>
      <c r="DV131" s="6">
        <f t="shared" si="69"/>
        <v>0</v>
      </c>
      <c r="DW131" s="6">
        <f t="shared" si="70"/>
        <v>0</v>
      </c>
      <c r="DX131" s="6">
        <f>IF(DV131&gt;0,IF(SUM(DW$12:DW131)&gt;0,0,IF(DU131&lt;&gt;"",-PPMT(Tablas!$D$8,DU131,($C$4*12)-(VLOOKUP($DL$9,$A$12:$B$71,2,0)-1),DV$9-SUM(DW$12:DW131)),0)),0)</f>
        <v>0</v>
      </c>
      <c r="DY131" s="6">
        <f>IF(SUM(DW$12:DW131)&gt;0,0,IF(DU131&lt;&gt;"",DV131-DX131-DW131,0))</f>
        <v>0</v>
      </c>
      <c r="DZ131" s="6">
        <f>IF(SUM(DW$12:DW131)&gt;0,0,IF(DU131&lt;&gt;"",(DV131-DW131)*Tablas!$D$8,0))</f>
        <v>0</v>
      </c>
      <c r="EA131" s="6">
        <f>IF(DX131&gt;0,IF(SUM(DW$12:DW131)&gt;0,0,IF(DU131&lt;&gt;"",Tablas!$G$8,0)),0)</f>
        <v>0</v>
      </c>
      <c r="EB131" s="6">
        <f>IF(DU131&lt;&gt;"",ROUND(EA131+DZ131+DX131,2),0)*(1+Tablas!$E$8)</f>
        <v>0</v>
      </c>
    </row>
    <row r="132" spans="1:132" x14ac:dyDescent="0.2">
      <c r="A132" s="3">
        <f>IF($D132&gt;0,COUNTA($D$12:D132),0)</f>
        <v>0</v>
      </c>
      <c r="B132" s="13" t="str">
        <f t="shared" si="71"/>
        <v/>
      </c>
      <c r="C132" s="1">
        <f t="shared" si="72"/>
        <v>49263</v>
      </c>
      <c r="D132" s="34"/>
      <c r="E132" s="6">
        <f t="shared" si="73"/>
        <v>1.0572875908110291E-11</v>
      </c>
      <c r="F132" s="6">
        <f t="shared" si="37"/>
        <v>0</v>
      </c>
      <c r="G132" s="6">
        <f t="shared" si="38"/>
        <v>0</v>
      </c>
      <c r="H132" s="6">
        <f t="shared" si="39"/>
        <v>0</v>
      </c>
      <c r="I132" s="6">
        <f>ROUND(SUM(F132:H132),2)*(Tablas!$E$8)</f>
        <v>0</v>
      </c>
      <c r="J132" s="6">
        <f t="shared" si="40"/>
        <v>0</v>
      </c>
      <c r="AR132" s="14" t="str">
        <f t="shared" si="41"/>
        <v/>
      </c>
      <c r="AS132" s="6">
        <f t="shared" si="42"/>
        <v>0</v>
      </c>
      <c r="AT132" s="6">
        <f t="shared" si="43"/>
        <v>0</v>
      </c>
      <c r="AU132" s="6">
        <f>IF(SUM($AT$12:$AT132)&gt;0,0,IF($AR132&lt;&gt;"",-PPMT($H$2,$AR132,$C$4*12,$AS$12-SUM($AT$12:$AT132)),0))</f>
        <v>0</v>
      </c>
      <c r="AV132" s="6">
        <f>IF(SUM($AT$12:$AT132)&gt;0,0,IF($AR132&lt;&gt;"",AS132-AU132-AT132,0))</f>
        <v>0</v>
      </c>
      <c r="AW132" s="6">
        <f>IF(SUM($AT$12:$AT132)&gt;0,0,IF($AR132&lt;&gt;"",(AS132-AT132)*$H$2,0))</f>
        <v>0</v>
      </c>
      <c r="AX132" s="6">
        <f>IF(AU132&gt;0,IF(SUM($AT$12:$AT132)&gt;0,0,IF($AR132&lt;&gt;"",Tablas!$G$8,0)),0)</f>
        <v>0</v>
      </c>
      <c r="AY132" s="6">
        <f>IF($AR132&lt;&gt;"",ROUND(AX132+AW132+AU132,2),0)*(1+Tablas!$E$8)</f>
        <v>0</v>
      </c>
      <c r="BA132" s="14" t="str">
        <f t="shared" si="44"/>
        <v/>
      </c>
      <c r="BB132" s="6">
        <f t="shared" si="45"/>
        <v>0</v>
      </c>
      <c r="BC132" s="6">
        <f t="shared" si="46"/>
        <v>0</v>
      </c>
      <c r="BD132" s="6">
        <f>IF(BB132&gt;0,
IF(SUM(BC$12:BC132)&gt;0,0,
IF(BA132&lt;&gt;"",
-PPMT(Tablas!$D$8,BA132,($C$4*12)-(VLOOKUP($AR$9,$A$12:$B$71,2,0)-1),BB$9-SUM(BC$12:BC132)),0)),0)</f>
        <v>0</v>
      </c>
      <c r="BE132" s="6">
        <f>IF(SUM(BC$12:BC132)&gt;0,0,IF(BA132&lt;&gt;"",BB132-BD132-BC132,0))</f>
        <v>0</v>
      </c>
      <c r="BF132" s="6">
        <f>IF(SUM(BC$12:BC132)&gt;0,0,IF(BA132&lt;&gt;"",(BB132-BC132)*Tablas!$D$8,0))</f>
        <v>0</v>
      </c>
      <c r="BG132" s="6">
        <f>IF(BD132&gt;0,IF(SUM(BC$12:BC132)&gt;0,0,IF(BA132&lt;&gt;"",Tablas!$G$8,0)),0)</f>
        <v>0</v>
      </c>
      <c r="BH132" s="6">
        <f>IF(BA132&lt;&gt;"",ROUND(BG132+BF132+BD132,2),0)*(1+Tablas!$E$8)</f>
        <v>0</v>
      </c>
      <c r="BJ132" s="14" t="str">
        <f t="shared" si="47"/>
        <v/>
      </c>
      <c r="BK132" s="6">
        <f t="shared" si="48"/>
        <v>0</v>
      </c>
      <c r="BL132" s="6">
        <f t="shared" si="49"/>
        <v>0</v>
      </c>
      <c r="BM132" s="6">
        <f>IF(BK132&gt;0,IF(SUM(BL$12:BL132)&gt;0,0,IF(BJ132&lt;&gt;"",-PPMT(Tablas!$D$8,BJ132,($C$4*12)-(VLOOKUP($BA$9,$A$12:$B$71,2,0)-1),BK$9-SUM(BL$12:BL132)),0)),0)</f>
        <v>0</v>
      </c>
      <c r="BN132" s="6">
        <f>IF(SUM(BL$12:BL132)&gt;0,0,IF(BJ132&lt;&gt;"",BK132-BM132-BL132,0))</f>
        <v>0</v>
      </c>
      <c r="BO132" s="6">
        <f>IF(SUM(BL$12:BL132)&gt;0,0,IF(BJ132&lt;&gt;"",(BK132-BL132)*Tablas!$D$8,0))</f>
        <v>0</v>
      </c>
      <c r="BP132" s="6">
        <f>IF(BM132&gt;0,IF(SUM(BL$12:BL132)&gt;0,0,IF(BJ132&lt;&gt;"",Tablas!$G$8,0)),0)</f>
        <v>0</v>
      </c>
      <c r="BQ132" s="6">
        <f>IF(BJ132&lt;&gt;"",ROUND(BP132+BO132+BM132,2),0)*(1+Tablas!$E$8)</f>
        <v>0</v>
      </c>
      <c r="BS132" s="14" t="str">
        <f t="shared" si="50"/>
        <v/>
      </c>
      <c r="BT132" s="6">
        <f t="shared" si="51"/>
        <v>0</v>
      </c>
      <c r="BU132" s="6">
        <f t="shared" si="52"/>
        <v>0</v>
      </c>
      <c r="BV132" s="6">
        <f>IF(BT132&gt;0,IF(SUM(BU$12:BU132)&gt;0,0,IF(BS132&lt;&gt;"",-PPMT(Tablas!$D$8,BS132,($C$4*12)-(VLOOKUP($BJ$9,$A$12:$B$71,2,0)-1),BT$9-SUM(BU$12:BU132)),0)),0)</f>
        <v>0</v>
      </c>
      <c r="BW132" s="6">
        <f>IF(SUM(BU$12:BU132)&gt;0,0,IF(BS132&lt;&gt;"",BT132-BV132-BU132,0))</f>
        <v>0</v>
      </c>
      <c r="BX132" s="6">
        <f>IF(SUM(BU$12:BU132)&gt;0,0,IF(BS132&lt;&gt;"",(BT132-BU132)*Tablas!$D$8,0))</f>
        <v>0</v>
      </c>
      <c r="BY132" s="6">
        <f>IF(BV132&gt;0,IF(SUM(BU$12:BU132)&gt;0,0,IF(BS132&lt;&gt;"",Tablas!$G$8,0)),0)</f>
        <v>0</v>
      </c>
      <c r="BZ132" s="6">
        <f>IF(BS132&lt;&gt;"",ROUND(BY132+BX132+BV132,2),0)*(1+Tablas!$E$8)</f>
        <v>0</v>
      </c>
      <c r="CB132" s="14" t="str">
        <f t="shared" si="53"/>
        <v/>
      </c>
      <c r="CC132" s="6">
        <f t="shared" si="54"/>
        <v>0</v>
      </c>
      <c r="CD132" s="6">
        <f t="shared" si="55"/>
        <v>0</v>
      </c>
      <c r="CE132" s="6">
        <f>IF(CC132&gt;0,IF(SUM(CD$12:CD132)&gt;0,0,IF(CB132&lt;&gt;"",-PPMT(Tablas!$D$8,CB132,($C$4*12)-(VLOOKUP($BS$9,$A$12:$B$71,2,0)-1),CC$9-SUM(CD$12:CD132)),0)),0)</f>
        <v>0</v>
      </c>
      <c r="CF132" s="6">
        <f>IF(SUM(CD$12:CD132)&gt;0,0,IF(CB132&lt;&gt;"",CC132-CE132-CD132,0))</f>
        <v>0</v>
      </c>
      <c r="CG132" s="6">
        <f>IF(SUM(CD$12:CD132)&gt;0,0,IF(CB132&lt;&gt;"",(CC132-CD132)*Tablas!$D$8,0))</f>
        <v>0</v>
      </c>
      <c r="CH132" s="6">
        <f>IF(CE132&gt;0,IF(SUM(CD$12:CD132)&gt;0,0,IF(CB132&lt;&gt;"",Tablas!$G$8,0)),0)</f>
        <v>0</v>
      </c>
      <c r="CI132" s="6">
        <f>IF(CB132&lt;&gt;"",ROUND(CH132+CG132+CE132,2),0)*(1+Tablas!$E$8)</f>
        <v>0</v>
      </c>
      <c r="CK132" s="14" t="str">
        <f t="shared" si="56"/>
        <v/>
      </c>
      <c r="CL132" s="6">
        <f t="shared" si="57"/>
        <v>0</v>
      </c>
      <c r="CM132" s="6">
        <f t="shared" si="58"/>
        <v>0</v>
      </c>
      <c r="CN132" s="6">
        <f>IF(CL132&gt;0,IF(SUM(CM$12:CM132)&gt;0,0,IF(CK132&lt;&gt;"",-PPMT(Tablas!$D$8,CK132,($C$4*12)-(VLOOKUP($CB$9,$A$12:$B$71,2,0)-1),CL$9-SUM(CM$12:CM132)),0)),0)</f>
        <v>0</v>
      </c>
      <c r="CO132" s="6">
        <f>IF(SUM(CM$12:CM132)&gt;0,0,IF(CK132&lt;&gt;"",CL132-CN132-CM132,0))</f>
        <v>0</v>
      </c>
      <c r="CP132" s="6">
        <f>IF(SUM(CM$12:CM132)&gt;0,0,IF(CK132&lt;&gt;"",(CL132-CM132)*Tablas!$D$8,0))</f>
        <v>0</v>
      </c>
      <c r="CQ132" s="6">
        <f>IF(CN132&gt;0,IF(SUM(CM$12:CM132)&gt;0,0,IF(CK132&lt;&gt;"",Tablas!$G$8,0)),0)</f>
        <v>0</v>
      </c>
      <c r="CR132" s="6">
        <f>IF(CK132&lt;&gt;"",ROUND(CQ132+CP132+CN132,2),0)*(1+Tablas!$E$8)</f>
        <v>0</v>
      </c>
      <c r="CT132" s="14" t="str">
        <f t="shared" si="59"/>
        <v/>
      </c>
      <c r="CU132" s="6">
        <f t="shared" si="60"/>
        <v>0</v>
      </c>
      <c r="CV132" s="6">
        <f t="shared" si="61"/>
        <v>0</v>
      </c>
      <c r="CW132" s="6">
        <f>IF(CU132&gt;0,IF(SUM(CV$12:CV132)&gt;0,0,IF(CT132&lt;&gt;"",-PPMT(Tablas!$D$8,CT132,($C$4*12)-(VLOOKUP($CK$9,$A$12:$B$71,2,0)-1),CU$9-SUM(CV$12:CV132)),0)),0)</f>
        <v>0</v>
      </c>
      <c r="CX132" s="6">
        <f>IF(SUM(CV$12:CV132)&gt;0,0,IF(CT132&lt;&gt;"",CU132-CW132-CV132,0))</f>
        <v>0</v>
      </c>
      <c r="CY132" s="6">
        <f>IF(SUM(CV$12:CV132)&gt;0,0,IF(CT132&lt;&gt;"",(CU132-CV132)*Tablas!$D$8,0))</f>
        <v>0</v>
      </c>
      <c r="CZ132" s="6">
        <f>IF(CW132&gt;0,IF(SUM(CV$12:CV132)&gt;0,0,IF(CT132&lt;&gt;"",Tablas!$G$8,0)),0)</f>
        <v>0</v>
      </c>
      <c r="DA132" s="6">
        <f>IF(CT132&lt;&gt;"",ROUND(CZ132+CY132+CW132,2),0)*(1+Tablas!$E$8)</f>
        <v>0</v>
      </c>
      <c r="DC132" s="14" t="str">
        <f t="shared" si="62"/>
        <v/>
      </c>
      <c r="DD132" s="6">
        <f t="shared" si="63"/>
        <v>0</v>
      </c>
      <c r="DE132" s="6">
        <f t="shared" si="64"/>
        <v>0</v>
      </c>
      <c r="DF132" s="6">
        <f>IF(DD132&gt;0,IF(SUM(DE$12:DE132)&gt;0,0,IF(DC132&lt;&gt;"",-PPMT(Tablas!$D$8,DC132,($C$4*12)-(VLOOKUP($CT$9,$A$12:$B$71,2,0)-1),DD$9-SUM(DE$12:DE132)),0)),0)</f>
        <v>0</v>
      </c>
      <c r="DG132" s="6">
        <f>IF(SUM(DE$12:DE132)&gt;0,0,IF(DC132&lt;&gt;"",DD132-DF132-DE132,0))</f>
        <v>0</v>
      </c>
      <c r="DH132" s="6">
        <f>IF(SUM(DE$12:DE132)&gt;0,0,IF(DC132&lt;&gt;"",(DD132-DE132)*Tablas!$D$8,0))</f>
        <v>0</v>
      </c>
      <c r="DI132" s="6">
        <f>IF(DF132&gt;0,IF(SUM(DE$12:DE132)&gt;0,0,IF(DC132&lt;&gt;"",Tablas!$G$8,0)),0)</f>
        <v>0</v>
      </c>
      <c r="DJ132" s="6">
        <f>IF(DC132&lt;&gt;"",ROUND(DI132+DH132+DF132,2),0)*(1+Tablas!$E$8)</f>
        <v>0</v>
      </c>
      <c r="DL132" s="14" t="str">
        <f t="shared" si="65"/>
        <v/>
      </c>
      <c r="DM132" s="6">
        <f t="shared" si="66"/>
        <v>0</v>
      </c>
      <c r="DN132" s="6">
        <f t="shared" si="67"/>
        <v>0</v>
      </c>
      <c r="DO132" s="6">
        <f>IF(DM132&gt;0,IF(SUM(DN$12:DN132)&gt;0,0,IF(DL132&lt;&gt;"",-PPMT(Tablas!$D$8,DL132,($C$4*12)-(VLOOKUP($DC$9,$A$12:$B$71,2,0)-1),DM$9-SUM(DN$12:DN132)),0)),0)</f>
        <v>0</v>
      </c>
      <c r="DP132" s="6">
        <f>IF(SUM(DN$12:DN132)&gt;0,0,IF(DL132&lt;&gt;"",DM132-DO132-DN132,0))</f>
        <v>0</v>
      </c>
      <c r="DQ132" s="6">
        <f>IF(SUM(DN$12:DN132)&gt;0,0,IF(DL132&lt;&gt;"",(DM132-DN132)*Tablas!$D$8,0))</f>
        <v>0</v>
      </c>
      <c r="DR132" s="6">
        <f>IF(DO132&gt;0,IF(SUM(DN$12:DN132)&gt;0,0,IF(DL132&lt;&gt;"",Tablas!$G$8,0)),0)</f>
        <v>0</v>
      </c>
      <c r="DS132" s="6">
        <f>IF(DL132&lt;&gt;"",ROUND(DR132+DQ132+DO132,2),0)*(1+Tablas!$E$8)</f>
        <v>0</v>
      </c>
      <c r="DU132" s="14" t="str">
        <f t="shared" si="68"/>
        <v/>
      </c>
      <c r="DV132" s="6">
        <f t="shared" si="69"/>
        <v>0</v>
      </c>
      <c r="DW132" s="6">
        <f t="shared" si="70"/>
        <v>0</v>
      </c>
      <c r="DX132" s="6">
        <f>IF(DV132&gt;0,IF(SUM(DW$12:DW132)&gt;0,0,IF(DU132&lt;&gt;"",-PPMT(Tablas!$D$8,DU132,($C$4*12)-(VLOOKUP($DL$9,$A$12:$B$71,2,0)-1),DV$9-SUM(DW$12:DW132)),0)),0)</f>
        <v>0</v>
      </c>
      <c r="DY132" s="6">
        <f>IF(SUM(DW$12:DW132)&gt;0,0,IF(DU132&lt;&gt;"",DV132-DX132-DW132,0))</f>
        <v>0</v>
      </c>
      <c r="DZ132" s="6">
        <f>IF(SUM(DW$12:DW132)&gt;0,0,IF(DU132&lt;&gt;"",(DV132-DW132)*Tablas!$D$8,0))</f>
        <v>0</v>
      </c>
      <c r="EA132" s="6">
        <f>IF(DX132&gt;0,IF(SUM(DW$12:DW132)&gt;0,0,IF(DU132&lt;&gt;"",Tablas!$G$8,0)),0)</f>
        <v>0</v>
      </c>
      <c r="EB132" s="6">
        <f>IF(DU132&lt;&gt;"",ROUND(EA132+DZ132+DX132,2),0)*(1+Tablas!$E$8)</f>
        <v>0</v>
      </c>
    </row>
    <row r="133" spans="1:132" x14ac:dyDescent="0.2">
      <c r="A133" s="3">
        <f>IF($D133&gt;0,COUNTA($D$12:D133),0)</f>
        <v>0</v>
      </c>
      <c r="B133" s="13" t="str">
        <f t="shared" si="71"/>
        <v/>
      </c>
      <c r="C133" s="1">
        <f t="shared" si="72"/>
        <v>49293</v>
      </c>
      <c r="D133" s="34"/>
      <c r="E133" s="6">
        <f t="shared" si="73"/>
        <v>1.0572875908110291E-11</v>
      </c>
      <c r="F133" s="6">
        <f t="shared" si="37"/>
        <v>0</v>
      </c>
      <c r="G133" s="6">
        <f t="shared" si="38"/>
        <v>0</v>
      </c>
      <c r="H133" s="6">
        <f t="shared" si="39"/>
        <v>0</v>
      </c>
      <c r="I133" s="6">
        <f>ROUND(SUM(F133:H133),2)*(Tablas!$E$8)</f>
        <v>0</v>
      </c>
      <c r="J133" s="6">
        <f t="shared" si="40"/>
        <v>0</v>
      </c>
      <c r="AR133" s="14" t="str">
        <f t="shared" si="41"/>
        <v/>
      </c>
      <c r="AS133" s="6">
        <f t="shared" si="42"/>
        <v>0</v>
      </c>
      <c r="AT133" s="6">
        <f t="shared" si="43"/>
        <v>0</v>
      </c>
      <c r="AU133" s="6">
        <f>IF(SUM($AT$12:$AT133)&gt;0,0,IF($AR133&lt;&gt;"",-PPMT($H$2,$AR133,$C$4*12,$AS$12-SUM($AT$12:$AT133)),0))</f>
        <v>0</v>
      </c>
      <c r="AV133" s="6">
        <f>IF(SUM($AT$12:$AT133)&gt;0,0,IF($AR133&lt;&gt;"",AS133-AU133-AT133,0))</f>
        <v>0</v>
      </c>
      <c r="AW133" s="6">
        <f>IF(SUM($AT$12:$AT133)&gt;0,0,IF($AR133&lt;&gt;"",(AS133-AT133)*$H$2,0))</f>
        <v>0</v>
      </c>
      <c r="AX133" s="6">
        <f>IF(AU133&gt;0,IF(SUM($AT$12:$AT133)&gt;0,0,IF($AR133&lt;&gt;"",Tablas!$G$8,0)),0)</f>
        <v>0</v>
      </c>
      <c r="AY133" s="6">
        <f>IF($AR133&lt;&gt;"",ROUND(AX133+AW133+AU133,2),0)*(1+Tablas!$E$8)</f>
        <v>0</v>
      </c>
      <c r="BA133" s="14" t="str">
        <f t="shared" si="44"/>
        <v/>
      </c>
      <c r="BB133" s="6">
        <f t="shared" si="45"/>
        <v>0</v>
      </c>
      <c r="BC133" s="6">
        <f t="shared" si="46"/>
        <v>0</v>
      </c>
      <c r="BD133" s="6">
        <f>IF(BB133&gt;0,
IF(SUM(BC$12:BC133)&gt;0,0,
IF(BA133&lt;&gt;"",
-PPMT(Tablas!$D$8,BA133,($C$4*12)-(VLOOKUP($AR$9,$A$12:$B$71,2,0)-1),BB$9-SUM(BC$12:BC133)),0)),0)</f>
        <v>0</v>
      </c>
      <c r="BE133" s="6">
        <f>IF(SUM(BC$12:BC133)&gt;0,0,IF(BA133&lt;&gt;"",BB133-BD133-BC133,0))</f>
        <v>0</v>
      </c>
      <c r="BF133" s="6">
        <f>IF(SUM(BC$12:BC133)&gt;0,0,IF(BA133&lt;&gt;"",(BB133-BC133)*Tablas!$D$8,0))</f>
        <v>0</v>
      </c>
      <c r="BG133" s="6">
        <f>IF(BD133&gt;0,IF(SUM(BC$12:BC133)&gt;0,0,IF(BA133&lt;&gt;"",Tablas!$G$8,0)),0)</f>
        <v>0</v>
      </c>
      <c r="BH133" s="6">
        <f>IF(BA133&lt;&gt;"",ROUND(BG133+BF133+BD133,2),0)*(1+Tablas!$E$8)</f>
        <v>0</v>
      </c>
      <c r="BJ133" s="14" t="str">
        <f t="shared" si="47"/>
        <v/>
      </c>
      <c r="BK133" s="6">
        <f t="shared" si="48"/>
        <v>0</v>
      </c>
      <c r="BL133" s="6">
        <f t="shared" si="49"/>
        <v>0</v>
      </c>
      <c r="BM133" s="6">
        <f>IF(BK133&gt;0,IF(SUM(BL$12:BL133)&gt;0,0,IF(BJ133&lt;&gt;"",-PPMT(Tablas!$D$8,BJ133,($C$4*12)-(VLOOKUP($BA$9,$A$12:$B$71,2,0)-1),BK$9-SUM(BL$12:BL133)),0)),0)</f>
        <v>0</v>
      </c>
      <c r="BN133" s="6">
        <f>IF(SUM(BL$12:BL133)&gt;0,0,IF(BJ133&lt;&gt;"",BK133-BM133-BL133,0))</f>
        <v>0</v>
      </c>
      <c r="BO133" s="6">
        <f>IF(SUM(BL$12:BL133)&gt;0,0,IF(BJ133&lt;&gt;"",(BK133-BL133)*Tablas!$D$8,0))</f>
        <v>0</v>
      </c>
      <c r="BP133" s="6">
        <f>IF(BM133&gt;0,IF(SUM(BL$12:BL133)&gt;0,0,IF(BJ133&lt;&gt;"",Tablas!$G$8,0)),0)</f>
        <v>0</v>
      </c>
      <c r="BQ133" s="6">
        <f>IF(BJ133&lt;&gt;"",ROUND(BP133+BO133+BM133,2),0)*(1+Tablas!$E$8)</f>
        <v>0</v>
      </c>
      <c r="BS133" s="14" t="str">
        <f t="shared" si="50"/>
        <v/>
      </c>
      <c r="BT133" s="6">
        <f t="shared" si="51"/>
        <v>0</v>
      </c>
      <c r="BU133" s="6">
        <f t="shared" si="52"/>
        <v>0</v>
      </c>
      <c r="BV133" s="6">
        <f>IF(BT133&gt;0,IF(SUM(BU$12:BU133)&gt;0,0,IF(BS133&lt;&gt;"",-PPMT(Tablas!$D$8,BS133,($C$4*12)-(VLOOKUP($BJ$9,$A$12:$B$71,2,0)-1),BT$9-SUM(BU$12:BU133)),0)),0)</f>
        <v>0</v>
      </c>
      <c r="BW133" s="6">
        <f>IF(SUM(BU$12:BU133)&gt;0,0,IF(BS133&lt;&gt;"",BT133-BV133-BU133,0))</f>
        <v>0</v>
      </c>
      <c r="BX133" s="6">
        <f>IF(SUM(BU$12:BU133)&gt;0,0,IF(BS133&lt;&gt;"",(BT133-BU133)*Tablas!$D$8,0))</f>
        <v>0</v>
      </c>
      <c r="BY133" s="6">
        <f>IF(BV133&gt;0,IF(SUM(BU$12:BU133)&gt;0,0,IF(BS133&lt;&gt;"",Tablas!$G$8,0)),0)</f>
        <v>0</v>
      </c>
      <c r="BZ133" s="6">
        <f>IF(BS133&lt;&gt;"",ROUND(BY133+BX133+BV133,2),0)*(1+Tablas!$E$8)</f>
        <v>0</v>
      </c>
      <c r="CB133" s="14" t="str">
        <f t="shared" si="53"/>
        <v/>
      </c>
      <c r="CC133" s="6">
        <f t="shared" si="54"/>
        <v>0</v>
      </c>
      <c r="CD133" s="6">
        <f t="shared" si="55"/>
        <v>0</v>
      </c>
      <c r="CE133" s="6">
        <f>IF(CC133&gt;0,IF(SUM(CD$12:CD133)&gt;0,0,IF(CB133&lt;&gt;"",-PPMT(Tablas!$D$8,CB133,($C$4*12)-(VLOOKUP($BS$9,$A$12:$B$71,2,0)-1),CC$9-SUM(CD$12:CD133)),0)),0)</f>
        <v>0</v>
      </c>
      <c r="CF133" s="6">
        <f>IF(SUM(CD$12:CD133)&gt;0,0,IF(CB133&lt;&gt;"",CC133-CE133-CD133,0))</f>
        <v>0</v>
      </c>
      <c r="CG133" s="6">
        <f>IF(SUM(CD$12:CD133)&gt;0,0,IF(CB133&lt;&gt;"",(CC133-CD133)*Tablas!$D$8,0))</f>
        <v>0</v>
      </c>
      <c r="CH133" s="6">
        <f>IF(CE133&gt;0,IF(SUM(CD$12:CD133)&gt;0,0,IF(CB133&lt;&gt;"",Tablas!$G$8,0)),0)</f>
        <v>0</v>
      </c>
      <c r="CI133" s="6">
        <f>IF(CB133&lt;&gt;"",ROUND(CH133+CG133+CE133,2),0)*(1+Tablas!$E$8)</f>
        <v>0</v>
      </c>
      <c r="CK133" s="14" t="str">
        <f t="shared" si="56"/>
        <v/>
      </c>
      <c r="CL133" s="6">
        <f t="shared" si="57"/>
        <v>0</v>
      </c>
      <c r="CM133" s="6">
        <f t="shared" si="58"/>
        <v>0</v>
      </c>
      <c r="CN133" s="6">
        <f>IF(CL133&gt;0,IF(SUM(CM$12:CM133)&gt;0,0,IF(CK133&lt;&gt;"",-PPMT(Tablas!$D$8,CK133,($C$4*12)-(VLOOKUP($CB$9,$A$12:$B$71,2,0)-1),CL$9-SUM(CM$12:CM133)),0)),0)</f>
        <v>0</v>
      </c>
      <c r="CO133" s="6">
        <f>IF(SUM(CM$12:CM133)&gt;0,0,IF(CK133&lt;&gt;"",CL133-CN133-CM133,0))</f>
        <v>0</v>
      </c>
      <c r="CP133" s="6">
        <f>IF(SUM(CM$12:CM133)&gt;0,0,IF(CK133&lt;&gt;"",(CL133-CM133)*Tablas!$D$8,0))</f>
        <v>0</v>
      </c>
      <c r="CQ133" s="6">
        <f>IF(CN133&gt;0,IF(SUM(CM$12:CM133)&gt;0,0,IF(CK133&lt;&gt;"",Tablas!$G$8,0)),0)</f>
        <v>0</v>
      </c>
      <c r="CR133" s="6">
        <f>IF(CK133&lt;&gt;"",ROUND(CQ133+CP133+CN133,2),0)*(1+Tablas!$E$8)</f>
        <v>0</v>
      </c>
      <c r="CT133" s="14" t="str">
        <f t="shared" si="59"/>
        <v/>
      </c>
      <c r="CU133" s="6">
        <f t="shared" si="60"/>
        <v>0</v>
      </c>
      <c r="CV133" s="6">
        <f t="shared" si="61"/>
        <v>0</v>
      </c>
      <c r="CW133" s="6">
        <f>IF(CU133&gt;0,IF(SUM(CV$12:CV133)&gt;0,0,IF(CT133&lt;&gt;"",-PPMT(Tablas!$D$8,CT133,($C$4*12)-(VLOOKUP($CK$9,$A$12:$B$71,2,0)-1),CU$9-SUM(CV$12:CV133)),0)),0)</f>
        <v>0</v>
      </c>
      <c r="CX133" s="6">
        <f>IF(SUM(CV$12:CV133)&gt;0,0,IF(CT133&lt;&gt;"",CU133-CW133-CV133,0))</f>
        <v>0</v>
      </c>
      <c r="CY133" s="6">
        <f>IF(SUM(CV$12:CV133)&gt;0,0,IF(CT133&lt;&gt;"",(CU133-CV133)*Tablas!$D$8,0))</f>
        <v>0</v>
      </c>
      <c r="CZ133" s="6">
        <f>IF(CW133&gt;0,IF(SUM(CV$12:CV133)&gt;0,0,IF(CT133&lt;&gt;"",Tablas!$G$8,0)),0)</f>
        <v>0</v>
      </c>
      <c r="DA133" s="6">
        <f>IF(CT133&lt;&gt;"",ROUND(CZ133+CY133+CW133,2),0)*(1+Tablas!$E$8)</f>
        <v>0</v>
      </c>
      <c r="DC133" s="14" t="str">
        <f t="shared" si="62"/>
        <v/>
      </c>
      <c r="DD133" s="6">
        <f t="shared" si="63"/>
        <v>0</v>
      </c>
      <c r="DE133" s="6">
        <f t="shared" si="64"/>
        <v>0</v>
      </c>
      <c r="DF133" s="6">
        <f>IF(DD133&gt;0,IF(SUM(DE$12:DE133)&gt;0,0,IF(DC133&lt;&gt;"",-PPMT(Tablas!$D$8,DC133,($C$4*12)-(VLOOKUP($CT$9,$A$12:$B$71,2,0)-1),DD$9-SUM(DE$12:DE133)),0)),0)</f>
        <v>0</v>
      </c>
      <c r="DG133" s="6">
        <f>IF(SUM(DE$12:DE133)&gt;0,0,IF(DC133&lt;&gt;"",DD133-DF133-DE133,0))</f>
        <v>0</v>
      </c>
      <c r="DH133" s="6">
        <f>IF(SUM(DE$12:DE133)&gt;0,0,IF(DC133&lt;&gt;"",(DD133-DE133)*Tablas!$D$8,0))</f>
        <v>0</v>
      </c>
      <c r="DI133" s="6">
        <f>IF(DF133&gt;0,IF(SUM(DE$12:DE133)&gt;0,0,IF(DC133&lt;&gt;"",Tablas!$G$8,0)),0)</f>
        <v>0</v>
      </c>
      <c r="DJ133" s="6">
        <f>IF(DC133&lt;&gt;"",ROUND(DI133+DH133+DF133,2),0)*(1+Tablas!$E$8)</f>
        <v>0</v>
      </c>
      <c r="DL133" s="14" t="str">
        <f t="shared" si="65"/>
        <v/>
      </c>
      <c r="DM133" s="6">
        <f t="shared" si="66"/>
        <v>0</v>
      </c>
      <c r="DN133" s="6">
        <f t="shared" si="67"/>
        <v>0</v>
      </c>
      <c r="DO133" s="6">
        <f>IF(DM133&gt;0,IF(SUM(DN$12:DN133)&gt;0,0,IF(DL133&lt;&gt;"",-PPMT(Tablas!$D$8,DL133,($C$4*12)-(VLOOKUP($DC$9,$A$12:$B$71,2,0)-1),DM$9-SUM(DN$12:DN133)),0)),0)</f>
        <v>0</v>
      </c>
      <c r="DP133" s="6">
        <f>IF(SUM(DN$12:DN133)&gt;0,0,IF(DL133&lt;&gt;"",DM133-DO133-DN133,0))</f>
        <v>0</v>
      </c>
      <c r="DQ133" s="6">
        <f>IF(SUM(DN$12:DN133)&gt;0,0,IF(DL133&lt;&gt;"",(DM133-DN133)*Tablas!$D$8,0))</f>
        <v>0</v>
      </c>
      <c r="DR133" s="6">
        <f>IF(DO133&gt;0,IF(SUM(DN$12:DN133)&gt;0,0,IF(DL133&lt;&gt;"",Tablas!$G$8,0)),0)</f>
        <v>0</v>
      </c>
      <c r="DS133" s="6">
        <f>IF(DL133&lt;&gt;"",ROUND(DR133+DQ133+DO133,2),0)*(1+Tablas!$E$8)</f>
        <v>0</v>
      </c>
      <c r="DU133" s="14" t="str">
        <f t="shared" si="68"/>
        <v/>
      </c>
      <c r="DV133" s="6">
        <f t="shared" si="69"/>
        <v>0</v>
      </c>
      <c r="DW133" s="6">
        <f t="shared" si="70"/>
        <v>0</v>
      </c>
      <c r="DX133" s="6">
        <f>IF(DV133&gt;0,IF(SUM(DW$12:DW133)&gt;0,0,IF(DU133&lt;&gt;"",-PPMT(Tablas!$D$8,DU133,($C$4*12)-(VLOOKUP($DL$9,$A$12:$B$71,2,0)-1),DV$9-SUM(DW$12:DW133)),0)),0)</f>
        <v>0</v>
      </c>
      <c r="DY133" s="6">
        <f>IF(SUM(DW$12:DW133)&gt;0,0,IF(DU133&lt;&gt;"",DV133-DX133-DW133,0))</f>
        <v>0</v>
      </c>
      <c r="DZ133" s="6">
        <f>IF(SUM(DW$12:DW133)&gt;0,0,IF(DU133&lt;&gt;"",(DV133-DW133)*Tablas!$D$8,0))</f>
        <v>0</v>
      </c>
      <c r="EA133" s="6">
        <f>IF(DX133&gt;0,IF(SUM(DW$12:DW133)&gt;0,0,IF(DU133&lt;&gt;"",Tablas!$G$8,0)),0)</f>
        <v>0</v>
      </c>
      <c r="EB133" s="6">
        <f>IF(DU133&lt;&gt;"",ROUND(EA133+DZ133+DX133,2),0)*(1+Tablas!$E$8)</f>
        <v>0</v>
      </c>
    </row>
    <row r="134" spans="1:132" x14ac:dyDescent="0.2">
      <c r="A134" s="3">
        <f>IF($D134&gt;0,COUNTA($D$12:D134),0)</f>
        <v>0</v>
      </c>
      <c r="B134" s="13" t="str">
        <f t="shared" si="71"/>
        <v/>
      </c>
      <c r="C134" s="1">
        <f t="shared" si="72"/>
        <v>49324</v>
      </c>
      <c r="D134" s="34"/>
      <c r="E134" s="6">
        <f t="shared" si="73"/>
        <v>1.0572875908110291E-11</v>
      </c>
      <c r="F134" s="6">
        <f t="shared" si="37"/>
        <v>0</v>
      </c>
      <c r="G134" s="6">
        <f t="shared" si="38"/>
        <v>0</v>
      </c>
      <c r="H134" s="6">
        <f t="shared" si="39"/>
        <v>0</v>
      </c>
      <c r="I134" s="6">
        <f>ROUND(SUM(F134:H134),2)*(Tablas!$E$8)</f>
        <v>0</v>
      </c>
      <c r="J134" s="6">
        <f t="shared" si="40"/>
        <v>0</v>
      </c>
      <c r="AR134" s="14" t="str">
        <f t="shared" si="41"/>
        <v/>
      </c>
      <c r="AS134" s="6">
        <f t="shared" si="42"/>
        <v>0</v>
      </c>
      <c r="AT134" s="6">
        <f t="shared" si="43"/>
        <v>0</v>
      </c>
      <c r="AU134" s="6">
        <f>IF(SUM($AT$12:$AT134)&gt;0,0,IF($AR134&lt;&gt;"",-PPMT($H$2,$AR134,$C$4*12,$AS$12-SUM($AT$12:$AT134)),0))</f>
        <v>0</v>
      </c>
      <c r="AV134" s="6">
        <f>IF(SUM($AT$12:$AT134)&gt;0,0,IF($AR134&lt;&gt;"",AS134-AU134-AT134,0))</f>
        <v>0</v>
      </c>
      <c r="AW134" s="6">
        <f>IF(SUM($AT$12:$AT134)&gt;0,0,IF($AR134&lt;&gt;"",(AS134-AT134)*$H$2,0))</f>
        <v>0</v>
      </c>
      <c r="AX134" s="6">
        <f>IF(AU134&gt;0,IF(SUM($AT$12:$AT134)&gt;0,0,IF($AR134&lt;&gt;"",Tablas!$G$8,0)),0)</f>
        <v>0</v>
      </c>
      <c r="AY134" s="6">
        <f>IF($AR134&lt;&gt;"",ROUND(AX134+AW134+AU134,2),0)*(1+Tablas!$E$8)</f>
        <v>0</v>
      </c>
      <c r="BA134" s="14" t="str">
        <f t="shared" si="44"/>
        <v/>
      </c>
      <c r="BB134" s="6">
        <f t="shared" si="45"/>
        <v>0</v>
      </c>
      <c r="BC134" s="6">
        <f t="shared" si="46"/>
        <v>0</v>
      </c>
      <c r="BD134" s="6">
        <f>IF(BB134&gt;0,
IF(SUM(BC$12:BC134)&gt;0,0,
IF(BA134&lt;&gt;"",
-PPMT(Tablas!$D$8,BA134,($C$4*12)-(VLOOKUP($AR$9,$A$12:$B$71,2,0)-1),BB$9-SUM(BC$12:BC134)),0)),0)</f>
        <v>0</v>
      </c>
      <c r="BE134" s="6">
        <f>IF(SUM(BC$12:BC134)&gt;0,0,IF(BA134&lt;&gt;"",BB134-BD134-BC134,0))</f>
        <v>0</v>
      </c>
      <c r="BF134" s="6">
        <f>IF(SUM(BC$12:BC134)&gt;0,0,IF(BA134&lt;&gt;"",(BB134-BC134)*Tablas!$D$8,0))</f>
        <v>0</v>
      </c>
      <c r="BG134" s="6">
        <f>IF(BD134&gt;0,IF(SUM(BC$12:BC134)&gt;0,0,IF(BA134&lt;&gt;"",Tablas!$G$8,0)),0)</f>
        <v>0</v>
      </c>
      <c r="BH134" s="6">
        <f>IF(BA134&lt;&gt;"",ROUND(BG134+BF134+BD134,2),0)*(1+Tablas!$E$8)</f>
        <v>0</v>
      </c>
      <c r="BJ134" s="14" t="str">
        <f t="shared" si="47"/>
        <v/>
      </c>
      <c r="BK134" s="6">
        <f t="shared" si="48"/>
        <v>0</v>
      </c>
      <c r="BL134" s="6">
        <f t="shared" si="49"/>
        <v>0</v>
      </c>
      <c r="BM134" s="6">
        <f>IF(BK134&gt;0,IF(SUM(BL$12:BL134)&gt;0,0,IF(BJ134&lt;&gt;"",-PPMT(Tablas!$D$8,BJ134,($C$4*12)-(VLOOKUP($BA$9,$A$12:$B$71,2,0)-1),BK$9-SUM(BL$12:BL134)),0)),0)</f>
        <v>0</v>
      </c>
      <c r="BN134" s="6">
        <f>IF(SUM(BL$12:BL134)&gt;0,0,IF(BJ134&lt;&gt;"",BK134-BM134-BL134,0))</f>
        <v>0</v>
      </c>
      <c r="BO134" s="6">
        <f>IF(SUM(BL$12:BL134)&gt;0,0,IF(BJ134&lt;&gt;"",(BK134-BL134)*Tablas!$D$8,0))</f>
        <v>0</v>
      </c>
      <c r="BP134" s="6">
        <f>IF(BM134&gt;0,IF(SUM(BL$12:BL134)&gt;0,0,IF(BJ134&lt;&gt;"",Tablas!$G$8,0)),0)</f>
        <v>0</v>
      </c>
      <c r="BQ134" s="6">
        <f>IF(BJ134&lt;&gt;"",ROUND(BP134+BO134+BM134,2),0)*(1+Tablas!$E$8)</f>
        <v>0</v>
      </c>
      <c r="BS134" s="14" t="str">
        <f t="shared" si="50"/>
        <v/>
      </c>
      <c r="BT134" s="6">
        <f t="shared" si="51"/>
        <v>0</v>
      </c>
      <c r="BU134" s="6">
        <f t="shared" si="52"/>
        <v>0</v>
      </c>
      <c r="BV134" s="6">
        <f>IF(BT134&gt;0,IF(SUM(BU$12:BU134)&gt;0,0,IF(BS134&lt;&gt;"",-PPMT(Tablas!$D$8,BS134,($C$4*12)-(VLOOKUP($BJ$9,$A$12:$B$71,2,0)-1),BT$9-SUM(BU$12:BU134)),0)),0)</f>
        <v>0</v>
      </c>
      <c r="BW134" s="6">
        <f>IF(SUM(BU$12:BU134)&gt;0,0,IF(BS134&lt;&gt;"",BT134-BV134-BU134,0))</f>
        <v>0</v>
      </c>
      <c r="BX134" s="6">
        <f>IF(SUM(BU$12:BU134)&gt;0,0,IF(BS134&lt;&gt;"",(BT134-BU134)*Tablas!$D$8,0))</f>
        <v>0</v>
      </c>
      <c r="BY134" s="6">
        <f>IF(BV134&gt;0,IF(SUM(BU$12:BU134)&gt;0,0,IF(BS134&lt;&gt;"",Tablas!$G$8,0)),0)</f>
        <v>0</v>
      </c>
      <c r="BZ134" s="6">
        <f>IF(BS134&lt;&gt;"",ROUND(BY134+BX134+BV134,2),0)*(1+Tablas!$E$8)</f>
        <v>0</v>
      </c>
      <c r="CB134" s="14" t="str">
        <f t="shared" si="53"/>
        <v/>
      </c>
      <c r="CC134" s="6">
        <f t="shared" si="54"/>
        <v>0</v>
      </c>
      <c r="CD134" s="6">
        <f t="shared" si="55"/>
        <v>0</v>
      </c>
      <c r="CE134" s="6">
        <f>IF(CC134&gt;0,IF(SUM(CD$12:CD134)&gt;0,0,IF(CB134&lt;&gt;"",-PPMT(Tablas!$D$8,CB134,($C$4*12)-(VLOOKUP($BS$9,$A$12:$B$71,2,0)-1),CC$9-SUM(CD$12:CD134)),0)),0)</f>
        <v>0</v>
      </c>
      <c r="CF134" s="6">
        <f>IF(SUM(CD$12:CD134)&gt;0,0,IF(CB134&lt;&gt;"",CC134-CE134-CD134,0))</f>
        <v>0</v>
      </c>
      <c r="CG134" s="6">
        <f>IF(SUM(CD$12:CD134)&gt;0,0,IF(CB134&lt;&gt;"",(CC134-CD134)*Tablas!$D$8,0))</f>
        <v>0</v>
      </c>
      <c r="CH134" s="6">
        <f>IF(CE134&gt;0,IF(SUM(CD$12:CD134)&gt;0,0,IF(CB134&lt;&gt;"",Tablas!$G$8,0)),0)</f>
        <v>0</v>
      </c>
      <c r="CI134" s="6">
        <f>IF(CB134&lt;&gt;"",ROUND(CH134+CG134+CE134,2),0)*(1+Tablas!$E$8)</f>
        <v>0</v>
      </c>
      <c r="CK134" s="14" t="str">
        <f t="shared" si="56"/>
        <v/>
      </c>
      <c r="CL134" s="6">
        <f t="shared" si="57"/>
        <v>0</v>
      </c>
      <c r="CM134" s="6">
        <f t="shared" si="58"/>
        <v>0</v>
      </c>
      <c r="CN134" s="6">
        <f>IF(CL134&gt;0,IF(SUM(CM$12:CM134)&gt;0,0,IF(CK134&lt;&gt;"",-PPMT(Tablas!$D$8,CK134,($C$4*12)-(VLOOKUP($CB$9,$A$12:$B$71,2,0)-1),CL$9-SUM(CM$12:CM134)),0)),0)</f>
        <v>0</v>
      </c>
      <c r="CO134" s="6">
        <f>IF(SUM(CM$12:CM134)&gt;0,0,IF(CK134&lt;&gt;"",CL134-CN134-CM134,0))</f>
        <v>0</v>
      </c>
      <c r="CP134" s="6">
        <f>IF(SUM(CM$12:CM134)&gt;0,0,IF(CK134&lt;&gt;"",(CL134-CM134)*Tablas!$D$8,0))</f>
        <v>0</v>
      </c>
      <c r="CQ134" s="6">
        <f>IF(CN134&gt;0,IF(SUM(CM$12:CM134)&gt;0,0,IF(CK134&lt;&gt;"",Tablas!$G$8,0)),0)</f>
        <v>0</v>
      </c>
      <c r="CR134" s="6">
        <f>IF(CK134&lt;&gt;"",ROUND(CQ134+CP134+CN134,2),0)*(1+Tablas!$E$8)</f>
        <v>0</v>
      </c>
      <c r="CT134" s="14" t="str">
        <f t="shared" si="59"/>
        <v/>
      </c>
      <c r="CU134" s="6">
        <f t="shared" si="60"/>
        <v>0</v>
      </c>
      <c r="CV134" s="6">
        <f t="shared" si="61"/>
        <v>0</v>
      </c>
      <c r="CW134" s="6">
        <f>IF(CU134&gt;0,IF(SUM(CV$12:CV134)&gt;0,0,IF(CT134&lt;&gt;"",-PPMT(Tablas!$D$8,CT134,($C$4*12)-(VLOOKUP($CK$9,$A$12:$B$71,2,0)-1),CU$9-SUM(CV$12:CV134)),0)),0)</f>
        <v>0</v>
      </c>
      <c r="CX134" s="6">
        <f>IF(SUM(CV$12:CV134)&gt;0,0,IF(CT134&lt;&gt;"",CU134-CW134-CV134,0))</f>
        <v>0</v>
      </c>
      <c r="CY134" s="6">
        <f>IF(SUM(CV$12:CV134)&gt;0,0,IF(CT134&lt;&gt;"",(CU134-CV134)*Tablas!$D$8,0))</f>
        <v>0</v>
      </c>
      <c r="CZ134" s="6">
        <f>IF(CW134&gt;0,IF(SUM(CV$12:CV134)&gt;0,0,IF(CT134&lt;&gt;"",Tablas!$G$8,0)),0)</f>
        <v>0</v>
      </c>
      <c r="DA134" s="6">
        <f>IF(CT134&lt;&gt;"",ROUND(CZ134+CY134+CW134,2),0)*(1+Tablas!$E$8)</f>
        <v>0</v>
      </c>
      <c r="DC134" s="14" t="str">
        <f t="shared" si="62"/>
        <v/>
      </c>
      <c r="DD134" s="6">
        <f t="shared" si="63"/>
        <v>0</v>
      </c>
      <c r="DE134" s="6">
        <f t="shared" si="64"/>
        <v>0</v>
      </c>
      <c r="DF134" s="6">
        <f>IF(DD134&gt;0,IF(SUM(DE$12:DE134)&gt;0,0,IF(DC134&lt;&gt;"",-PPMT(Tablas!$D$8,DC134,($C$4*12)-(VLOOKUP($CT$9,$A$12:$B$71,2,0)-1),DD$9-SUM(DE$12:DE134)),0)),0)</f>
        <v>0</v>
      </c>
      <c r="DG134" s="6">
        <f>IF(SUM(DE$12:DE134)&gt;0,0,IF(DC134&lt;&gt;"",DD134-DF134-DE134,0))</f>
        <v>0</v>
      </c>
      <c r="DH134" s="6">
        <f>IF(SUM(DE$12:DE134)&gt;0,0,IF(DC134&lt;&gt;"",(DD134-DE134)*Tablas!$D$8,0))</f>
        <v>0</v>
      </c>
      <c r="DI134" s="6">
        <f>IF(DF134&gt;0,IF(SUM(DE$12:DE134)&gt;0,0,IF(DC134&lt;&gt;"",Tablas!$G$8,0)),0)</f>
        <v>0</v>
      </c>
      <c r="DJ134" s="6">
        <f>IF(DC134&lt;&gt;"",ROUND(DI134+DH134+DF134,2),0)*(1+Tablas!$E$8)</f>
        <v>0</v>
      </c>
      <c r="DL134" s="14" t="str">
        <f t="shared" si="65"/>
        <v/>
      </c>
      <c r="DM134" s="6">
        <f t="shared" si="66"/>
        <v>0</v>
      </c>
      <c r="DN134" s="6">
        <f t="shared" si="67"/>
        <v>0</v>
      </c>
      <c r="DO134" s="6">
        <f>IF(DM134&gt;0,IF(SUM(DN$12:DN134)&gt;0,0,IF(DL134&lt;&gt;"",-PPMT(Tablas!$D$8,DL134,($C$4*12)-(VLOOKUP($DC$9,$A$12:$B$71,2,0)-1),DM$9-SUM(DN$12:DN134)),0)),0)</f>
        <v>0</v>
      </c>
      <c r="DP134" s="6">
        <f>IF(SUM(DN$12:DN134)&gt;0,0,IF(DL134&lt;&gt;"",DM134-DO134-DN134,0))</f>
        <v>0</v>
      </c>
      <c r="DQ134" s="6">
        <f>IF(SUM(DN$12:DN134)&gt;0,0,IF(DL134&lt;&gt;"",(DM134-DN134)*Tablas!$D$8,0))</f>
        <v>0</v>
      </c>
      <c r="DR134" s="6">
        <f>IF(DO134&gt;0,IF(SUM(DN$12:DN134)&gt;0,0,IF(DL134&lt;&gt;"",Tablas!$G$8,0)),0)</f>
        <v>0</v>
      </c>
      <c r="DS134" s="6">
        <f>IF(DL134&lt;&gt;"",ROUND(DR134+DQ134+DO134,2),0)*(1+Tablas!$E$8)</f>
        <v>0</v>
      </c>
      <c r="DU134" s="14" t="str">
        <f t="shared" si="68"/>
        <v/>
      </c>
      <c r="DV134" s="6">
        <f t="shared" si="69"/>
        <v>0</v>
      </c>
      <c r="DW134" s="6">
        <f t="shared" si="70"/>
        <v>0</v>
      </c>
      <c r="DX134" s="6">
        <f>IF(DV134&gt;0,IF(SUM(DW$12:DW134)&gt;0,0,IF(DU134&lt;&gt;"",-PPMT(Tablas!$D$8,DU134,($C$4*12)-(VLOOKUP($DL$9,$A$12:$B$71,2,0)-1),DV$9-SUM(DW$12:DW134)),0)),0)</f>
        <v>0</v>
      </c>
      <c r="DY134" s="6">
        <f>IF(SUM(DW$12:DW134)&gt;0,0,IF(DU134&lt;&gt;"",DV134-DX134-DW134,0))</f>
        <v>0</v>
      </c>
      <c r="DZ134" s="6">
        <f>IF(SUM(DW$12:DW134)&gt;0,0,IF(DU134&lt;&gt;"",(DV134-DW134)*Tablas!$D$8,0))</f>
        <v>0</v>
      </c>
      <c r="EA134" s="6">
        <f>IF(DX134&gt;0,IF(SUM(DW$12:DW134)&gt;0,0,IF(DU134&lt;&gt;"",Tablas!$G$8,0)),0)</f>
        <v>0</v>
      </c>
      <c r="EB134" s="6">
        <f>IF(DU134&lt;&gt;"",ROUND(EA134+DZ134+DX134,2),0)*(1+Tablas!$E$8)</f>
        <v>0</v>
      </c>
    </row>
    <row r="135" spans="1:132" x14ac:dyDescent="0.2">
      <c r="A135" s="3">
        <f>IF($D135&gt;0,COUNTA($D$12:D135),0)</f>
        <v>0</v>
      </c>
      <c r="B135" s="13" t="str">
        <f t="shared" si="71"/>
        <v/>
      </c>
      <c r="C135" s="1">
        <f t="shared" si="72"/>
        <v>49355</v>
      </c>
      <c r="D135" s="34"/>
      <c r="E135" s="6">
        <f t="shared" si="73"/>
        <v>1.0572875908110291E-11</v>
      </c>
      <c r="F135" s="6">
        <f t="shared" si="37"/>
        <v>0</v>
      </c>
      <c r="G135" s="6">
        <f t="shared" si="38"/>
        <v>0</v>
      </c>
      <c r="H135" s="6">
        <f t="shared" si="39"/>
        <v>0</v>
      </c>
      <c r="I135" s="6">
        <f>ROUND(SUM(F135:H135),2)*(Tablas!$E$8)</f>
        <v>0</v>
      </c>
      <c r="J135" s="6">
        <f t="shared" si="40"/>
        <v>0</v>
      </c>
      <c r="AR135" s="14" t="str">
        <f t="shared" si="41"/>
        <v/>
      </c>
      <c r="AS135" s="6">
        <f t="shared" si="42"/>
        <v>0</v>
      </c>
      <c r="AT135" s="6">
        <f t="shared" si="43"/>
        <v>0</v>
      </c>
      <c r="AU135" s="6">
        <f>IF(SUM($AT$12:$AT135)&gt;0,0,IF($AR135&lt;&gt;"",-PPMT($H$2,$AR135,$C$4*12,$AS$12-SUM($AT$12:$AT135)),0))</f>
        <v>0</v>
      </c>
      <c r="AV135" s="6">
        <f>IF(SUM($AT$12:$AT135)&gt;0,0,IF($AR135&lt;&gt;"",AS135-AU135-AT135,0))</f>
        <v>0</v>
      </c>
      <c r="AW135" s="6">
        <f>IF(SUM($AT$12:$AT135)&gt;0,0,IF($AR135&lt;&gt;"",(AS135-AT135)*$H$2,0))</f>
        <v>0</v>
      </c>
      <c r="AX135" s="6">
        <f>IF(AU135&gt;0,IF(SUM($AT$12:$AT135)&gt;0,0,IF($AR135&lt;&gt;"",Tablas!$G$8,0)),0)</f>
        <v>0</v>
      </c>
      <c r="AY135" s="6">
        <f>IF($AR135&lt;&gt;"",ROUND(AX135+AW135+AU135,2),0)*(1+Tablas!$E$8)</f>
        <v>0</v>
      </c>
      <c r="BA135" s="14" t="str">
        <f t="shared" si="44"/>
        <v/>
      </c>
      <c r="BB135" s="6">
        <f t="shared" si="45"/>
        <v>0</v>
      </c>
      <c r="BC135" s="6">
        <f t="shared" si="46"/>
        <v>0</v>
      </c>
      <c r="BD135" s="6">
        <f>IF(BB135&gt;0,
IF(SUM(BC$12:BC135)&gt;0,0,
IF(BA135&lt;&gt;"",
-PPMT(Tablas!$D$8,BA135,($C$4*12)-(VLOOKUP($AR$9,$A$12:$B$71,2,0)-1),BB$9-SUM(BC$12:BC135)),0)),0)</f>
        <v>0</v>
      </c>
      <c r="BE135" s="6">
        <f>IF(SUM(BC$12:BC135)&gt;0,0,IF(BA135&lt;&gt;"",BB135-BD135-BC135,0))</f>
        <v>0</v>
      </c>
      <c r="BF135" s="6">
        <f>IF(SUM(BC$12:BC135)&gt;0,0,IF(BA135&lt;&gt;"",(BB135-BC135)*Tablas!$D$8,0))</f>
        <v>0</v>
      </c>
      <c r="BG135" s="6">
        <f>IF(BD135&gt;0,IF(SUM(BC$12:BC135)&gt;0,0,IF(BA135&lt;&gt;"",Tablas!$G$8,0)),0)</f>
        <v>0</v>
      </c>
      <c r="BH135" s="6">
        <f>IF(BA135&lt;&gt;"",ROUND(BG135+BF135+BD135,2),0)*(1+Tablas!$E$8)</f>
        <v>0</v>
      </c>
      <c r="BJ135" s="14" t="str">
        <f t="shared" si="47"/>
        <v/>
      </c>
      <c r="BK135" s="6">
        <f t="shared" si="48"/>
        <v>0</v>
      </c>
      <c r="BL135" s="6">
        <f t="shared" si="49"/>
        <v>0</v>
      </c>
      <c r="BM135" s="6">
        <f>IF(BK135&gt;0,IF(SUM(BL$12:BL135)&gt;0,0,IF(BJ135&lt;&gt;"",-PPMT(Tablas!$D$8,BJ135,($C$4*12)-(VLOOKUP($BA$9,$A$12:$B$71,2,0)-1),BK$9-SUM(BL$12:BL135)),0)),0)</f>
        <v>0</v>
      </c>
      <c r="BN135" s="6">
        <f>IF(SUM(BL$12:BL135)&gt;0,0,IF(BJ135&lt;&gt;"",BK135-BM135-BL135,0))</f>
        <v>0</v>
      </c>
      <c r="BO135" s="6">
        <f>IF(SUM(BL$12:BL135)&gt;0,0,IF(BJ135&lt;&gt;"",(BK135-BL135)*Tablas!$D$8,0))</f>
        <v>0</v>
      </c>
      <c r="BP135" s="6">
        <f>IF(BM135&gt;0,IF(SUM(BL$12:BL135)&gt;0,0,IF(BJ135&lt;&gt;"",Tablas!$G$8,0)),0)</f>
        <v>0</v>
      </c>
      <c r="BQ135" s="6">
        <f>IF(BJ135&lt;&gt;"",ROUND(BP135+BO135+BM135,2),0)*(1+Tablas!$E$8)</f>
        <v>0</v>
      </c>
      <c r="BS135" s="14" t="str">
        <f t="shared" si="50"/>
        <v/>
      </c>
      <c r="BT135" s="6">
        <f t="shared" si="51"/>
        <v>0</v>
      </c>
      <c r="BU135" s="6">
        <f t="shared" si="52"/>
        <v>0</v>
      </c>
      <c r="BV135" s="6">
        <f>IF(BT135&gt;0,IF(SUM(BU$12:BU135)&gt;0,0,IF(BS135&lt;&gt;"",-PPMT(Tablas!$D$8,BS135,($C$4*12)-(VLOOKUP($BJ$9,$A$12:$B$71,2,0)-1),BT$9-SUM(BU$12:BU135)),0)),0)</f>
        <v>0</v>
      </c>
      <c r="BW135" s="6">
        <f>IF(SUM(BU$12:BU135)&gt;0,0,IF(BS135&lt;&gt;"",BT135-BV135-BU135,0))</f>
        <v>0</v>
      </c>
      <c r="BX135" s="6">
        <f>IF(SUM(BU$12:BU135)&gt;0,0,IF(BS135&lt;&gt;"",(BT135-BU135)*Tablas!$D$8,0))</f>
        <v>0</v>
      </c>
      <c r="BY135" s="6">
        <f>IF(BV135&gt;0,IF(SUM(BU$12:BU135)&gt;0,0,IF(BS135&lt;&gt;"",Tablas!$G$8,0)),0)</f>
        <v>0</v>
      </c>
      <c r="BZ135" s="6">
        <f>IF(BS135&lt;&gt;"",ROUND(BY135+BX135+BV135,2),0)*(1+Tablas!$E$8)</f>
        <v>0</v>
      </c>
      <c r="CB135" s="14" t="str">
        <f t="shared" si="53"/>
        <v/>
      </c>
      <c r="CC135" s="6">
        <f t="shared" si="54"/>
        <v>0</v>
      </c>
      <c r="CD135" s="6">
        <f t="shared" si="55"/>
        <v>0</v>
      </c>
      <c r="CE135" s="6">
        <f>IF(CC135&gt;0,IF(SUM(CD$12:CD135)&gt;0,0,IF(CB135&lt;&gt;"",-PPMT(Tablas!$D$8,CB135,($C$4*12)-(VLOOKUP($BS$9,$A$12:$B$71,2,0)-1),CC$9-SUM(CD$12:CD135)),0)),0)</f>
        <v>0</v>
      </c>
      <c r="CF135" s="6">
        <f>IF(SUM(CD$12:CD135)&gt;0,0,IF(CB135&lt;&gt;"",CC135-CE135-CD135,0))</f>
        <v>0</v>
      </c>
      <c r="CG135" s="6">
        <f>IF(SUM(CD$12:CD135)&gt;0,0,IF(CB135&lt;&gt;"",(CC135-CD135)*Tablas!$D$8,0))</f>
        <v>0</v>
      </c>
      <c r="CH135" s="6">
        <f>IF(CE135&gt;0,IF(SUM(CD$12:CD135)&gt;0,0,IF(CB135&lt;&gt;"",Tablas!$G$8,0)),0)</f>
        <v>0</v>
      </c>
      <c r="CI135" s="6">
        <f>IF(CB135&lt;&gt;"",ROUND(CH135+CG135+CE135,2),0)*(1+Tablas!$E$8)</f>
        <v>0</v>
      </c>
      <c r="CK135" s="14" t="str">
        <f t="shared" si="56"/>
        <v/>
      </c>
      <c r="CL135" s="6">
        <f t="shared" si="57"/>
        <v>0</v>
      </c>
      <c r="CM135" s="6">
        <f t="shared" si="58"/>
        <v>0</v>
      </c>
      <c r="CN135" s="6">
        <f>IF(CL135&gt;0,IF(SUM(CM$12:CM135)&gt;0,0,IF(CK135&lt;&gt;"",-PPMT(Tablas!$D$8,CK135,($C$4*12)-(VLOOKUP($CB$9,$A$12:$B$71,2,0)-1),CL$9-SUM(CM$12:CM135)),0)),0)</f>
        <v>0</v>
      </c>
      <c r="CO135" s="6">
        <f>IF(SUM(CM$12:CM135)&gt;0,0,IF(CK135&lt;&gt;"",CL135-CN135-CM135,0))</f>
        <v>0</v>
      </c>
      <c r="CP135" s="6">
        <f>IF(SUM(CM$12:CM135)&gt;0,0,IF(CK135&lt;&gt;"",(CL135-CM135)*Tablas!$D$8,0))</f>
        <v>0</v>
      </c>
      <c r="CQ135" s="6">
        <f>IF(CN135&gt;0,IF(SUM(CM$12:CM135)&gt;0,0,IF(CK135&lt;&gt;"",Tablas!$G$8,0)),0)</f>
        <v>0</v>
      </c>
      <c r="CR135" s="6">
        <f>IF(CK135&lt;&gt;"",ROUND(CQ135+CP135+CN135,2),0)*(1+Tablas!$E$8)</f>
        <v>0</v>
      </c>
      <c r="CT135" s="14" t="str">
        <f t="shared" si="59"/>
        <v/>
      </c>
      <c r="CU135" s="6">
        <f t="shared" si="60"/>
        <v>0</v>
      </c>
      <c r="CV135" s="6">
        <f t="shared" si="61"/>
        <v>0</v>
      </c>
      <c r="CW135" s="6">
        <f>IF(CU135&gt;0,IF(SUM(CV$12:CV135)&gt;0,0,IF(CT135&lt;&gt;"",-PPMT(Tablas!$D$8,CT135,($C$4*12)-(VLOOKUP($CK$9,$A$12:$B$71,2,0)-1),CU$9-SUM(CV$12:CV135)),0)),0)</f>
        <v>0</v>
      </c>
      <c r="CX135" s="6">
        <f>IF(SUM(CV$12:CV135)&gt;0,0,IF(CT135&lt;&gt;"",CU135-CW135-CV135,0))</f>
        <v>0</v>
      </c>
      <c r="CY135" s="6">
        <f>IF(SUM(CV$12:CV135)&gt;0,0,IF(CT135&lt;&gt;"",(CU135-CV135)*Tablas!$D$8,0))</f>
        <v>0</v>
      </c>
      <c r="CZ135" s="6">
        <f>IF(CW135&gt;0,IF(SUM(CV$12:CV135)&gt;0,0,IF(CT135&lt;&gt;"",Tablas!$G$8,0)),0)</f>
        <v>0</v>
      </c>
      <c r="DA135" s="6">
        <f>IF(CT135&lt;&gt;"",ROUND(CZ135+CY135+CW135,2),0)*(1+Tablas!$E$8)</f>
        <v>0</v>
      </c>
      <c r="DC135" s="14" t="str">
        <f t="shared" si="62"/>
        <v/>
      </c>
      <c r="DD135" s="6">
        <f t="shared" si="63"/>
        <v>0</v>
      </c>
      <c r="DE135" s="6">
        <f t="shared" si="64"/>
        <v>0</v>
      </c>
      <c r="DF135" s="6">
        <f>IF(DD135&gt;0,IF(SUM(DE$12:DE135)&gt;0,0,IF(DC135&lt;&gt;"",-PPMT(Tablas!$D$8,DC135,($C$4*12)-(VLOOKUP($CT$9,$A$12:$B$71,2,0)-1),DD$9-SUM(DE$12:DE135)),0)),0)</f>
        <v>0</v>
      </c>
      <c r="DG135" s="6">
        <f>IF(SUM(DE$12:DE135)&gt;0,0,IF(DC135&lt;&gt;"",DD135-DF135-DE135,0))</f>
        <v>0</v>
      </c>
      <c r="DH135" s="6">
        <f>IF(SUM(DE$12:DE135)&gt;0,0,IF(DC135&lt;&gt;"",(DD135-DE135)*Tablas!$D$8,0))</f>
        <v>0</v>
      </c>
      <c r="DI135" s="6">
        <f>IF(DF135&gt;0,IF(SUM(DE$12:DE135)&gt;0,0,IF(DC135&lt;&gt;"",Tablas!$G$8,0)),0)</f>
        <v>0</v>
      </c>
      <c r="DJ135" s="6">
        <f>IF(DC135&lt;&gt;"",ROUND(DI135+DH135+DF135,2),0)*(1+Tablas!$E$8)</f>
        <v>0</v>
      </c>
      <c r="DL135" s="14" t="str">
        <f t="shared" si="65"/>
        <v/>
      </c>
      <c r="DM135" s="6">
        <f t="shared" si="66"/>
        <v>0</v>
      </c>
      <c r="DN135" s="6">
        <f t="shared" si="67"/>
        <v>0</v>
      </c>
      <c r="DO135" s="6">
        <f>IF(DM135&gt;0,IF(SUM(DN$12:DN135)&gt;0,0,IF(DL135&lt;&gt;"",-PPMT(Tablas!$D$8,DL135,($C$4*12)-(VLOOKUP($DC$9,$A$12:$B$71,2,0)-1),DM$9-SUM(DN$12:DN135)),0)),0)</f>
        <v>0</v>
      </c>
      <c r="DP135" s="6">
        <f>IF(SUM(DN$12:DN135)&gt;0,0,IF(DL135&lt;&gt;"",DM135-DO135-DN135,0))</f>
        <v>0</v>
      </c>
      <c r="DQ135" s="6">
        <f>IF(SUM(DN$12:DN135)&gt;0,0,IF(DL135&lt;&gt;"",(DM135-DN135)*Tablas!$D$8,0))</f>
        <v>0</v>
      </c>
      <c r="DR135" s="6">
        <f>IF(DO135&gt;0,IF(SUM(DN$12:DN135)&gt;0,0,IF(DL135&lt;&gt;"",Tablas!$G$8,0)),0)</f>
        <v>0</v>
      </c>
      <c r="DS135" s="6">
        <f>IF(DL135&lt;&gt;"",ROUND(DR135+DQ135+DO135,2),0)*(1+Tablas!$E$8)</f>
        <v>0</v>
      </c>
      <c r="DU135" s="14" t="str">
        <f t="shared" si="68"/>
        <v/>
      </c>
      <c r="DV135" s="6">
        <f t="shared" si="69"/>
        <v>0</v>
      </c>
      <c r="DW135" s="6">
        <f t="shared" si="70"/>
        <v>0</v>
      </c>
      <c r="DX135" s="6">
        <f>IF(DV135&gt;0,IF(SUM(DW$12:DW135)&gt;0,0,IF(DU135&lt;&gt;"",-PPMT(Tablas!$D$8,DU135,($C$4*12)-(VLOOKUP($DL$9,$A$12:$B$71,2,0)-1),DV$9-SUM(DW$12:DW135)),0)),0)</f>
        <v>0</v>
      </c>
      <c r="DY135" s="6">
        <f>IF(SUM(DW$12:DW135)&gt;0,0,IF(DU135&lt;&gt;"",DV135-DX135-DW135,0))</f>
        <v>0</v>
      </c>
      <c r="DZ135" s="6">
        <f>IF(SUM(DW$12:DW135)&gt;0,0,IF(DU135&lt;&gt;"",(DV135-DW135)*Tablas!$D$8,0))</f>
        <v>0</v>
      </c>
      <c r="EA135" s="6">
        <f>IF(DX135&gt;0,IF(SUM(DW$12:DW135)&gt;0,0,IF(DU135&lt;&gt;"",Tablas!$G$8,0)),0)</f>
        <v>0</v>
      </c>
      <c r="EB135" s="6">
        <f>IF(DU135&lt;&gt;"",ROUND(EA135+DZ135+DX135,2),0)*(1+Tablas!$E$8)</f>
        <v>0</v>
      </c>
    </row>
    <row r="136" spans="1:132" x14ac:dyDescent="0.2">
      <c r="A136" s="3">
        <f>IF($D136&gt;0,COUNTA($D$12:D136),0)</f>
        <v>0</v>
      </c>
      <c r="B136" s="13" t="str">
        <f t="shared" si="71"/>
        <v/>
      </c>
      <c r="C136" s="1">
        <f t="shared" si="72"/>
        <v>49383</v>
      </c>
      <c r="D136" s="34"/>
      <c r="E136" s="6">
        <f t="shared" si="73"/>
        <v>1.0572875908110291E-11</v>
      </c>
      <c r="F136" s="6">
        <f t="shared" si="37"/>
        <v>0</v>
      </c>
      <c r="G136" s="6">
        <f t="shared" si="38"/>
        <v>0</v>
      </c>
      <c r="H136" s="6">
        <f t="shared" si="39"/>
        <v>0</v>
      </c>
      <c r="I136" s="6">
        <f>ROUND(SUM(F136:H136),2)*(Tablas!$E$8)</f>
        <v>0</v>
      </c>
      <c r="J136" s="6">
        <f t="shared" si="40"/>
        <v>0</v>
      </c>
      <c r="AR136" s="14" t="str">
        <f t="shared" si="41"/>
        <v/>
      </c>
      <c r="AS136" s="6">
        <f t="shared" si="42"/>
        <v>0</v>
      </c>
      <c r="AT136" s="6">
        <f t="shared" si="43"/>
        <v>0</v>
      </c>
      <c r="AU136" s="6">
        <f>IF(SUM($AT$12:$AT136)&gt;0,0,IF($AR136&lt;&gt;"",-PPMT($H$2,$AR136,$C$4*12,$AS$12-SUM($AT$12:$AT136)),0))</f>
        <v>0</v>
      </c>
      <c r="AV136" s="6">
        <f>IF(SUM($AT$12:$AT136)&gt;0,0,IF($AR136&lt;&gt;"",AS136-AU136-AT136,0))</f>
        <v>0</v>
      </c>
      <c r="AW136" s="6">
        <f>IF(SUM($AT$12:$AT136)&gt;0,0,IF($AR136&lt;&gt;"",(AS136-AT136)*$H$2,0))</f>
        <v>0</v>
      </c>
      <c r="AX136" s="6">
        <f>IF(AU136&gt;0,IF(SUM($AT$12:$AT136)&gt;0,0,IF($AR136&lt;&gt;"",Tablas!$G$8,0)),0)</f>
        <v>0</v>
      </c>
      <c r="AY136" s="6">
        <f>IF($AR136&lt;&gt;"",ROUND(AX136+AW136+AU136,2),0)*(1+Tablas!$E$8)</f>
        <v>0</v>
      </c>
      <c r="BA136" s="14" t="str">
        <f t="shared" si="44"/>
        <v/>
      </c>
      <c r="BB136" s="6">
        <f t="shared" si="45"/>
        <v>0</v>
      </c>
      <c r="BC136" s="6">
        <f t="shared" si="46"/>
        <v>0</v>
      </c>
      <c r="BD136" s="6">
        <f>IF(BB136&gt;0,
IF(SUM(BC$12:BC136)&gt;0,0,
IF(BA136&lt;&gt;"",
-PPMT(Tablas!$D$8,BA136,($C$4*12)-(VLOOKUP($AR$9,$A$12:$B$71,2,0)-1),BB$9-SUM(BC$12:BC136)),0)),0)</f>
        <v>0</v>
      </c>
      <c r="BE136" s="6">
        <f>IF(SUM(BC$12:BC136)&gt;0,0,IF(BA136&lt;&gt;"",BB136-BD136-BC136,0))</f>
        <v>0</v>
      </c>
      <c r="BF136" s="6">
        <f>IF(SUM(BC$12:BC136)&gt;0,0,IF(BA136&lt;&gt;"",(BB136-BC136)*Tablas!$D$8,0))</f>
        <v>0</v>
      </c>
      <c r="BG136" s="6">
        <f>IF(BD136&gt;0,IF(SUM(BC$12:BC136)&gt;0,0,IF(BA136&lt;&gt;"",Tablas!$G$8,0)),0)</f>
        <v>0</v>
      </c>
      <c r="BH136" s="6">
        <f>IF(BA136&lt;&gt;"",ROUND(BG136+BF136+BD136,2),0)*(1+Tablas!$E$8)</f>
        <v>0</v>
      </c>
      <c r="BJ136" s="14" t="str">
        <f t="shared" si="47"/>
        <v/>
      </c>
      <c r="BK136" s="6">
        <f t="shared" si="48"/>
        <v>0</v>
      </c>
      <c r="BL136" s="6">
        <f t="shared" si="49"/>
        <v>0</v>
      </c>
      <c r="BM136" s="6">
        <f>IF(BK136&gt;0,IF(SUM(BL$12:BL136)&gt;0,0,IF(BJ136&lt;&gt;"",-PPMT(Tablas!$D$8,BJ136,($C$4*12)-(VLOOKUP($BA$9,$A$12:$B$71,2,0)-1),BK$9-SUM(BL$12:BL136)),0)),0)</f>
        <v>0</v>
      </c>
      <c r="BN136" s="6">
        <f>IF(SUM(BL$12:BL136)&gt;0,0,IF(BJ136&lt;&gt;"",BK136-BM136-BL136,0))</f>
        <v>0</v>
      </c>
      <c r="BO136" s="6">
        <f>IF(SUM(BL$12:BL136)&gt;0,0,IF(BJ136&lt;&gt;"",(BK136-BL136)*Tablas!$D$8,0))</f>
        <v>0</v>
      </c>
      <c r="BP136" s="6">
        <f>IF(BM136&gt;0,IF(SUM(BL$12:BL136)&gt;0,0,IF(BJ136&lt;&gt;"",Tablas!$G$8,0)),0)</f>
        <v>0</v>
      </c>
      <c r="BQ136" s="6">
        <f>IF(BJ136&lt;&gt;"",ROUND(BP136+BO136+BM136,2),0)*(1+Tablas!$E$8)</f>
        <v>0</v>
      </c>
      <c r="BS136" s="14" t="str">
        <f t="shared" si="50"/>
        <v/>
      </c>
      <c r="BT136" s="6">
        <f t="shared" si="51"/>
        <v>0</v>
      </c>
      <c r="BU136" s="6">
        <f t="shared" si="52"/>
        <v>0</v>
      </c>
      <c r="BV136" s="6">
        <f>IF(BT136&gt;0,IF(SUM(BU$12:BU136)&gt;0,0,IF(BS136&lt;&gt;"",-PPMT(Tablas!$D$8,BS136,($C$4*12)-(VLOOKUP($BJ$9,$A$12:$B$71,2,0)-1),BT$9-SUM(BU$12:BU136)),0)),0)</f>
        <v>0</v>
      </c>
      <c r="BW136" s="6">
        <f>IF(SUM(BU$12:BU136)&gt;0,0,IF(BS136&lt;&gt;"",BT136-BV136-BU136,0))</f>
        <v>0</v>
      </c>
      <c r="BX136" s="6">
        <f>IF(SUM(BU$12:BU136)&gt;0,0,IF(BS136&lt;&gt;"",(BT136-BU136)*Tablas!$D$8,0))</f>
        <v>0</v>
      </c>
      <c r="BY136" s="6">
        <f>IF(BV136&gt;0,IF(SUM(BU$12:BU136)&gt;0,0,IF(BS136&lt;&gt;"",Tablas!$G$8,0)),0)</f>
        <v>0</v>
      </c>
      <c r="BZ136" s="6">
        <f>IF(BS136&lt;&gt;"",ROUND(BY136+BX136+BV136,2),0)*(1+Tablas!$E$8)</f>
        <v>0</v>
      </c>
      <c r="CB136" s="14" t="str">
        <f t="shared" si="53"/>
        <v/>
      </c>
      <c r="CC136" s="6">
        <f t="shared" si="54"/>
        <v>0</v>
      </c>
      <c r="CD136" s="6">
        <f t="shared" si="55"/>
        <v>0</v>
      </c>
      <c r="CE136" s="6">
        <f>IF(CC136&gt;0,IF(SUM(CD$12:CD136)&gt;0,0,IF(CB136&lt;&gt;"",-PPMT(Tablas!$D$8,CB136,($C$4*12)-(VLOOKUP($BS$9,$A$12:$B$71,2,0)-1),CC$9-SUM(CD$12:CD136)),0)),0)</f>
        <v>0</v>
      </c>
      <c r="CF136" s="6">
        <f>IF(SUM(CD$12:CD136)&gt;0,0,IF(CB136&lt;&gt;"",CC136-CE136-CD136,0))</f>
        <v>0</v>
      </c>
      <c r="CG136" s="6">
        <f>IF(SUM(CD$12:CD136)&gt;0,0,IF(CB136&lt;&gt;"",(CC136-CD136)*Tablas!$D$8,0))</f>
        <v>0</v>
      </c>
      <c r="CH136" s="6">
        <f>IF(CE136&gt;0,IF(SUM(CD$12:CD136)&gt;0,0,IF(CB136&lt;&gt;"",Tablas!$G$8,0)),0)</f>
        <v>0</v>
      </c>
      <c r="CI136" s="6">
        <f>IF(CB136&lt;&gt;"",ROUND(CH136+CG136+CE136,2),0)*(1+Tablas!$E$8)</f>
        <v>0</v>
      </c>
      <c r="CK136" s="14" t="str">
        <f t="shared" si="56"/>
        <v/>
      </c>
      <c r="CL136" s="6">
        <f t="shared" si="57"/>
        <v>0</v>
      </c>
      <c r="CM136" s="6">
        <f t="shared" si="58"/>
        <v>0</v>
      </c>
      <c r="CN136" s="6">
        <f>IF(CL136&gt;0,IF(SUM(CM$12:CM136)&gt;0,0,IF(CK136&lt;&gt;"",-PPMT(Tablas!$D$8,CK136,($C$4*12)-(VLOOKUP($CB$9,$A$12:$B$71,2,0)-1),CL$9-SUM(CM$12:CM136)),0)),0)</f>
        <v>0</v>
      </c>
      <c r="CO136" s="6">
        <f>IF(SUM(CM$12:CM136)&gt;0,0,IF(CK136&lt;&gt;"",CL136-CN136-CM136,0))</f>
        <v>0</v>
      </c>
      <c r="CP136" s="6">
        <f>IF(SUM(CM$12:CM136)&gt;0,0,IF(CK136&lt;&gt;"",(CL136-CM136)*Tablas!$D$8,0))</f>
        <v>0</v>
      </c>
      <c r="CQ136" s="6">
        <f>IF(CN136&gt;0,IF(SUM(CM$12:CM136)&gt;0,0,IF(CK136&lt;&gt;"",Tablas!$G$8,0)),0)</f>
        <v>0</v>
      </c>
      <c r="CR136" s="6">
        <f>IF(CK136&lt;&gt;"",ROUND(CQ136+CP136+CN136,2),0)*(1+Tablas!$E$8)</f>
        <v>0</v>
      </c>
      <c r="CT136" s="14" t="str">
        <f t="shared" si="59"/>
        <v/>
      </c>
      <c r="CU136" s="6">
        <f t="shared" si="60"/>
        <v>0</v>
      </c>
      <c r="CV136" s="6">
        <f t="shared" si="61"/>
        <v>0</v>
      </c>
      <c r="CW136" s="6">
        <f>IF(CU136&gt;0,IF(SUM(CV$12:CV136)&gt;0,0,IF(CT136&lt;&gt;"",-PPMT(Tablas!$D$8,CT136,($C$4*12)-(VLOOKUP($CK$9,$A$12:$B$71,2,0)-1),CU$9-SUM(CV$12:CV136)),0)),0)</f>
        <v>0</v>
      </c>
      <c r="CX136" s="6">
        <f>IF(SUM(CV$12:CV136)&gt;0,0,IF(CT136&lt;&gt;"",CU136-CW136-CV136,0))</f>
        <v>0</v>
      </c>
      <c r="CY136" s="6">
        <f>IF(SUM(CV$12:CV136)&gt;0,0,IF(CT136&lt;&gt;"",(CU136-CV136)*Tablas!$D$8,0))</f>
        <v>0</v>
      </c>
      <c r="CZ136" s="6">
        <f>IF(CW136&gt;0,IF(SUM(CV$12:CV136)&gt;0,0,IF(CT136&lt;&gt;"",Tablas!$G$8,0)),0)</f>
        <v>0</v>
      </c>
      <c r="DA136" s="6">
        <f>IF(CT136&lt;&gt;"",ROUND(CZ136+CY136+CW136,2),0)*(1+Tablas!$E$8)</f>
        <v>0</v>
      </c>
      <c r="DC136" s="14" t="str">
        <f t="shared" si="62"/>
        <v/>
      </c>
      <c r="DD136" s="6">
        <f t="shared" si="63"/>
        <v>0</v>
      </c>
      <c r="DE136" s="6">
        <f t="shared" si="64"/>
        <v>0</v>
      </c>
      <c r="DF136" s="6">
        <f>IF(DD136&gt;0,IF(SUM(DE$12:DE136)&gt;0,0,IF(DC136&lt;&gt;"",-PPMT(Tablas!$D$8,DC136,($C$4*12)-(VLOOKUP($CT$9,$A$12:$B$71,2,0)-1),DD$9-SUM(DE$12:DE136)),0)),0)</f>
        <v>0</v>
      </c>
      <c r="DG136" s="6">
        <f>IF(SUM(DE$12:DE136)&gt;0,0,IF(DC136&lt;&gt;"",DD136-DF136-DE136,0))</f>
        <v>0</v>
      </c>
      <c r="DH136" s="6">
        <f>IF(SUM(DE$12:DE136)&gt;0,0,IF(DC136&lt;&gt;"",(DD136-DE136)*Tablas!$D$8,0))</f>
        <v>0</v>
      </c>
      <c r="DI136" s="6">
        <f>IF(DF136&gt;0,IF(SUM(DE$12:DE136)&gt;0,0,IF(DC136&lt;&gt;"",Tablas!$G$8,0)),0)</f>
        <v>0</v>
      </c>
      <c r="DJ136" s="6">
        <f>IF(DC136&lt;&gt;"",ROUND(DI136+DH136+DF136,2),0)*(1+Tablas!$E$8)</f>
        <v>0</v>
      </c>
      <c r="DL136" s="14" t="str">
        <f t="shared" si="65"/>
        <v/>
      </c>
      <c r="DM136" s="6">
        <f t="shared" si="66"/>
        <v>0</v>
      </c>
      <c r="DN136" s="6">
        <f t="shared" si="67"/>
        <v>0</v>
      </c>
      <c r="DO136" s="6">
        <f>IF(DM136&gt;0,IF(SUM(DN$12:DN136)&gt;0,0,IF(DL136&lt;&gt;"",-PPMT(Tablas!$D$8,DL136,($C$4*12)-(VLOOKUP($DC$9,$A$12:$B$71,2,0)-1),DM$9-SUM(DN$12:DN136)),0)),0)</f>
        <v>0</v>
      </c>
      <c r="DP136" s="6">
        <f>IF(SUM(DN$12:DN136)&gt;0,0,IF(DL136&lt;&gt;"",DM136-DO136-DN136,0))</f>
        <v>0</v>
      </c>
      <c r="DQ136" s="6">
        <f>IF(SUM(DN$12:DN136)&gt;0,0,IF(DL136&lt;&gt;"",(DM136-DN136)*Tablas!$D$8,0))</f>
        <v>0</v>
      </c>
      <c r="DR136" s="6">
        <f>IF(DO136&gt;0,IF(SUM(DN$12:DN136)&gt;0,0,IF(DL136&lt;&gt;"",Tablas!$G$8,0)),0)</f>
        <v>0</v>
      </c>
      <c r="DS136" s="6">
        <f>IF(DL136&lt;&gt;"",ROUND(DR136+DQ136+DO136,2),0)*(1+Tablas!$E$8)</f>
        <v>0</v>
      </c>
      <c r="DU136" s="14" t="str">
        <f t="shared" si="68"/>
        <v/>
      </c>
      <c r="DV136" s="6">
        <f t="shared" si="69"/>
        <v>0</v>
      </c>
      <c r="DW136" s="6">
        <f t="shared" si="70"/>
        <v>0</v>
      </c>
      <c r="DX136" s="6">
        <f>IF(DV136&gt;0,IF(SUM(DW$12:DW136)&gt;0,0,IF(DU136&lt;&gt;"",-PPMT(Tablas!$D$8,DU136,($C$4*12)-(VLOOKUP($DL$9,$A$12:$B$71,2,0)-1),DV$9-SUM(DW$12:DW136)),0)),0)</f>
        <v>0</v>
      </c>
      <c r="DY136" s="6">
        <f>IF(SUM(DW$12:DW136)&gt;0,0,IF(DU136&lt;&gt;"",DV136-DX136-DW136,0))</f>
        <v>0</v>
      </c>
      <c r="DZ136" s="6">
        <f>IF(SUM(DW$12:DW136)&gt;0,0,IF(DU136&lt;&gt;"",(DV136-DW136)*Tablas!$D$8,0))</f>
        <v>0</v>
      </c>
      <c r="EA136" s="6">
        <f>IF(DX136&gt;0,IF(SUM(DW$12:DW136)&gt;0,0,IF(DU136&lt;&gt;"",Tablas!$G$8,0)),0)</f>
        <v>0</v>
      </c>
      <c r="EB136" s="6">
        <f>IF(DU136&lt;&gt;"",ROUND(EA136+DZ136+DX136,2),0)*(1+Tablas!$E$8)</f>
        <v>0</v>
      </c>
    </row>
    <row r="137" spans="1:132" x14ac:dyDescent="0.2">
      <c r="A137" s="3">
        <f>IF($D137&gt;0,COUNTA($D$12:D137),0)</f>
        <v>0</v>
      </c>
      <c r="B137" s="13" t="str">
        <f t="shared" si="71"/>
        <v/>
      </c>
      <c r="C137" s="1">
        <f t="shared" si="72"/>
        <v>49414</v>
      </c>
      <c r="D137" s="34"/>
      <c r="E137" s="6">
        <f t="shared" si="73"/>
        <v>1.0572875908110291E-11</v>
      </c>
      <c r="F137" s="6">
        <f t="shared" si="37"/>
        <v>0</v>
      </c>
      <c r="G137" s="6">
        <f t="shared" si="38"/>
        <v>0</v>
      </c>
      <c r="H137" s="6">
        <f t="shared" si="39"/>
        <v>0</v>
      </c>
      <c r="I137" s="6">
        <f>ROUND(SUM(F137:H137),2)*(Tablas!$E$8)</f>
        <v>0</v>
      </c>
      <c r="J137" s="6">
        <f t="shared" si="40"/>
        <v>0</v>
      </c>
      <c r="AR137" s="14" t="str">
        <f t="shared" si="41"/>
        <v/>
      </c>
      <c r="AS137" s="6">
        <f t="shared" si="42"/>
        <v>0</v>
      </c>
      <c r="AT137" s="6">
        <f t="shared" si="43"/>
        <v>0</v>
      </c>
      <c r="AU137" s="6">
        <f>IF(SUM($AT$12:$AT137)&gt;0,0,IF($AR137&lt;&gt;"",-PPMT($H$2,$AR137,$C$4*12,$AS$12-SUM($AT$12:$AT137)),0))</f>
        <v>0</v>
      </c>
      <c r="AV137" s="6">
        <f>IF(SUM($AT$12:$AT137)&gt;0,0,IF($AR137&lt;&gt;"",AS137-AU137-AT137,0))</f>
        <v>0</v>
      </c>
      <c r="AW137" s="6">
        <f>IF(SUM($AT$12:$AT137)&gt;0,0,IF($AR137&lt;&gt;"",(AS137-AT137)*$H$2,0))</f>
        <v>0</v>
      </c>
      <c r="AX137" s="6">
        <f>IF(AU137&gt;0,IF(SUM($AT$12:$AT137)&gt;0,0,IF($AR137&lt;&gt;"",Tablas!$G$8,0)),0)</f>
        <v>0</v>
      </c>
      <c r="AY137" s="6">
        <f>IF($AR137&lt;&gt;"",ROUND(AX137+AW137+AU137,2),0)*(1+Tablas!$E$8)</f>
        <v>0</v>
      </c>
      <c r="BA137" s="14" t="str">
        <f t="shared" si="44"/>
        <v/>
      </c>
      <c r="BB137" s="6">
        <f t="shared" si="45"/>
        <v>0</v>
      </c>
      <c r="BC137" s="6">
        <f t="shared" si="46"/>
        <v>0</v>
      </c>
      <c r="BD137" s="6">
        <f>IF(BB137&gt;0,
IF(SUM(BC$12:BC137)&gt;0,0,
IF(BA137&lt;&gt;"",
-PPMT(Tablas!$D$8,BA137,($C$4*12)-(VLOOKUP($AR$9,$A$12:$B$71,2,0)-1),BB$9-SUM(BC$12:BC137)),0)),0)</f>
        <v>0</v>
      </c>
      <c r="BE137" s="6">
        <f>IF(SUM(BC$12:BC137)&gt;0,0,IF(BA137&lt;&gt;"",BB137-BD137-BC137,0))</f>
        <v>0</v>
      </c>
      <c r="BF137" s="6">
        <f>IF(SUM(BC$12:BC137)&gt;0,0,IF(BA137&lt;&gt;"",(BB137-BC137)*Tablas!$D$8,0))</f>
        <v>0</v>
      </c>
      <c r="BG137" s="6">
        <f>IF(BD137&gt;0,IF(SUM(BC$12:BC137)&gt;0,0,IF(BA137&lt;&gt;"",Tablas!$G$8,0)),0)</f>
        <v>0</v>
      </c>
      <c r="BH137" s="6">
        <f>IF(BA137&lt;&gt;"",ROUND(BG137+BF137+BD137,2),0)*(1+Tablas!$E$8)</f>
        <v>0</v>
      </c>
      <c r="BJ137" s="14" t="str">
        <f t="shared" si="47"/>
        <v/>
      </c>
      <c r="BK137" s="6">
        <f t="shared" si="48"/>
        <v>0</v>
      </c>
      <c r="BL137" s="6">
        <f t="shared" si="49"/>
        <v>0</v>
      </c>
      <c r="BM137" s="6">
        <f>IF(BK137&gt;0,IF(SUM(BL$12:BL137)&gt;0,0,IF(BJ137&lt;&gt;"",-PPMT(Tablas!$D$8,BJ137,($C$4*12)-(VLOOKUP($BA$9,$A$12:$B$71,2,0)-1),BK$9-SUM(BL$12:BL137)),0)),0)</f>
        <v>0</v>
      </c>
      <c r="BN137" s="6">
        <f>IF(SUM(BL$12:BL137)&gt;0,0,IF(BJ137&lt;&gt;"",BK137-BM137-BL137,0))</f>
        <v>0</v>
      </c>
      <c r="BO137" s="6">
        <f>IF(SUM(BL$12:BL137)&gt;0,0,IF(BJ137&lt;&gt;"",(BK137-BL137)*Tablas!$D$8,0))</f>
        <v>0</v>
      </c>
      <c r="BP137" s="6">
        <f>IF(BM137&gt;0,IF(SUM(BL$12:BL137)&gt;0,0,IF(BJ137&lt;&gt;"",Tablas!$G$8,0)),0)</f>
        <v>0</v>
      </c>
      <c r="BQ137" s="6">
        <f>IF(BJ137&lt;&gt;"",ROUND(BP137+BO137+BM137,2),0)*(1+Tablas!$E$8)</f>
        <v>0</v>
      </c>
      <c r="BS137" s="14" t="str">
        <f t="shared" si="50"/>
        <v/>
      </c>
      <c r="BT137" s="6">
        <f t="shared" si="51"/>
        <v>0</v>
      </c>
      <c r="BU137" s="6">
        <f t="shared" si="52"/>
        <v>0</v>
      </c>
      <c r="BV137" s="6">
        <f>IF(BT137&gt;0,IF(SUM(BU$12:BU137)&gt;0,0,IF(BS137&lt;&gt;"",-PPMT(Tablas!$D$8,BS137,($C$4*12)-(VLOOKUP($BJ$9,$A$12:$B$71,2,0)-1),BT$9-SUM(BU$12:BU137)),0)),0)</f>
        <v>0</v>
      </c>
      <c r="BW137" s="6">
        <f>IF(SUM(BU$12:BU137)&gt;0,0,IF(BS137&lt;&gt;"",BT137-BV137-BU137,0))</f>
        <v>0</v>
      </c>
      <c r="BX137" s="6">
        <f>IF(SUM(BU$12:BU137)&gt;0,0,IF(BS137&lt;&gt;"",(BT137-BU137)*Tablas!$D$8,0))</f>
        <v>0</v>
      </c>
      <c r="BY137" s="6">
        <f>IF(BV137&gt;0,IF(SUM(BU$12:BU137)&gt;0,0,IF(BS137&lt;&gt;"",Tablas!$G$8,0)),0)</f>
        <v>0</v>
      </c>
      <c r="BZ137" s="6">
        <f>IF(BS137&lt;&gt;"",ROUND(BY137+BX137+BV137,2),0)*(1+Tablas!$E$8)</f>
        <v>0</v>
      </c>
      <c r="CB137" s="14" t="str">
        <f t="shared" si="53"/>
        <v/>
      </c>
      <c r="CC137" s="6">
        <f t="shared" si="54"/>
        <v>0</v>
      </c>
      <c r="CD137" s="6">
        <f t="shared" si="55"/>
        <v>0</v>
      </c>
      <c r="CE137" s="6">
        <f>IF(CC137&gt;0,IF(SUM(CD$12:CD137)&gt;0,0,IF(CB137&lt;&gt;"",-PPMT(Tablas!$D$8,CB137,($C$4*12)-(VLOOKUP($BS$9,$A$12:$B$71,2,0)-1),CC$9-SUM(CD$12:CD137)),0)),0)</f>
        <v>0</v>
      </c>
      <c r="CF137" s="6">
        <f>IF(SUM(CD$12:CD137)&gt;0,0,IF(CB137&lt;&gt;"",CC137-CE137-CD137,0))</f>
        <v>0</v>
      </c>
      <c r="CG137" s="6">
        <f>IF(SUM(CD$12:CD137)&gt;0,0,IF(CB137&lt;&gt;"",(CC137-CD137)*Tablas!$D$8,0))</f>
        <v>0</v>
      </c>
      <c r="CH137" s="6">
        <f>IF(CE137&gt;0,IF(SUM(CD$12:CD137)&gt;0,0,IF(CB137&lt;&gt;"",Tablas!$G$8,0)),0)</f>
        <v>0</v>
      </c>
      <c r="CI137" s="6">
        <f>IF(CB137&lt;&gt;"",ROUND(CH137+CG137+CE137,2),0)*(1+Tablas!$E$8)</f>
        <v>0</v>
      </c>
      <c r="CK137" s="14" t="str">
        <f t="shared" si="56"/>
        <v/>
      </c>
      <c r="CL137" s="6">
        <f t="shared" si="57"/>
        <v>0</v>
      </c>
      <c r="CM137" s="6">
        <f t="shared" si="58"/>
        <v>0</v>
      </c>
      <c r="CN137" s="6">
        <f>IF(CL137&gt;0,IF(SUM(CM$12:CM137)&gt;0,0,IF(CK137&lt;&gt;"",-PPMT(Tablas!$D$8,CK137,($C$4*12)-(VLOOKUP($CB$9,$A$12:$B$71,2,0)-1),CL$9-SUM(CM$12:CM137)),0)),0)</f>
        <v>0</v>
      </c>
      <c r="CO137" s="6">
        <f>IF(SUM(CM$12:CM137)&gt;0,0,IF(CK137&lt;&gt;"",CL137-CN137-CM137,0))</f>
        <v>0</v>
      </c>
      <c r="CP137" s="6">
        <f>IF(SUM(CM$12:CM137)&gt;0,0,IF(CK137&lt;&gt;"",(CL137-CM137)*Tablas!$D$8,0))</f>
        <v>0</v>
      </c>
      <c r="CQ137" s="6">
        <f>IF(CN137&gt;0,IF(SUM(CM$12:CM137)&gt;0,0,IF(CK137&lt;&gt;"",Tablas!$G$8,0)),0)</f>
        <v>0</v>
      </c>
      <c r="CR137" s="6">
        <f>IF(CK137&lt;&gt;"",ROUND(CQ137+CP137+CN137,2),0)*(1+Tablas!$E$8)</f>
        <v>0</v>
      </c>
      <c r="CT137" s="14" t="str">
        <f t="shared" si="59"/>
        <v/>
      </c>
      <c r="CU137" s="6">
        <f t="shared" si="60"/>
        <v>0</v>
      </c>
      <c r="CV137" s="6">
        <f t="shared" si="61"/>
        <v>0</v>
      </c>
      <c r="CW137" s="6">
        <f>IF(CU137&gt;0,IF(SUM(CV$12:CV137)&gt;0,0,IF(CT137&lt;&gt;"",-PPMT(Tablas!$D$8,CT137,($C$4*12)-(VLOOKUP($CK$9,$A$12:$B$71,2,0)-1),CU$9-SUM(CV$12:CV137)),0)),0)</f>
        <v>0</v>
      </c>
      <c r="CX137" s="6">
        <f>IF(SUM(CV$12:CV137)&gt;0,0,IF(CT137&lt;&gt;"",CU137-CW137-CV137,0))</f>
        <v>0</v>
      </c>
      <c r="CY137" s="6">
        <f>IF(SUM(CV$12:CV137)&gt;0,0,IF(CT137&lt;&gt;"",(CU137-CV137)*Tablas!$D$8,0))</f>
        <v>0</v>
      </c>
      <c r="CZ137" s="6">
        <f>IF(CW137&gt;0,IF(SUM(CV$12:CV137)&gt;0,0,IF(CT137&lt;&gt;"",Tablas!$G$8,0)),0)</f>
        <v>0</v>
      </c>
      <c r="DA137" s="6">
        <f>IF(CT137&lt;&gt;"",ROUND(CZ137+CY137+CW137,2),0)*(1+Tablas!$E$8)</f>
        <v>0</v>
      </c>
      <c r="DC137" s="14" t="str">
        <f t="shared" si="62"/>
        <v/>
      </c>
      <c r="DD137" s="6">
        <f t="shared" si="63"/>
        <v>0</v>
      </c>
      <c r="DE137" s="6">
        <f t="shared" si="64"/>
        <v>0</v>
      </c>
      <c r="DF137" s="6">
        <f>IF(DD137&gt;0,IF(SUM(DE$12:DE137)&gt;0,0,IF(DC137&lt;&gt;"",-PPMT(Tablas!$D$8,DC137,($C$4*12)-(VLOOKUP($CT$9,$A$12:$B$71,2,0)-1),DD$9-SUM(DE$12:DE137)),0)),0)</f>
        <v>0</v>
      </c>
      <c r="DG137" s="6">
        <f>IF(SUM(DE$12:DE137)&gt;0,0,IF(DC137&lt;&gt;"",DD137-DF137-DE137,0))</f>
        <v>0</v>
      </c>
      <c r="DH137" s="6">
        <f>IF(SUM(DE$12:DE137)&gt;0,0,IF(DC137&lt;&gt;"",(DD137-DE137)*Tablas!$D$8,0))</f>
        <v>0</v>
      </c>
      <c r="DI137" s="6">
        <f>IF(DF137&gt;0,IF(SUM(DE$12:DE137)&gt;0,0,IF(DC137&lt;&gt;"",Tablas!$G$8,0)),0)</f>
        <v>0</v>
      </c>
      <c r="DJ137" s="6">
        <f>IF(DC137&lt;&gt;"",ROUND(DI137+DH137+DF137,2),0)*(1+Tablas!$E$8)</f>
        <v>0</v>
      </c>
      <c r="DL137" s="14" t="str">
        <f t="shared" si="65"/>
        <v/>
      </c>
      <c r="DM137" s="6">
        <f t="shared" si="66"/>
        <v>0</v>
      </c>
      <c r="DN137" s="6">
        <f t="shared" si="67"/>
        <v>0</v>
      </c>
      <c r="DO137" s="6">
        <f>IF(DM137&gt;0,IF(SUM(DN$12:DN137)&gt;0,0,IF(DL137&lt;&gt;"",-PPMT(Tablas!$D$8,DL137,($C$4*12)-(VLOOKUP($DC$9,$A$12:$B$71,2,0)-1),DM$9-SUM(DN$12:DN137)),0)),0)</f>
        <v>0</v>
      </c>
      <c r="DP137" s="6">
        <f>IF(SUM(DN$12:DN137)&gt;0,0,IF(DL137&lt;&gt;"",DM137-DO137-DN137,0))</f>
        <v>0</v>
      </c>
      <c r="DQ137" s="6">
        <f>IF(SUM(DN$12:DN137)&gt;0,0,IF(DL137&lt;&gt;"",(DM137-DN137)*Tablas!$D$8,0))</f>
        <v>0</v>
      </c>
      <c r="DR137" s="6">
        <f>IF(DO137&gt;0,IF(SUM(DN$12:DN137)&gt;0,0,IF(DL137&lt;&gt;"",Tablas!$G$8,0)),0)</f>
        <v>0</v>
      </c>
      <c r="DS137" s="6">
        <f>IF(DL137&lt;&gt;"",ROUND(DR137+DQ137+DO137,2),0)*(1+Tablas!$E$8)</f>
        <v>0</v>
      </c>
      <c r="DU137" s="14" t="str">
        <f t="shared" si="68"/>
        <v/>
      </c>
      <c r="DV137" s="6">
        <f t="shared" si="69"/>
        <v>0</v>
      </c>
      <c r="DW137" s="6">
        <f t="shared" si="70"/>
        <v>0</v>
      </c>
      <c r="DX137" s="6">
        <f>IF(DV137&gt;0,IF(SUM(DW$12:DW137)&gt;0,0,IF(DU137&lt;&gt;"",-PPMT(Tablas!$D$8,DU137,($C$4*12)-(VLOOKUP($DL$9,$A$12:$B$71,2,0)-1),DV$9-SUM(DW$12:DW137)),0)),0)</f>
        <v>0</v>
      </c>
      <c r="DY137" s="6">
        <f>IF(SUM(DW$12:DW137)&gt;0,0,IF(DU137&lt;&gt;"",DV137-DX137-DW137,0))</f>
        <v>0</v>
      </c>
      <c r="DZ137" s="6">
        <f>IF(SUM(DW$12:DW137)&gt;0,0,IF(DU137&lt;&gt;"",(DV137-DW137)*Tablas!$D$8,0))</f>
        <v>0</v>
      </c>
      <c r="EA137" s="6">
        <f>IF(DX137&gt;0,IF(SUM(DW$12:DW137)&gt;0,0,IF(DU137&lt;&gt;"",Tablas!$G$8,0)),0)</f>
        <v>0</v>
      </c>
      <c r="EB137" s="6">
        <f>IF(DU137&lt;&gt;"",ROUND(EA137+DZ137+DX137,2),0)*(1+Tablas!$E$8)</f>
        <v>0</v>
      </c>
    </row>
    <row r="138" spans="1:132" x14ac:dyDescent="0.2">
      <c r="A138" s="3">
        <f>IF($D138&gt;0,COUNTA($D$12:D138),0)</f>
        <v>0</v>
      </c>
      <c r="B138" s="13" t="str">
        <f t="shared" si="71"/>
        <v/>
      </c>
      <c r="C138" s="1">
        <f t="shared" si="72"/>
        <v>49444</v>
      </c>
      <c r="D138" s="34"/>
      <c r="E138" s="6">
        <f t="shared" si="73"/>
        <v>1.0572875908110291E-11</v>
      </c>
      <c r="F138" s="6">
        <f t="shared" si="37"/>
        <v>0</v>
      </c>
      <c r="G138" s="6">
        <f t="shared" si="38"/>
        <v>0</v>
      </c>
      <c r="H138" s="6">
        <f t="shared" si="39"/>
        <v>0</v>
      </c>
      <c r="I138" s="6">
        <f>ROUND(SUM(F138:H138),2)*(Tablas!$E$8)</f>
        <v>0</v>
      </c>
      <c r="J138" s="6">
        <f t="shared" si="40"/>
        <v>0</v>
      </c>
      <c r="AR138" s="14" t="str">
        <f t="shared" si="41"/>
        <v/>
      </c>
      <c r="AS138" s="6">
        <f t="shared" si="42"/>
        <v>0</v>
      </c>
      <c r="AT138" s="6">
        <f t="shared" si="43"/>
        <v>0</v>
      </c>
      <c r="AU138" s="6">
        <f>IF(SUM($AT$12:$AT138)&gt;0,0,IF($AR138&lt;&gt;"",-PPMT($H$2,$AR138,$C$4*12,$AS$12-SUM($AT$12:$AT138)),0))</f>
        <v>0</v>
      </c>
      <c r="AV138" s="6">
        <f>IF(SUM($AT$12:$AT138)&gt;0,0,IF($AR138&lt;&gt;"",AS138-AU138-AT138,0))</f>
        <v>0</v>
      </c>
      <c r="AW138" s="6">
        <f>IF(SUM($AT$12:$AT138)&gt;0,0,IF($AR138&lt;&gt;"",(AS138-AT138)*$H$2,0))</f>
        <v>0</v>
      </c>
      <c r="AX138" s="6">
        <f>IF(AU138&gt;0,IF(SUM($AT$12:$AT138)&gt;0,0,IF($AR138&lt;&gt;"",Tablas!$G$8,0)),0)</f>
        <v>0</v>
      </c>
      <c r="AY138" s="6">
        <f>IF($AR138&lt;&gt;"",ROUND(AX138+AW138+AU138,2),0)*(1+Tablas!$E$8)</f>
        <v>0</v>
      </c>
      <c r="BA138" s="14" t="str">
        <f t="shared" si="44"/>
        <v/>
      </c>
      <c r="BB138" s="6">
        <f t="shared" si="45"/>
        <v>0</v>
      </c>
      <c r="BC138" s="6">
        <f t="shared" si="46"/>
        <v>0</v>
      </c>
      <c r="BD138" s="6">
        <f>IF(BB138&gt;0,
IF(SUM(BC$12:BC138)&gt;0,0,
IF(BA138&lt;&gt;"",
-PPMT(Tablas!$D$8,BA138,($C$4*12)-(VLOOKUP($AR$9,$A$12:$B$71,2,0)-1),BB$9-SUM(BC$12:BC138)),0)),0)</f>
        <v>0</v>
      </c>
      <c r="BE138" s="6">
        <f>IF(SUM(BC$12:BC138)&gt;0,0,IF(BA138&lt;&gt;"",BB138-BD138-BC138,0))</f>
        <v>0</v>
      </c>
      <c r="BF138" s="6">
        <f>IF(SUM(BC$12:BC138)&gt;0,0,IF(BA138&lt;&gt;"",(BB138-BC138)*Tablas!$D$8,0))</f>
        <v>0</v>
      </c>
      <c r="BG138" s="6">
        <f>IF(BD138&gt;0,IF(SUM(BC$12:BC138)&gt;0,0,IF(BA138&lt;&gt;"",Tablas!$G$8,0)),0)</f>
        <v>0</v>
      </c>
      <c r="BH138" s="6">
        <f>IF(BA138&lt;&gt;"",ROUND(BG138+BF138+BD138,2),0)*(1+Tablas!$E$8)</f>
        <v>0</v>
      </c>
      <c r="BJ138" s="14" t="str">
        <f t="shared" si="47"/>
        <v/>
      </c>
      <c r="BK138" s="6">
        <f t="shared" si="48"/>
        <v>0</v>
      </c>
      <c r="BL138" s="6">
        <f t="shared" si="49"/>
        <v>0</v>
      </c>
      <c r="BM138" s="6">
        <f>IF(BK138&gt;0,IF(SUM(BL$12:BL138)&gt;0,0,IF(BJ138&lt;&gt;"",-PPMT(Tablas!$D$8,BJ138,($C$4*12)-(VLOOKUP($BA$9,$A$12:$B$71,2,0)-1),BK$9-SUM(BL$12:BL138)),0)),0)</f>
        <v>0</v>
      </c>
      <c r="BN138" s="6">
        <f>IF(SUM(BL$12:BL138)&gt;0,0,IF(BJ138&lt;&gt;"",BK138-BM138-BL138,0))</f>
        <v>0</v>
      </c>
      <c r="BO138" s="6">
        <f>IF(SUM(BL$12:BL138)&gt;0,0,IF(BJ138&lt;&gt;"",(BK138-BL138)*Tablas!$D$8,0))</f>
        <v>0</v>
      </c>
      <c r="BP138" s="6">
        <f>IF(BM138&gt;0,IF(SUM(BL$12:BL138)&gt;0,0,IF(BJ138&lt;&gt;"",Tablas!$G$8,0)),0)</f>
        <v>0</v>
      </c>
      <c r="BQ138" s="6">
        <f>IF(BJ138&lt;&gt;"",ROUND(BP138+BO138+BM138,2),0)*(1+Tablas!$E$8)</f>
        <v>0</v>
      </c>
      <c r="BS138" s="14" t="str">
        <f t="shared" si="50"/>
        <v/>
      </c>
      <c r="BT138" s="6">
        <f t="shared" si="51"/>
        <v>0</v>
      </c>
      <c r="BU138" s="6">
        <f t="shared" si="52"/>
        <v>0</v>
      </c>
      <c r="BV138" s="6">
        <f>IF(BT138&gt;0,IF(SUM(BU$12:BU138)&gt;0,0,IF(BS138&lt;&gt;"",-PPMT(Tablas!$D$8,BS138,($C$4*12)-(VLOOKUP($BJ$9,$A$12:$B$71,2,0)-1),BT$9-SUM(BU$12:BU138)),0)),0)</f>
        <v>0</v>
      </c>
      <c r="BW138" s="6">
        <f>IF(SUM(BU$12:BU138)&gt;0,0,IF(BS138&lt;&gt;"",BT138-BV138-BU138,0))</f>
        <v>0</v>
      </c>
      <c r="BX138" s="6">
        <f>IF(SUM(BU$12:BU138)&gt;0,0,IF(BS138&lt;&gt;"",(BT138-BU138)*Tablas!$D$8,0))</f>
        <v>0</v>
      </c>
      <c r="BY138" s="6">
        <f>IF(BV138&gt;0,IF(SUM(BU$12:BU138)&gt;0,0,IF(BS138&lt;&gt;"",Tablas!$G$8,0)),0)</f>
        <v>0</v>
      </c>
      <c r="BZ138" s="6">
        <f>IF(BS138&lt;&gt;"",ROUND(BY138+BX138+BV138,2),0)*(1+Tablas!$E$8)</f>
        <v>0</v>
      </c>
      <c r="CB138" s="14" t="str">
        <f t="shared" si="53"/>
        <v/>
      </c>
      <c r="CC138" s="6">
        <f t="shared" si="54"/>
        <v>0</v>
      </c>
      <c r="CD138" s="6">
        <f t="shared" si="55"/>
        <v>0</v>
      </c>
      <c r="CE138" s="6">
        <f>IF(CC138&gt;0,IF(SUM(CD$12:CD138)&gt;0,0,IF(CB138&lt;&gt;"",-PPMT(Tablas!$D$8,CB138,($C$4*12)-(VLOOKUP($BS$9,$A$12:$B$71,2,0)-1),CC$9-SUM(CD$12:CD138)),0)),0)</f>
        <v>0</v>
      </c>
      <c r="CF138" s="6">
        <f>IF(SUM(CD$12:CD138)&gt;0,0,IF(CB138&lt;&gt;"",CC138-CE138-CD138,0))</f>
        <v>0</v>
      </c>
      <c r="CG138" s="6">
        <f>IF(SUM(CD$12:CD138)&gt;0,0,IF(CB138&lt;&gt;"",(CC138-CD138)*Tablas!$D$8,0))</f>
        <v>0</v>
      </c>
      <c r="CH138" s="6">
        <f>IF(CE138&gt;0,IF(SUM(CD$12:CD138)&gt;0,0,IF(CB138&lt;&gt;"",Tablas!$G$8,0)),0)</f>
        <v>0</v>
      </c>
      <c r="CI138" s="6">
        <f>IF(CB138&lt;&gt;"",ROUND(CH138+CG138+CE138,2),0)*(1+Tablas!$E$8)</f>
        <v>0</v>
      </c>
      <c r="CK138" s="14" t="str">
        <f t="shared" si="56"/>
        <v/>
      </c>
      <c r="CL138" s="6">
        <f t="shared" si="57"/>
        <v>0</v>
      </c>
      <c r="CM138" s="6">
        <f t="shared" si="58"/>
        <v>0</v>
      </c>
      <c r="CN138" s="6">
        <f>IF(CL138&gt;0,IF(SUM(CM$12:CM138)&gt;0,0,IF(CK138&lt;&gt;"",-PPMT(Tablas!$D$8,CK138,($C$4*12)-(VLOOKUP($CB$9,$A$12:$B$71,2,0)-1),CL$9-SUM(CM$12:CM138)),0)),0)</f>
        <v>0</v>
      </c>
      <c r="CO138" s="6">
        <f>IF(SUM(CM$12:CM138)&gt;0,0,IF(CK138&lt;&gt;"",CL138-CN138-CM138,0))</f>
        <v>0</v>
      </c>
      <c r="CP138" s="6">
        <f>IF(SUM(CM$12:CM138)&gt;0,0,IF(CK138&lt;&gt;"",(CL138-CM138)*Tablas!$D$8,0))</f>
        <v>0</v>
      </c>
      <c r="CQ138" s="6">
        <f>IF(CN138&gt;0,IF(SUM(CM$12:CM138)&gt;0,0,IF(CK138&lt;&gt;"",Tablas!$G$8,0)),0)</f>
        <v>0</v>
      </c>
      <c r="CR138" s="6">
        <f>IF(CK138&lt;&gt;"",ROUND(CQ138+CP138+CN138,2),0)*(1+Tablas!$E$8)</f>
        <v>0</v>
      </c>
      <c r="CT138" s="14" t="str">
        <f t="shared" si="59"/>
        <v/>
      </c>
      <c r="CU138" s="6">
        <f t="shared" si="60"/>
        <v>0</v>
      </c>
      <c r="CV138" s="6">
        <f t="shared" si="61"/>
        <v>0</v>
      </c>
      <c r="CW138" s="6">
        <f>IF(CU138&gt;0,IF(SUM(CV$12:CV138)&gt;0,0,IF(CT138&lt;&gt;"",-PPMT(Tablas!$D$8,CT138,($C$4*12)-(VLOOKUP($CK$9,$A$12:$B$71,2,0)-1),CU$9-SUM(CV$12:CV138)),0)),0)</f>
        <v>0</v>
      </c>
      <c r="CX138" s="6">
        <f>IF(SUM(CV$12:CV138)&gt;0,0,IF(CT138&lt;&gt;"",CU138-CW138-CV138,0))</f>
        <v>0</v>
      </c>
      <c r="CY138" s="6">
        <f>IF(SUM(CV$12:CV138)&gt;0,0,IF(CT138&lt;&gt;"",(CU138-CV138)*Tablas!$D$8,0))</f>
        <v>0</v>
      </c>
      <c r="CZ138" s="6">
        <f>IF(CW138&gt;0,IF(SUM(CV$12:CV138)&gt;0,0,IF(CT138&lt;&gt;"",Tablas!$G$8,0)),0)</f>
        <v>0</v>
      </c>
      <c r="DA138" s="6">
        <f>IF(CT138&lt;&gt;"",ROUND(CZ138+CY138+CW138,2),0)*(1+Tablas!$E$8)</f>
        <v>0</v>
      </c>
      <c r="DC138" s="14" t="str">
        <f t="shared" si="62"/>
        <v/>
      </c>
      <c r="DD138" s="6">
        <f t="shared" si="63"/>
        <v>0</v>
      </c>
      <c r="DE138" s="6">
        <f t="shared" si="64"/>
        <v>0</v>
      </c>
      <c r="DF138" s="6">
        <f>IF(DD138&gt;0,IF(SUM(DE$12:DE138)&gt;0,0,IF(DC138&lt;&gt;"",-PPMT(Tablas!$D$8,DC138,($C$4*12)-(VLOOKUP($CT$9,$A$12:$B$71,2,0)-1),DD$9-SUM(DE$12:DE138)),0)),0)</f>
        <v>0</v>
      </c>
      <c r="DG138" s="6">
        <f>IF(SUM(DE$12:DE138)&gt;0,0,IF(DC138&lt;&gt;"",DD138-DF138-DE138,0))</f>
        <v>0</v>
      </c>
      <c r="DH138" s="6">
        <f>IF(SUM(DE$12:DE138)&gt;0,0,IF(DC138&lt;&gt;"",(DD138-DE138)*Tablas!$D$8,0))</f>
        <v>0</v>
      </c>
      <c r="DI138" s="6">
        <f>IF(DF138&gt;0,IF(SUM(DE$12:DE138)&gt;0,0,IF(DC138&lt;&gt;"",Tablas!$G$8,0)),0)</f>
        <v>0</v>
      </c>
      <c r="DJ138" s="6">
        <f>IF(DC138&lt;&gt;"",ROUND(DI138+DH138+DF138,2),0)*(1+Tablas!$E$8)</f>
        <v>0</v>
      </c>
      <c r="DL138" s="14" t="str">
        <f t="shared" si="65"/>
        <v/>
      </c>
      <c r="DM138" s="6">
        <f t="shared" si="66"/>
        <v>0</v>
      </c>
      <c r="DN138" s="6">
        <f t="shared" si="67"/>
        <v>0</v>
      </c>
      <c r="DO138" s="6">
        <f>IF(DM138&gt;0,IF(SUM(DN$12:DN138)&gt;0,0,IF(DL138&lt;&gt;"",-PPMT(Tablas!$D$8,DL138,($C$4*12)-(VLOOKUP($DC$9,$A$12:$B$71,2,0)-1),DM$9-SUM(DN$12:DN138)),0)),0)</f>
        <v>0</v>
      </c>
      <c r="DP138" s="6">
        <f>IF(SUM(DN$12:DN138)&gt;0,0,IF(DL138&lt;&gt;"",DM138-DO138-DN138,0))</f>
        <v>0</v>
      </c>
      <c r="DQ138" s="6">
        <f>IF(SUM(DN$12:DN138)&gt;0,0,IF(DL138&lt;&gt;"",(DM138-DN138)*Tablas!$D$8,0))</f>
        <v>0</v>
      </c>
      <c r="DR138" s="6">
        <f>IF(DO138&gt;0,IF(SUM(DN$12:DN138)&gt;0,0,IF(DL138&lt;&gt;"",Tablas!$G$8,0)),0)</f>
        <v>0</v>
      </c>
      <c r="DS138" s="6">
        <f>IF(DL138&lt;&gt;"",ROUND(DR138+DQ138+DO138,2),0)*(1+Tablas!$E$8)</f>
        <v>0</v>
      </c>
      <c r="DU138" s="14" t="str">
        <f t="shared" si="68"/>
        <v/>
      </c>
      <c r="DV138" s="6">
        <f t="shared" si="69"/>
        <v>0</v>
      </c>
      <c r="DW138" s="6">
        <f t="shared" si="70"/>
        <v>0</v>
      </c>
      <c r="DX138" s="6">
        <f>IF(DV138&gt;0,IF(SUM(DW$12:DW138)&gt;0,0,IF(DU138&lt;&gt;"",-PPMT(Tablas!$D$8,DU138,($C$4*12)-(VLOOKUP($DL$9,$A$12:$B$71,2,0)-1),DV$9-SUM(DW$12:DW138)),0)),0)</f>
        <v>0</v>
      </c>
      <c r="DY138" s="6">
        <f>IF(SUM(DW$12:DW138)&gt;0,0,IF(DU138&lt;&gt;"",DV138-DX138-DW138,0))</f>
        <v>0</v>
      </c>
      <c r="DZ138" s="6">
        <f>IF(SUM(DW$12:DW138)&gt;0,0,IF(DU138&lt;&gt;"",(DV138-DW138)*Tablas!$D$8,0))</f>
        <v>0</v>
      </c>
      <c r="EA138" s="6">
        <f>IF(DX138&gt;0,IF(SUM(DW$12:DW138)&gt;0,0,IF(DU138&lt;&gt;"",Tablas!$G$8,0)),0)</f>
        <v>0</v>
      </c>
      <c r="EB138" s="6">
        <f>IF(DU138&lt;&gt;"",ROUND(EA138+DZ138+DX138,2),0)*(1+Tablas!$E$8)</f>
        <v>0</v>
      </c>
    </row>
    <row r="139" spans="1:132" x14ac:dyDescent="0.2">
      <c r="A139" s="3">
        <f>IF($D139&gt;0,COUNTA($D$12:D139),0)</f>
        <v>0</v>
      </c>
      <c r="B139" s="13" t="str">
        <f t="shared" si="71"/>
        <v/>
      </c>
      <c r="C139" s="1">
        <f t="shared" si="72"/>
        <v>49475</v>
      </c>
      <c r="D139" s="34"/>
      <c r="E139" s="6">
        <f t="shared" si="73"/>
        <v>1.0572875908110291E-11</v>
      </c>
      <c r="F139" s="6">
        <f t="shared" si="37"/>
        <v>0</v>
      </c>
      <c r="G139" s="6">
        <f t="shared" si="38"/>
        <v>0</v>
      </c>
      <c r="H139" s="6">
        <f t="shared" si="39"/>
        <v>0</v>
      </c>
      <c r="I139" s="6">
        <f>ROUND(SUM(F139:H139),2)*(Tablas!$E$8)</f>
        <v>0</v>
      </c>
      <c r="J139" s="6">
        <f t="shared" si="40"/>
        <v>0</v>
      </c>
      <c r="AR139" s="14" t="str">
        <f t="shared" si="41"/>
        <v/>
      </c>
      <c r="AS139" s="6">
        <f t="shared" si="42"/>
        <v>0</v>
      </c>
      <c r="AT139" s="6">
        <f t="shared" si="43"/>
        <v>0</v>
      </c>
      <c r="AU139" s="6">
        <f>IF(SUM($AT$12:$AT139)&gt;0,0,IF($AR139&lt;&gt;"",-PPMT($H$2,$AR139,$C$4*12,$AS$12-SUM($AT$12:$AT139)),0))</f>
        <v>0</v>
      </c>
      <c r="AV139" s="6">
        <f>IF(SUM($AT$12:$AT139)&gt;0,0,IF($AR139&lt;&gt;"",AS139-AU139-AT139,0))</f>
        <v>0</v>
      </c>
      <c r="AW139" s="6">
        <f>IF(SUM($AT$12:$AT139)&gt;0,0,IF($AR139&lt;&gt;"",(AS139-AT139)*$H$2,0))</f>
        <v>0</v>
      </c>
      <c r="AX139" s="6">
        <f>IF(AU139&gt;0,IF(SUM($AT$12:$AT139)&gt;0,0,IF($AR139&lt;&gt;"",Tablas!$G$8,0)),0)</f>
        <v>0</v>
      </c>
      <c r="AY139" s="6">
        <f>IF($AR139&lt;&gt;"",ROUND(AX139+AW139+AU139,2),0)*(1+Tablas!$E$8)</f>
        <v>0</v>
      </c>
      <c r="BA139" s="14" t="str">
        <f t="shared" si="44"/>
        <v/>
      </c>
      <c r="BB139" s="6">
        <f t="shared" si="45"/>
        <v>0</v>
      </c>
      <c r="BC139" s="6">
        <f t="shared" si="46"/>
        <v>0</v>
      </c>
      <c r="BD139" s="6">
        <f>IF(BB139&gt;0,
IF(SUM(BC$12:BC139)&gt;0,0,
IF(BA139&lt;&gt;"",
-PPMT(Tablas!$D$8,BA139,($C$4*12)-(VLOOKUP($AR$9,$A$12:$B$71,2,0)-1),BB$9-SUM(BC$12:BC139)),0)),0)</f>
        <v>0</v>
      </c>
      <c r="BE139" s="6">
        <f>IF(SUM(BC$12:BC139)&gt;0,0,IF(BA139&lt;&gt;"",BB139-BD139-BC139,0))</f>
        <v>0</v>
      </c>
      <c r="BF139" s="6">
        <f>IF(SUM(BC$12:BC139)&gt;0,0,IF(BA139&lt;&gt;"",(BB139-BC139)*Tablas!$D$8,0))</f>
        <v>0</v>
      </c>
      <c r="BG139" s="6">
        <f>IF(BD139&gt;0,IF(SUM(BC$12:BC139)&gt;0,0,IF(BA139&lt;&gt;"",Tablas!$G$8,0)),0)</f>
        <v>0</v>
      </c>
      <c r="BH139" s="6">
        <f>IF(BA139&lt;&gt;"",ROUND(BG139+BF139+BD139,2),0)*(1+Tablas!$E$8)</f>
        <v>0</v>
      </c>
      <c r="BJ139" s="14" t="str">
        <f t="shared" si="47"/>
        <v/>
      </c>
      <c r="BK139" s="6">
        <f t="shared" si="48"/>
        <v>0</v>
      </c>
      <c r="BL139" s="6">
        <f t="shared" si="49"/>
        <v>0</v>
      </c>
      <c r="BM139" s="6">
        <f>IF(BK139&gt;0,IF(SUM(BL$12:BL139)&gt;0,0,IF(BJ139&lt;&gt;"",-PPMT(Tablas!$D$8,BJ139,($C$4*12)-(VLOOKUP($BA$9,$A$12:$B$71,2,0)-1),BK$9-SUM(BL$12:BL139)),0)),0)</f>
        <v>0</v>
      </c>
      <c r="BN139" s="6">
        <f>IF(SUM(BL$12:BL139)&gt;0,0,IF(BJ139&lt;&gt;"",BK139-BM139-BL139,0))</f>
        <v>0</v>
      </c>
      <c r="BO139" s="6">
        <f>IF(SUM(BL$12:BL139)&gt;0,0,IF(BJ139&lt;&gt;"",(BK139-BL139)*Tablas!$D$8,0))</f>
        <v>0</v>
      </c>
      <c r="BP139" s="6">
        <f>IF(BM139&gt;0,IF(SUM(BL$12:BL139)&gt;0,0,IF(BJ139&lt;&gt;"",Tablas!$G$8,0)),0)</f>
        <v>0</v>
      </c>
      <c r="BQ139" s="6">
        <f>IF(BJ139&lt;&gt;"",ROUND(BP139+BO139+BM139,2),0)*(1+Tablas!$E$8)</f>
        <v>0</v>
      </c>
      <c r="BS139" s="14" t="str">
        <f t="shared" si="50"/>
        <v/>
      </c>
      <c r="BT139" s="6">
        <f t="shared" si="51"/>
        <v>0</v>
      </c>
      <c r="BU139" s="6">
        <f t="shared" si="52"/>
        <v>0</v>
      </c>
      <c r="BV139" s="6">
        <f>IF(BT139&gt;0,IF(SUM(BU$12:BU139)&gt;0,0,IF(BS139&lt;&gt;"",-PPMT(Tablas!$D$8,BS139,($C$4*12)-(VLOOKUP($BJ$9,$A$12:$B$71,2,0)-1),BT$9-SUM(BU$12:BU139)),0)),0)</f>
        <v>0</v>
      </c>
      <c r="BW139" s="6">
        <f>IF(SUM(BU$12:BU139)&gt;0,0,IF(BS139&lt;&gt;"",BT139-BV139-BU139,0))</f>
        <v>0</v>
      </c>
      <c r="BX139" s="6">
        <f>IF(SUM(BU$12:BU139)&gt;0,0,IF(BS139&lt;&gt;"",(BT139-BU139)*Tablas!$D$8,0))</f>
        <v>0</v>
      </c>
      <c r="BY139" s="6">
        <f>IF(BV139&gt;0,IF(SUM(BU$12:BU139)&gt;0,0,IF(BS139&lt;&gt;"",Tablas!$G$8,0)),0)</f>
        <v>0</v>
      </c>
      <c r="BZ139" s="6">
        <f>IF(BS139&lt;&gt;"",ROUND(BY139+BX139+BV139,2),0)*(1+Tablas!$E$8)</f>
        <v>0</v>
      </c>
      <c r="CB139" s="14" t="str">
        <f t="shared" si="53"/>
        <v/>
      </c>
      <c r="CC139" s="6">
        <f t="shared" si="54"/>
        <v>0</v>
      </c>
      <c r="CD139" s="6">
        <f t="shared" si="55"/>
        <v>0</v>
      </c>
      <c r="CE139" s="6">
        <f>IF(CC139&gt;0,IF(SUM(CD$12:CD139)&gt;0,0,IF(CB139&lt;&gt;"",-PPMT(Tablas!$D$8,CB139,($C$4*12)-(VLOOKUP($BS$9,$A$12:$B$71,2,0)-1),CC$9-SUM(CD$12:CD139)),0)),0)</f>
        <v>0</v>
      </c>
      <c r="CF139" s="6">
        <f>IF(SUM(CD$12:CD139)&gt;0,0,IF(CB139&lt;&gt;"",CC139-CE139-CD139,0))</f>
        <v>0</v>
      </c>
      <c r="CG139" s="6">
        <f>IF(SUM(CD$12:CD139)&gt;0,0,IF(CB139&lt;&gt;"",(CC139-CD139)*Tablas!$D$8,0))</f>
        <v>0</v>
      </c>
      <c r="CH139" s="6">
        <f>IF(CE139&gt;0,IF(SUM(CD$12:CD139)&gt;0,0,IF(CB139&lt;&gt;"",Tablas!$G$8,0)),0)</f>
        <v>0</v>
      </c>
      <c r="CI139" s="6">
        <f>IF(CB139&lt;&gt;"",ROUND(CH139+CG139+CE139,2),0)*(1+Tablas!$E$8)</f>
        <v>0</v>
      </c>
      <c r="CK139" s="14" t="str">
        <f t="shared" si="56"/>
        <v/>
      </c>
      <c r="CL139" s="6">
        <f t="shared" si="57"/>
        <v>0</v>
      </c>
      <c r="CM139" s="6">
        <f t="shared" si="58"/>
        <v>0</v>
      </c>
      <c r="CN139" s="6">
        <f>IF(CL139&gt;0,IF(SUM(CM$12:CM139)&gt;0,0,IF(CK139&lt;&gt;"",-PPMT(Tablas!$D$8,CK139,($C$4*12)-(VLOOKUP($CB$9,$A$12:$B$71,2,0)-1),CL$9-SUM(CM$12:CM139)),0)),0)</f>
        <v>0</v>
      </c>
      <c r="CO139" s="6">
        <f>IF(SUM(CM$12:CM139)&gt;0,0,IF(CK139&lt;&gt;"",CL139-CN139-CM139,0))</f>
        <v>0</v>
      </c>
      <c r="CP139" s="6">
        <f>IF(SUM(CM$12:CM139)&gt;0,0,IF(CK139&lt;&gt;"",(CL139-CM139)*Tablas!$D$8,0))</f>
        <v>0</v>
      </c>
      <c r="CQ139" s="6">
        <f>IF(CN139&gt;0,IF(SUM(CM$12:CM139)&gt;0,0,IF(CK139&lt;&gt;"",Tablas!$G$8,0)),0)</f>
        <v>0</v>
      </c>
      <c r="CR139" s="6">
        <f>IF(CK139&lt;&gt;"",ROUND(CQ139+CP139+CN139,2),0)*(1+Tablas!$E$8)</f>
        <v>0</v>
      </c>
      <c r="CT139" s="14" t="str">
        <f t="shared" si="59"/>
        <v/>
      </c>
      <c r="CU139" s="6">
        <f t="shared" si="60"/>
        <v>0</v>
      </c>
      <c r="CV139" s="6">
        <f t="shared" si="61"/>
        <v>0</v>
      </c>
      <c r="CW139" s="6">
        <f>IF(CU139&gt;0,IF(SUM(CV$12:CV139)&gt;0,0,IF(CT139&lt;&gt;"",-PPMT(Tablas!$D$8,CT139,($C$4*12)-(VLOOKUP($CK$9,$A$12:$B$71,2,0)-1),CU$9-SUM(CV$12:CV139)),0)),0)</f>
        <v>0</v>
      </c>
      <c r="CX139" s="6">
        <f>IF(SUM(CV$12:CV139)&gt;0,0,IF(CT139&lt;&gt;"",CU139-CW139-CV139,0))</f>
        <v>0</v>
      </c>
      <c r="CY139" s="6">
        <f>IF(SUM(CV$12:CV139)&gt;0,0,IF(CT139&lt;&gt;"",(CU139-CV139)*Tablas!$D$8,0))</f>
        <v>0</v>
      </c>
      <c r="CZ139" s="6">
        <f>IF(CW139&gt;0,IF(SUM(CV$12:CV139)&gt;0,0,IF(CT139&lt;&gt;"",Tablas!$G$8,0)),0)</f>
        <v>0</v>
      </c>
      <c r="DA139" s="6">
        <f>IF(CT139&lt;&gt;"",ROUND(CZ139+CY139+CW139,2),0)*(1+Tablas!$E$8)</f>
        <v>0</v>
      </c>
      <c r="DC139" s="14" t="str">
        <f t="shared" si="62"/>
        <v/>
      </c>
      <c r="DD139" s="6">
        <f t="shared" si="63"/>
        <v>0</v>
      </c>
      <c r="DE139" s="6">
        <f t="shared" si="64"/>
        <v>0</v>
      </c>
      <c r="DF139" s="6">
        <f>IF(DD139&gt;0,IF(SUM(DE$12:DE139)&gt;0,0,IF(DC139&lt;&gt;"",-PPMT(Tablas!$D$8,DC139,($C$4*12)-(VLOOKUP($CT$9,$A$12:$B$71,2,0)-1),DD$9-SUM(DE$12:DE139)),0)),0)</f>
        <v>0</v>
      </c>
      <c r="DG139" s="6">
        <f>IF(SUM(DE$12:DE139)&gt;0,0,IF(DC139&lt;&gt;"",DD139-DF139-DE139,0))</f>
        <v>0</v>
      </c>
      <c r="DH139" s="6">
        <f>IF(SUM(DE$12:DE139)&gt;0,0,IF(DC139&lt;&gt;"",(DD139-DE139)*Tablas!$D$8,0))</f>
        <v>0</v>
      </c>
      <c r="DI139" s="6">
        <f>IF(DF139&gt;0,IF(SUM(DE$12:DE139)&gt;0,0,IF(DC139&lt;&gt;"",Tablas!$G$8,0)),0)</f>
        <v>0</v>
      </c>
      <c r="DJ139" s="6">
        <f>IF(DC139&lt;&gt;"",ROUND(DI139+DH139+DF139,2),0)*(1+Tablas!$E$8)</f>
        <v>0</v>
      </c>
      <c r="DL139" s="14" t="str">
        <f t="shared" si="65"/>
        <v/>
      </c>
      <c r="DM139" s="6">
        <f t="shared" si="66"/>
        <v>0</v>
      </c>
      <c r="DN139" s="6">
        <f t="shared" si="67"/>
        <v>0</v>
      </c>
      <c r="DO139" s="6">
        <f>IF(DM139&gt;0,IF(SUM(DN$12:DN139)&gt;0,0,IF(DL139&lt;&gt;"",-PPMT(Tablas!$D$8,DL139,($C$4*12)-(VLOOKUP($DC$9,$A$12:$B$71,2,0)-1),DM$9-SUM(DN$12:DN139)),0)),0)</f>
        <v>0</v>
      </c>
      <c r="DP139" s="6">
        <f>IF(SUM(DN$12:DN139)&gt;0,0,IF(DL139&lt;&gt;"",DM139-DO139-DN139,0))</f>
        <v>0</v>
      </c>
      <c r="DQ139" s="6">
        <f>IF(SUM(DN$12:DN139)&gt;0,0,IF(DL139&lt;&gt;"",(DM139-DN139)*Tablas!$D$8,0))</f>
        <v>0</v>
      </c>
      <c r="DR139" s="6">
        <f>IF(DO139&gt;0,IF(SUM(DN$12:DN139)&gt;0,0,IF(DL139&lt;&gt;"",Tablas!$G$8,0)),0)</f>
        <v>0</v>
      </c>
      <c r="DS139" s="6">
        <f>IF(DL139&lt;&gt;"",ROUND(DR139+DQ139+DO139,2),0)*(1+Tablas!$E$8)</f>
        <v>0</v>
      </c>
      <c r="DU139" s="14" t="str">
        <f t="shared" si="68"/>
        <v/>
      </c>
      <c r="DV139" s="6">
        <f t="shared" si="69"/>
        <v>0</v>
      </c>
      <c r="DW139" s="6">
        <f t="shared" si="70"/>
        <v>0</v>
      </c>
      <c r="DX139" s="6">
        <f>IF(DV139&gt;0,IF(SUM(DW$12:DW139)&gt;0,0,IF(DU139&lt;&gt;"",-PPMT(Tablas!$D$8,DU139,($C$4*12)-(VLOOKUP($DL$9,$A$12:$B$71,2,0)-1),DV$9-SUM(DW$12:DW139)),0)),0)</f>
        <v>0</v>
      </c>
      <c r="DY139" s="6">
        <f>IF(SUM(DW$12:DW139)&gt;0,0,IF(DU139&lt;&gt;"",DV139-DX139-DW139,0))</f>
        <v>0</v>
      </c>
      <c r="DZ139" s="6">
        <f>IF(SUM(DW$12:DW139)&gt;0,0,IF(DU139&lt;&gt;"",(DV139-DW139)*Tablas!$D$8,0))</f>
        <v>0</v>
      </c>
      <c r="EA139" s="6">
        <f>IF(DX139&gt;0,IF(SUM(DW$12:DW139)&gt;0,0,IF(DU139&lt;&gt;"",Tablas!$G$8,0)),0)</f>
        <v>0</v>
      </c>
      <c r="EB139" s="6">
        <f>IF(DU139&lt;&gt;"",ROUND(EA139+DZ139+DX139,2),0)*(1+Tablas!$E$8)</f>
        <v>0</v>
      </c>
    </row>
    <row r="140" spans="1:132" x14ac:dyDescent="0.2">
      <c r="A140" s="3">
        <f>IF($D140&gt;0,COUNTA($D$12:D140),0)</f>
        <v>0</v>
      </c>
      <c r="B140" s="13" t="str">
        <f t="shared" si="71"/>
        <v/>
      </c>
      <c r="C140" s="1">
        <f t="shared" si="72"/>
        <v>49505</v>
      </c>
      <c r="D140" s="34"/>
      <c r="E140" s="6">
        <f t="shared" si="73"/>
        <v>1.0572875908110291E-11</v>
      </c>
      <c r="F140" s="6">
        <f t="shared" ref="F140:F203" si="74">AU140+BD140+BM140+BV140+CE140+CN140+CW140+DF140+DO140+DX140</f>
        <v>0</v>
      </c>
      <c r="G140" s="6">
        <f t="shared" ref="G140:G203" si="75">AW140+BF140+BO140+BX140+CG140+CP140+CY140+DH140+DQ140+DZ140</f>
        <v>0</v>
      </c>
      <c r="H140" s="6">
        <f t="shared" ref="H140:H203" si="76">AX140+BG140+BP140+BY140+CH140+CQ140+CZ140+DI140+DR140+EA140</f>
        <v>0</v>
      </c>
      <c r="I140" s="6">
        <f>ROUND(SUM(F140:H140),2)*(Tablas!$E$8)</f>
        <v>0</v>
      </c>
      <c r="J140" s="6">
        <f t="shared" ref="J140:J203" si="77">SUM(F140:I140)</f>
        <v>0</v>
      </c>
      <c r="AR140" s="14" t="str">
        <f t="shared" ref="AR140:AR203" si="78">B140</f>
        <v/>
      </c>
      <c r="AS140" s="6">
        <f t="shared" ref="AS140:AS203" si="79">AV139</f>
        <v>0</v>
      </c>
      <c r="AT140" s="6">
        <f t="shared" ref="AT140:AT203" si="80">IF($A140=$AR$9,$D140,0)</f>
        <v>0</v>
      </c>
      <c r="AU140" s="6">
        <f>IF(SUM($AT$12:$AT140)&gt;0,0,IF($AR140&lt;&gt;"",-PPMT($H$2,$AR140,$C$4*12,$AS$12-SUM($AT$12:$AT140)),0))</f>
        <v>0</v>
      </c>
      <c r="AV140" s="6">
        <f>IF(SUM($AT$12:$AT140)&gt;0,0,IF($AR140&lt;&gt;"",AS140-AU140-AT140,0))</f>
        <v>0</v>
      </c>
      <c r="AW140" s="6">
        <f>IF(SUM($AT$12:$AT140)&gt;0,0,IF($AR140&lt;&gt;"",(AS140-AT140)*$H$2,0))</f>
        <v>0</v>
      </c>
      <c r="AX140" s="6">
        <f>IF(AU140&gt;0,IF(SUM($AT$12:$AT140)&gt;0,0,IF($AR140&lt;&gt;"",Tablas!$G$8,0)),0)</f>
        <v>0</v>
      </c>
      <c r="AY140" s="6">
        <f>IF($AR140&lt;&gt;"",ROUND(AX140+AW140+AU140,2),0)*(1+Tablas!$E$8)</f>
        <v>0</v>
      </c>
      <c r="BA140" s="14" t="str">
        <f t="shared" ref="BA140:BA203" si="81">IF(B140&lt;&gt;"",IF(AU140&gt;0,0,BA139+1),"")</f>
        <v/>
      </c>
      <c r="BB140" s="6">
        <f t="shared" ref="BB140:BB203" si="82">IF(AT140&gt;0,BB$9,BE139)</f>
        <v>0</v>
      </c>
      <c r="BC140" s="6">
        <f t="shared" ref="BC140:BC203" si="83">IF($A140=BA$9,$D140,0)</f>
        <v>0</v>
      </c>
      <c r="BD140" s="6">
        <f>IF(BB140&gt;0,
IF(SUM(BC$12:BC140)&gt;0,0,
IF(BA140&lt;&gt;"",
-PPMT(Tablas!$D$8,BA140,($C$4*12)-(VLOOKUP($AR$9,$A$12:$B$71,2,0)-1),BB$9-SUM(BC$12:BC140)),0)),0)</f>
        <v>0</v>
      </c>
      <c r="BE140" s="6">
        <f>IF(SUM(BC$12:BC140)&gt;0,0,IF(BA140&lt;&gt;"",BB140-BD140-BC140,0))</f>
        <v>0</v>
      </c>
      <c r="BF140" s="6">
        <f>IF(SUM(BC$12:BC140)&gt;0,0,IF(BA140&lt;&gt;"",(BB140-BC140)*Tablas!$D$8,0))</f>
        <v>0</v>
      </c>
      <c r="BG140" s="6">
        <f>IF(BD140&gt;0,IF(SUM(BC$12:BC140)&gt;0,0,IF(BA140&lt;&gt;"",Tablas!$G$8,0)),0)</f>
        <v>0</v>
      </c>
      <c r="BH140" s="6">
        <f>IF(BA140&lt;&gt;"",ROUND(BG140+BF140+BD140,2),0)*(1+Tablas!$E$8)</f>
        <v>0</v>
      </c>
      <c r="BJ140" s="14" t="str">
        <f t="shared" ref="BJ140:BJ203" si="84">IF(B140&lt;&gt;"",IF(BD140+AU140&gt;0,0,BJ139+1),"")</f>
        <v/>
      </c>
      <c r="BK140" s="6">
        <f t="shared" ref="BK140:BK203" si="85">IF(BC140&gt;0,BK$9,BN139)</f>
        <v>0</v>
      </c>
      <c r="BL140" s="6">
        <f t="shared" ref="BL140:BL203" si="86">IF($A140=BJ$9,$D140,0)</f>
        <v>0</v>
      </c>
      <c r="BM140" s="6">
        <f>IF(BK140&gt;0,IF(SUM(BL$12:BL140)&gt;0,0,IF(BJ140&lt;&gt;"",-PPMT(Tablas!$D$8,BJ140,($C$4*12)-(VLOOKUP($BA$9,$A$12:$B$71,2,0)-1),BK$9-SUM(BL$12:BL140)),0)),0)</f>
        <v>0</v>
      </c>
      <c r="BN140" s="6">
        <f>IF(SUM(BL$12:BL140)&gt;0,0,IF(BJ140&lt;&gt;"",BK140-BM140-BL140,0))</f>
        <v>0</v>
      </c>
      <c r="BO140" s="6">
        <f>IF(SUM(BL$12:BL140)&gt;0,0,IF(BJ140&lt;&gt;"",(BK140-BL140)*Tablas!$D$8,0))</f>
        <v>0</v>
      </c>
      <c r="BP140" s="6">
        <f>IF(BM140&gt;0,IF(SUM(BL$12:BL140)&gt;0,0,IF(BJ140&lt;&gt;"",Tablas!$G$8,0)),0)</f>
        <v>0</v>
      </c>
      <c r="BQ140" s="6">
        <f>IF(BJ140&lt;&gt;"",ROUND(BP140+BO140+BM140,2),0)*(1+Tablas!$E$8)</f>
        <v>0</v>
      </c>
      <c r="BS140" s="14" t="str">
        <f t="shared" ref="BS140:BS203" si="87">IF(B140&lt;&gt;"",IF(BM140+BD140&gt;0,0,BS139+1),"")</f>
        <v/>
      </c>
      <c r="BT140" s="6">
        <f t="shared" ref="BT140:BT203" si="88">IF(BL140&gt;0,BT$9,BW139)</f>
        <v>0</v>
      </c>
      <c r="BU140" s="6">
        <f t="shared" ref="BU140:BU203" si="89">IF($A140=BS$9,$D140,0)</f>
        <v>0</v>
      </c>
      <c r="BV140" s="6">
        <f>IF(BT140&gt;0,IF(SUM(BU$12:BU140)&gt;0,0,IF(BS140&lt;&gt;"",-PPMT(Tablas!$D$8,BS140,($C$4*12)-(VLOOKUP($BJ$9,$A$12:$B$71,2,0)-1),BT$9-SUM(BU$12:BU140)),0)),0)</f>
        <v>0</v>
      </c>
      <c r="BW140" s="6">
        <f>IF(SUM(BU$12:BU140)&gt;0,0,IF(BS140&lt;&gt;"",BT140-BV140-BU140,0))</f>
        <v>0</v>
      </c>
      <c r="BX140" s="6">
        <f>IF(SUM(BU$12:BU140)&gt;0,0,IF(BS140&lt;&gt;"",(BT140-BU140)*Tablas!$D$8,0))</f>
        <v>0</v>
      </c>
      <c r="BY140" s="6">
        <f>IF(BV140&gt;0,IF(SUM(BU$12:BU140)&gt;0,0,IF(BS140&lt;&gt;"",Tablas!$G$8,0)),0)</f>
        <v>0</v>
      </c>
      <c r="BZ140" s="6">
        <f>IF(BS140&lt;&gt;"",ROUND(BY140+BX140+BV140,2),0)*(1+Tablas!$E$8)</f>
        <v>0</v>
      </c>
      <c r="CB140" s="14" t="str">
        <f t="shared" ref="CB140:CB203" si="90">IF(B140&lt;&gt;"",IF(BV140+BM140&gt;0,0,CB139+1),"")</f>
        <v/>
      </c>
      <c r="CC140" s="6">
        <f t="shared" ref="CC140:CC203" si="91">IF(BU140&gt;0,CC$9,CF139)</f>
        <v>0</v>
      </c>
      <c r="CD140" s="6">
        <f t="shared" ref="CD140:CD203" si="92">IF($A140=CB$9,$D140,0)</f>
        <v>0</v>
      </c>
      <c r="CE140" s="6">
        <f>IF(CC140&gt;0,IF(SUM(CD$12:CD140)&gt;0,0,IF(CB140&lt;&gt;"",-PPMT(Tablas!$D$8,CB140,($C$4*12)-(VLOOKUP($BS$9,$A$12:$B$71,2,0)-1),CC$9-SUM(CD$12:CD140)),0)),0)</f>
        <v>0</v>
      </c>
      <c r="CF140" s="6">
        <f>IF(SUM(CD$12:CD140)&gt;0,0,IF(CB140&lt;&gt;"",CC140-CE140-CD140,0))</f>
        <v>0</v>
      </c>
      <c r="CG140" s="6">
        <f>IF(SUM(CD$12:CD140)&gt;0,0,IF(CB140&lt;&gt;"",(CC140-CD140)*Tablas!$D$8,0))</f>
        <v>0</v>
      </c>
      <c r="CH140" s="6">
        <f>IF(CE140&gt;0,IF(SUM(CD$12:CD140)&gt;0,0,IF(CB140&lt;&gt;"",Tablas!$G$8,0)),0)</f>
        <v>0</v>
      </c>
      <c r="CI140" s="6">
        <f>IF(CB140&lt;&gt;"",ROUND(CH140+CG140+CE140,2),0)*(1+Tablas!$E$8)</f>
        <v>0</v>
      </c>
      <c r="CK140" s="14" t="str">
        <f t="shared" ref="CK140:CK203" si="93">IF(B140&lt;&gt;"",IF(CE140+BV140&gt;0,0,CK139+1),"")</f>
        <v/>
      </c>
      <c r="CL140" s="6">
        <f t="shared" ref="CL140:CL203" si="94">IF(CD140&gt;0,CL$9,CO139)</f>
        <v>0</v>
      </c>
      <c r="CM140" s="6">
        <f t="shared" ref="CM140:CM203" si="95">IF($A140=CK$9,$D140,0)</f>
        <v>0</v>
      </c>
      <c r="CN140" s="6">
        <f>IF(CL140&gt;0,IF(SUM(CM$12:CM140)&gt;0,0,IF(CK140&lt;&gt;"",-PPMT(Tablas!$D$8,CK140,($C$4*12)-(VLOOKUP($CB$9,$A$12:$B$71,2,0)-1),CL$9-SUM(CM$12:CM140)),0)),0)</f>
        <v>0</v>
      </c>
      <c r="CO140" s="6">
        <f>IF(SUM(CM$12:CM140)&gt;0,0,IF(CK140&lt;&gt;"",CL140-CN140-CM140,0))</f>
        <v>0</v>
      </c>
      <c r="CP140" s="6">
        <f>IF(SUM(CM$12:CM140)&gt;0,0,IF(CK140&lt;&gt;"",(CL140-CM140)*Tablas!$D$8,0))</f>
        <v>0</v>
      </c>
      <c r="CQ140" s="6">
        <f>IF(CN140&gt;0,IF(SUM(CM$12:CM140)&gt;0,0,IF(CK140&lt;&gt;"",Tablas!$G$8,0)),0)</f>
        <v>0</v>
      </c>
      <c r="CR140" s="6">
        <f>IF(CK140&lt;&gt;"",ROUND(CQ140+CP140+CN140,2),0)*(1+Tablas!$E$8)</f>
        <v>0</v>
      </c>
      <c r="CT140" s="14" t="str">
        <f t="shared" ref="CT140:CT203" si="96">IF(B140&lt;&gt;"",IF(CN140+CE140&gt;0,0,CT139+1),"")</f>
        <v/>
      </c>
      <c r="CU140" s="6">
        <f t="shared" ref="CU140:CU203" si="97">IF(CM140&gt;0,CU$9,CX139)</f>
        <v>0</v>
      </c>
      <c r="CV140" s="6">
        <f t="shared" ref="CV140:CV203" si="98">IF($A140=CT$9,$D140,0)</f>
        <v>0</v>
      </c>
      <c r="CW140" s="6">
        <f>IF(CU140&gt;0,IF(SUM(CV$12:CV140)&gt;0,0,IF(CT140&lt;&gt;"",-PPMT(Tablas!$D$8,CT140,($C$4*12)-(VLOOKUP($CK$9,$A$12:$B$71,2,0)-1),CU$9-SUM(CV$12:CV140)),0)),0)</f>
        <v>0</v>
      </c>
      <c r="CX140" s="6">
        <f>IF(SUM(CV$12:CV140)&gt;0,0,IF(CT140&lt;&gt;"",CU140-CW140-CV140,0))</f>
        <v>0</v>
      </c>
      <c r="CY140" s="6">
        <f>IF(SUM(CV$12:CV140)&gt;0,0,IF(CT140&lt;&gt;"",(CU140-CV140)*Tablas!$D$8,0))</f>
        <v>0</v>
      </c>
      <c r="CZ140" s="6">
        <f>IF(CW140&gt;0,IF(SUM(CV$12:CV140)&gt;0,0,IF(CT140&lt;&gt;"",Tablas!$G$8,0)),0)</f>
        <v>0</v>
      </c>
      <c r="DA140" s="6">
        <f>IF(CT140&lt;&gt;"",ROUND(CZ140+CY140+CW140,2),0)*(1+Tablas!$E$8)</f>
        <v>0</v>
      </c>
      <c r="DC140" s="14" t="str">
        <f t="shared" ref="DC140:DC203" si="99">IF(B140&lt;&gt;"",IF(CW140+CN140&gt;0,0,DC139+1),"")</f>
        <v/>
      </c>
      <c r="DD140" s="6">
        <f t="shared" ref="DD140:DD203" si="100">IF(CV140&gt;0,DD$9,DG139)</f>
        <v>0</v>
      </c>
      <c r="DE140" s="6">
        <f t="shared" ref="DE140:DE203" si="101">IF($A140=DC$9,$D140,0)</f>
        <v>0</v>
      </c>
      <c r="DF140" s="6">
        <f>IF(DD140&gt;0,IF(SUM(DE$12:DE140)&gt;0,0,IF(DC140&lt;&gt;"",-PPMT(Tablas!$D$8,DC140,($C$4*12)-(VLOOKUP($CT$9,$A$12:$B$71,2,0)-1),DD$9-SUM(DE$12:DE140)),0)),0)</f>
        <v>0</v>
      </c>
      <c r="DG140" s="6">
        <f>IF(SUM(DE$12:DE140)&gt;0,0,IF(DC140&lt;&gt;"",DD140-DF140-DE140,0))</f>
        <v>0</v>
      </c>
      <c r="DH140" s="6">
        <f>IF(SUM(DE$12:DE140)&gt;0,0,IF(DC140&lt;&gt;"",(DD140-DE140)*Tablas!$D$8,0))</f>
        <v>0</v>
      </c>
      <c r="DI140" s="6">
        <f>IF(DF140&gt;0,IF(SUM(DE$12:DE140)&gt;0,0,IF(DC140&lt;&gt;"",Tablas!$G$8,0)),0)</f>
        <v>0</v>
      </c>
      <c r="DJ140" s="6">
        <f>IF(DC140&lt;&gt;"",ROUND(DI140+DH140+DF140,2),0)*(1+Tablas!$E$8)</f>
        <v>0</v>
      </c>
      <c r="DL140" s="14" t="str">
        <f t="shared" ref="DL140:DL203" si="102">IF(B140&lt;&gt;"",IF(DF140+CW140&gt;0,0,DL139+1),"")</f>
        <v/>
      </c>
      <c r="DM140" s="6">
        <f t="shared" ref="DM140:DM203" si="103">IF(DE140&gt;0,DM$9,DP139)</f>
        <v>0</v>
      </c>
      <c r="DN140" s="6">
        <f t="shared" ref="DN140:DN203" si="104">IF($A140=DL$9,$D140,0)</f>
        <v>0</v>
      </c>
      <c r="DO140" s="6">
        <f>IF(DM140&gt;0,IF(SUM(DN$12:DN140)&gt;0,0,IF(DL140&lt;&gt;"",-PPMT(Tablas!$D$8,DL140,($C$4*12)-(VLOOKUP($DC$9,$A$12:$B$71,2,0)-1),DM$9-SUM(DN$12:DN140)),0)),0)</f>
        <v>0</v>
      </c>
      <c r="DP140" s="6">
        <f>IF(SUM(DN$12:DN140)&gt;0,0,IF(DL140&lt;&gt;"",DM140-DO140-DN140,0))</f>
        <v>0</v>
      </c>
      <c r="DQ140" s="6">
        <f>IF(SUM(DN$12:DN140)&gt;0,0,IF(DL140&lt;&gt;"",(DM140-DN140)*Tablas!$D$8,0))</f>
        <v>0</v>
      </c>
      <c r="DR140" s="6">
        <f>IF(DO140&gt;0,IF(SUM(DN$12:DN140)&gt;0,0,IF(DL140&lt;&gt;"",Tablas!$G$8,0)),0)</f>
        <v>0</v>
      </c>
      <c r="DS140" s="6">
        <f>IF(DL140&lt;&gt;"",ROUND(DR140+DQ140+DO140,2),0)*(1+Tablas!$E$8)</f>
        <v>0</v>
      </c>
      <c r="DU140" s="14" t="str">
        <f t="shared" ref="DU140:DU203" si="105">IF(B140&lt;&gt;"",IF(DO140+DF140&gt;0,0,DU139+1),"")</f>
        <v/>
      </c>
      <c r="DV140" s="6">
        <f t="shared" ref="DV140:DV203" si="106">IF(DN140&gt;0,DV$9,DY139)</f>
        <v>0</v>
      </c>
      <c r="DW140" s="6">
        <f t="shared" ref="DW140:DW203" si="107">IF($A140=DU$9,$D140,0)</f>
        <v>0</v>
      </c>
      <c r="DX140" s="6">
        <f>IF(DV140&gt;0,IF(SUM(DW$12:DW140)&gt;0,0,IF(DU140&lt;&gt;"",-PPMT(Tablas!$D$8,DU140,($C$4*12)-(VLOOKUP($DL$9,$A$12:$B$71,2,0)-1),DV$9-SUM(DW$12:DW140)),0)),0)</f>
        <v>0</v>
      </c>
      <c r="DY140" s="6">
        <f>IF(SUM(DW$12:DW140)&gt;0,0,IF(DU140&lt;&gt;"",DV140-DX140-DW140,0))</f>
        <v>0</v>
      </c>
      <c r="DZ140" s="6">
        <f>IF(SUM(DW$12:DW140)&gt;0,0,IF(DU140&lt;&gt;"",(DV140-DW140)*Tablas!$D$8,0))</f>
        <v>0</v>
      </c>
      <c r="EA140" s="6">
        <f>IF(DX140&gt;0,IF(SUM(DW$12:DW140)&gt;0,0,IF(DU140&lt;&gt;"",Tablas!$G$8,0)),0)</f>
        <v>0</v>
      </c>
      <c r="EB140" s="6">
        <f>IF(DU140&lt;&gt;"",ROUND(EA140+DZ140+DX140,2),0)*(1+Tablas!$E$8)</f>
        <v>0</v>
      </c>
    </row>
    <row r="141" spans="1:132" x14ac:dyDescent="0.2">
      <c r="A141" s="3">
        <f>IF($D141&gt;0,COUNTA($D$12:D141),0)</f>
        <v>0</v>
      </c>
      <c r="B141" s="13" t="str">
        <f t="shared" ref="B141:B204" si="108">IFERROR(IF(B140+1&lt;=$C$4*12,B140+1,""),"")</f>
        <v/>
      </c>
      <c r="C141" s="1">
        <f t="shared" ref="C141:C204" si="109">DATE(YEAR(EDATE(C140,1)),MONTH(EDATE(C140,1)),MIN(DAY($C$5),DAY(EOMONTH(C140,1))))</f>
        <v>49536</v>
      </c>
      <c r="D141" s="34"/>
      <c r="E141" s="6">
        <f t="shared" ref="E141:E204" si="110">E140-F140-D141</f>
        <v>1.0572875908110291E-11</v>
      </c>
      <c r="F141" s="6">
        <f t="shared" si="74"/>
        <v>0</v>
      </c>
      <c r="G141" s="6">
        <f t="shared" si="75"/>
        <v>0</v>
      </c>
      <c r="H141" s="6">
        <f t="shared" si="76"/>
        <v>0</v>
      </c>
      <c r="I141" s="6">
        <f>ROUND(SUM(F141:H141),2)*(Tablas!$E$8)</f>
        <v>0</v>
      </c>
      <c r="J141" s="6">
        <f t="shared" si="77"/>
        <v>0</v>
      </c>
      <c r="AR141" s="14" t="str">
        <f t="shared" si="78"/>
        <v/>
      </c>
      <c r="AS141" s="6">
        <f t="shared" si="79"/>
        <v>0</v>
      </c>
      <c r="AT141" s="6">
        <f t="shared" si="80"/>
        <v>0</v>
      </c>
      <c r="AU141" s="6">
        <f>IF(SUM($AT$12:$AT141)&gt;0,0,IF($AR141&lt;&gt;"",-PPMT($H$2,$AR141,$C$4*12,$AS$12-SUM($AT$12:$AT141)),0))</f>
        <v>0</v>
      </c>
      <c r="AV141" s="6">
        <f>IF(SUM($AT$12:$AT141)&gt;0,0,IF($AR141&lt;&gt;"",AS141-AU141-AT141,0))</f>
        <v>0</v>
      </c>
      <c r="AW141" s="6">
        <f>IF(SUM($AT$12:$AT141)&gt;0,0,IF($AR141&lt;&gt;"",(AS141-AT141)*$H$2,0))</f>
        <v>0</v>
      </c>
      <c r="AX141" s="6">
        <f>IF(AU141&gt;0,IF(SUM($AT$12:$AT141)&gt;0,0,IF($AR141&lt;&gt;"",Tablas!$G$8,0)),0)</f>
        <v>0</v>
      </c>
      <c r="AY141" s="6">
        <f>IF($AR141&lt;&gt;"",ROUND(AX141+AW141+AU141,2),0)*(1+Tablas!$E$8)</f>
        <v>0</v>
      </c>
      <c r="BA141" s="14" t="str">
        <f t="shared" si="81"/>
        <v/>
      </c>
      <c r="BB141" s="6">
        <f t="shared" si="82"/>
        <v>0</v>
      </c>
      <c r="BC141" s="6">
        <f t="shared" si="83"/>
        <v>0</v>
      </c>
      <c r="BD141" s="6">
        <f>IF(BB141&gt;0,
IF(SUM(BC$12:BC141)&gt;0,0,
IF(BA141&lt;&gt;"",
-PPMT(Tablas!$D$8,BA141,($C$4*12)-(VLOOKUP($AR$9,$A$12:$B$71,2,0)-1),BB$9-SUM(BC$12:BC141)),0)),0)</f>
        <v>0</v>
      </c>
      <c r="BE141" s="6">
        <f>IF(SUM(BC$12:BC141)&gt;0,0,IF(BA141&lt;&gt;"",BB141-BD141-BC141,0))</f>
        <v>0</v>
      </c>
      <c r="BF141" s="6">
        <f>IF(SUM(BC$12:BC141)&gt;0,0,IF(BA141&lt;&gt;"",(BB141-BC141)*Tablas!$D$8,0))</f>
        <v>0</v>
      </c>
      <c r="BG141" s="6">
        <f>IF(BD141&gt;0,IF(SUM(BC$12:BC141)&gt;0,0,IF(BA141&lt;&gt;"",Tablas!$G$8,0)),0)</f>
        <v>0</v>
      </c>
      <c r="BH141" s="6">
        <f>IF(BA141&lt;&gt;"",ROUND(BG141+BF141+BD141,2),0)*(1+Tablas!$E$8)</f>
        <v>0</v>
      </c>
      <c r="BJ141" s="14" t="str">
        <f t="shared" si="84"/>
        <v/>
      </c>
      <c r="BK141" s="6">
        <f t="shared" si="85"/>
        <v>0</v>
      </c>
      <c r="BL141" s="6">
        <f t="shared" si="86"/>
        <v>0</v>
      </c>
      <c r="BM141" s="6">
        <f>IF(BK141&gt;0,IF(SUM(BL$12:BL141)&gt;0,0,IF(BJ141&lt;&gt;"",-PPMT(Tablas!$D$8,BJ141,($C$4*12)-(VLOOKUP($BA$9,$A$12:$B$71,2,0)-1),BK$9-SUM(BL$12:BL141)),0)),0)</f>
        <v>0</v>
      </c>
      <c r="BN141" s="6">
        <f>IF(SUM(BL$12:BL141)&gt;0,0,IF(BJ141&lt;&gt;"",BK141-BM141-BL141,0))</f>
        <v>0</v>
      </c>
      <c r="BO141" s="6">
        <f>IF(SUM(BL$12:BL141)&gt;0,0,IF(BJ141&lt;&gt;"",(BK141-BL141)*Tablas!$D$8,0))</f>
        <v>0</v>
      </c>
      <c r="BP141" s="6">
        <f>IF(BM141&gt;0,IF(SUM(BL$12:BL141)&gt;0,0,IF(BJ141&lt;&gt;"",Tablas!$G$8,0)),0)</f>
        <v>0</v>
      </c>
      <c r="BQ141" s="6">
        <f>IF(BJ141&lt;&gt;"",ROUND(BP141+BO141+BM141,2),0)*(1+Tablas!$E$8)</f>
        <v>0</v>
      </c>
      <c r="BS141" s="14" t="str">
        <f t="shared" si="87"/>
        <v/>
      </c>
      <c r="BT141" s="6">
        <f t="shared" si="88"/>
        <v>0</v>
      </c>
      <c r="BU141" s="6">
        <f t="shared" si="89"/>
        <v>0</v>
      </c>
      <c r="BV141" s="6">
        <f>IF(BT141&gt;0,IF(SUM(BU$12:BU141)&gt;0,0,IF(BS141&lt;&gt;"",-PPMT(Tablas!$D$8,BS141,($C$4*12)-(VLOOKUP($BJ$9,$A$12:$B$71,2,0)-1),BT$9-SUM(BU$12:BU141)),0)),0)</f>
        <v>0</v>
      </c>
      <c r="BW141" s="6">
        <f>IF(SUM(BU$12:BU141)&gt;0,0,IF(BS141&lt;&gt;"",BT141-BV141-BU141,0))</f>
        <v>0</v>
      </c>
      <c r="BX141" s="6">
        <f>IF(SUM(BU$12:BU141)&gt;0,0,IF(BS141&lt;&gt;"",(BT141-BU141)*Tablas!$D$8,0))</f>
        <v>0</v>
      </c>
      <c r="BY141" s="6">
        <f>IF(BV141&gt;0,IF(SUM(BU$12:BU141)&gt;0,0,IF(BS141&lt;&gt;"",Tablas!$G$8,0)),0)</f>
        <v>0</v>
      </c>
      <c r="BZ141" s="6">
        <f>IF(BS141&lt;&gt;"",ROUND(BY141+BX141+BV141,2),0)*(1+Tablas!$E$8)</f>
        <v>0</v>
      </c>
      <c r="CB141" s="14" t="str">
        <f t="shared" si="90"/>
        <v/>
      </c>
      <c r="CC141" s="6">
        <f t="shared" si="91"/>
        <v>0</v>
      </c>
      <c r="CD141" s="6">
        <f t="shared" si="92"/>
        <v>0</v>
      </c>
      <c r="CE141" s="6">
        <f>IF(CC141&gt;0,IF(SUM(CD$12:CD141)&gt;0,0,IF(CB141&lt;&gt;"",-PPMT(Tablas!$D$8,CB141,($C$4*12)-(VLOOKUP($BS$9,$A$12:$B$71,2,0)-1),CC$9-SUM(CD$12:CD141)),0)),0)</f>
        <v>0</v>
      </c>
      <c r="CF141" s="6">
        <f>IF(SUM(CD$12:CD141)&gt;0,0,IF(CB141&lt;&gt;"",CC141-CE141-CD141,0))</f>
        <v>0</v>
      </c>
      <c r="CG141" s="6">
        <f>IF(SUM(CD$12:CD141)&gt;0,0,IF(CB141&lt;&gt;"",(CC141-CD141)*Tablas!$D$8,0))</f>
        <v>0</v>
      </c>
      <c r="CH141" s="6">
        <f>IF(CE141&gt;0,IF(SUM(CD$12:CD141)&gt;0,0,IF(CB141&lt;&gt;"",Tablas!$G$8,0)),0)</f>
        <v>0</v>
      </c>
      <c r="CI141" s="6">
        <f>IF(CB141&lt;&gt;"",ROUND(CH141+CG141+CE141,2),0)*(1+Tablas!$E$8)</f>
        <v>0</v>
      </c>
      <c r="CK141" s="14" t="str">
        <f t="shared" si="93"/>
        <v/>
      </c>
      <c r="CL141" s="6">
        <f t="shared" si="94"/>
        <v>0</v>
      </c>
      <c r="CM141" s="6">
        <f t="shared" si="95"/>
        <v>0</v>
      </c>
      <c r="CN141" s="6">
        <f>IF(CL141&gt;0,IF(SUM(CM$12:CM141)&gt;0,0,IF(CK141&lt;&gt;"",-PPMT(Tablas!$D$8,CK141,($C$4*12)-(VLOOKUP($CB$9,$A$12:$B$71,2,0)-1),CL$9-SUM(CM$12:CM141)),0)),0)</f>
        <v>0</v>
      </c>
      <c r="CO141" s="6">
        <f>IF(SUM(CM$12:CM141)&gt;0,0,IF(CK141&lt;&gt;"",CL141-CN141-CM141,0))</f>
        <v>0</v>
      </c>
      <c r="CP141" s="6">
        <f>IF(SUM(CM$12:CM141)&gt;0,0,IF(CK141&lt;&gt;"",(CL141-CM141)*Tablas!$D$8,0))</f>
        <v>0</v>
      </c>
      <c r="CQ141" s="6">
        <f>IF(CN141&gt;0,IF(SUM(CM$12:CM141)&gt;0,0,IF(CK141&lt;&gt;"",Tablas!$G$8,0)),0)</f>
        <v>0</v>
      </c>
      <c r="CR141" s="6">
        <f>IF(CK141&lt;&gt;"",ROUND(CQ141+CP141+CN141,2),0)*(1+Tablas!$E$8)</f>
        <v>0</v>
      </c>
      <c r="CT141" s="14" t="str">
        <f t="shared" si="96"/>
        <v/>
      </c>
      <c r="CU141" s="6">
        <f t="shared" si="97"/>
        <v>0</v>
      </c>
      <c r="CV141" s="6">
        <f t="shared" si="98"/>
        <v>0</v>
      </c>
      <c r="CW141" s="6">
        <f>IF(CU141&gt;0,IF(SUM(CV$12:CV141)&gt;0,0,IF(CT141&lt;&gt;"",-PPMT(Tablas!$D$8,CT141,($C$4*12)-(VLOOKUP($CK$9,$A$12:$B$71,2,0)-1),CU$9-SUM(CV$12:CV141)),0)),0)</f>
        <v>0</v>
      </c>
      <c r="CX141" s="6">
        <f>IF(SUM(CV$12:CV141)&gt;0,0,IF(CT141&lt;&gt;"",CU141-CW141-CV141,0))</f>
        <v>0</v>
      </c>
      <c r="CY141" s="6">
        <f>IF(SUM(CV$12:CV141)&gt;0,0,IF(CT141&lt;&gt;"",(CU141-CV141)*Tablas!$D$8,0))</f>
        <v>0</v>
      </c>
      <c r="CZ141" s="6">
        <f>IF(CW141&gt;0,IF(SUM(CV$12:CV141)&gt;0,0,IF(CT141&lt;&gt;"",Tablas!$G$8,0)),0)</f>
        <v>0</v>
      </c>
      <c r="DA141" s="6">
        <f>IF(CT141&lt;&gt;"",ROUND(CZ141+CY141+CW141,2),0)*(1+Tablas!$E$8)</f>
        <v>0</v>
      </c>
      <c r="DC141" s="14" t="str">
        <f t="shared" si="99"/>
        <v/>
      </c>
      <c r="DD141" s="6">
        <f t="shared" si="100"/>
        <v>0</v>
      </c>
      <c r="DE141" s="6">
        <f t="shared" si="101"/>
        <v>0</v>
      </c>
      <c r="DF141" s="6">
        <f>IF(DD141&gt;0,IF(SUM(DE$12:DE141)&gt;0,0,IF(DC141&lt;&gt;"",-PPMT(Tablas!$D$8,DC141,($C$4*12)-(VLOOKUP($CT$9,$A$12:$B$71,2,0)-1),DD$9-SUM(DE$12:DE141)),0)),0)</f>
        <v>0</v>
      </c>
      <c r="DG141" s="6">
        <f>IF(SUM(DE$12:DE141)&gt;0,0,IF(DC141&lt;&gt;"",DD141-DF141-DE141,0))</f>
        <v>0</v>
      </c>
      <c r="DH141" s="6">
        <f>IF(SUM(DE$12:DE141)&gt;0,0,IF(DC141&lt;&gt;"",(DD141-DE141)*Tablas!$D$8,0))</f>
        <v>0</v>
      </c>
      <c r="DI141" s="6">
        <f>IF(DF141&gt;0,IF(SUM(DE$12:DE141)&gt;0,0,IF(DC141&lt;&gt;"",Tablas!$G$8,0)),0)</f>
        <v>0</v>
      </c>
      <c r="DJ141" s="6">
        <f>IF(DC141&lt;&gt;"",ROUND(DI141+DH141+DF141,2),0)*(1+Tablas!$E$8)</f>
        <v>0</v>
      </c>
      <c r="DL141" s="14" t="str">
        <f t="shared" si="102"/>
        <v/>
      </c>
      <c r="DM141" s="6">
        <f t="shared" si="103"/>
        <v>0</v>
      </c>
      <c r="DN141" s="6">
        <f t="shared" si="104"/>
        <v>0</v>
      </c>
      <c r="DO141" s="6">
        <f>IF(DM141&gt;0,IF(SUM(DN$12:DN141)&gt;0,0,IF(DL141&lt;&gt;"",-PPMT(Tablas!$D$8,DL141,($C$4*12)-(VLOOKUP($DC$9,$A$12:$B$71,2,0)-1),DM$9-SUM(DN$12:DN141)),0)),0)</f>
        <v>0</v>
      </c>
      <c r="DP141" s="6">
        <f>IF(SUM(DN$12:DN141)&gt;0,0,IF(DL141&lt;&gt;"",DM141-DO141-DN141,0))</f>
        <v>0</v>
      </c>
      <c r="DQ141" s="6">
        <f>IF(SUM(DN$12:DN141)&gt;0,0,IF(DL141&lt;&gt;"",(DM141-DN141)*Tablas!$D$8,0))</f>
        <v>0</v>
      </c>
      <c r="DR141" s="6">
        <f>IF(DO141&gt;0,IF(SUM(DN$12:DN141)&gt;0,0,IF(DL141&lt;&gt;"",Tablas!$G$8,0)),0)</f>
        <v>0</v>
      </c>
      <c r="DS141" s="6">
        <f>IF(DL141&lt;&gt;"",ROUND(DR141+DQ141+DO141,2),0)*(1+Tablas!$E$8)</f>
        <v>0</v>
      </c>
      <c r="DU141" s="14" t="str">
        <f t="shared" si="105"/>
        <v/>
      </c>
      <c r="DV141" s="6">
        <f t="shared" si="106"/>
        <v>0</v>
      </c>
      <c r="DW141" s="6">
        <f t="shared" si="107"/>
        <v>0</v>
      </c>
      <c r="DX141" s="6">
        <f>IF(DV141&gt;0,IF(SUM(DW$12:DW141)&gt;0,0,IF(DU141&lt;&gt;"",-PPMT(Tablas!$D$8,DU141,($C$4*12)-(VLOOKUP($DL$9,$A$12:$B$71,2,0)-1),DV$9-SUM(DW$12:DW141)),0)),0)</f>
        <v>0</v>
      </c>
      <c r="DY141" s="6">
        <f>IF(SUM(DW$12:DW141)&gt;0,0,IF(DU141&lt;&gt;"",DV141-DX141-DW141,0))</f>
        <v>0</v>
      </c>
      <c r="DZ141" s="6">
        <f>IF(SUM(DW$12:DW141)&gt;0,0,IF(DU141&lt;&gt;"",(DV141-DW141)*Tablas!$D$8,0))</f>
        <v>0</v>
      </c>
      <c r="EA141" s="6">
        <f>IF(DX141&gt;0,IF(SUM(DW$12:DW141)&gt;0,0,IF(DU141&lt;&gt;"",Tablas!$G$8,0)),0)</f>
        <v>0</v>
      </c>
      <c r="EB141" s="6">
        <f>IF(DU141&lt;&gt;"",ROUND(EA141+DZ141+DX141,2),0)*(1+Tablas!$E$8)</f>
        <v>0</v>
      </c>
    </row>
    <row r="142" spans="1:132" x14ac:dyDescent="0.2">
      <c r="A142" s="3">
        <f>IF($D142&gt;0,COUNTA($D$12:D142),0)</f>
        <v>0</v>
      </c>
      <c r="B142" s="13" t="str">
        <f t="shared" si="108"/>
        <v/>
      </c>
      <c r="C142" s="1">
        <f t="shared" si="109"/>
        <v>49567</v>
      </c>
      <c r="D142" s="34"/>
      <c r="E142" s="6">
        <f t="shared" si="110"/>
        <v>1.0572875908110291E-11</v>
      </c>
      <c r="F142" s="6">
        <f t="shared" si="74"/>
        <v>0</v>
      </c>
      <c r="G142" s="6">
        <f t="shared" si="75"/>
        <v>0</v>
      </c>
      <c r="H142" s="6">
        <f t="shared" si="76"/>
        <v>0</v>
      </c>
      <c r="I142" s="6">
        <f>ROUND(SUM(F142:H142),2)*(Tablas!$E$8)</f>
        <v>0</v>
      </c>
      <c r="J142" s="6">
        <f t="shared" si="77"/>
        <v>0</v>
      </c>
      <c r="AR142" s="14" t="str">
        <f t="shared" si="78"/>
        <v/>
      </c>
      <c r="AS142" s="6">
        <f t="shared" si="79"/>
        <v>0</v>
      </c>
      <c r="AT142" s="6">
        <f t="shared" si="80"/>
        <v>0</v>
      </c>
      <c r="AU142" s="6">
        <f>IF(SUM($AT$12:$AT142)&gt;0,0,IF($AR142&lt;&gt;"",-PPMT($H$2,$AR142,$C$4*12,$AS$12-SUM($AT$12:$AT142)),0))</f>
        <v>0</v>
      </c>
      <c r="AV142" s="6">
        <f>IF(SUM($AT$12:$AT142)&gt;0,0,IF($AR142&lt;&gt;"",AS142-AU142-AT142,0))</f>
        <v>0</v>
      </c>
      <c r="AW142" s="6">
        <f>IF(SUM($AT$12:$AT142)&gt;0,0,IF($AR142&lt;&gt;"",(AS142-AT142)*$H$2,0))</f>
        <v>0</v>
      </c>
      <c r="AX142" s="6">
        <f>IF(AU142&gt;0,IF(SUM($AT$12:$AT142)&gt;0,0,IF($AR142&lt;&gt;"",Tablas!$G$8,0)),0)</f>
        <v>0</v>
      </c>
      <c r="AY142" s="6">
        <f>IF($AR142&lt;&gt;"",ROUND(AX142+AW142+AU142,2),0)*(1+Tablas!$E$8)</f>
        <v>0</v>
      </c>
      <c r="BA142" s="14" t="str">
        <f t="shared" si="81"/>
        <v/>
      </c>
      <c r="BB142" s="6">
        <f t="shared" si="82"/>
        <v>0</v>
      </c>
      <c r="BC142" s="6">
        <f t="shared" si="83"/>
        <v>0</v>
      </c>
      <c r="BD142" s="6">
        <f>IF(BB142&gt;0,
IF(SUM(BC$12:BC142)&gt;0,0,
IF(BA142&lt;&gt;"",
-PPMT(Tablas!$D$8,BA142,($C$4*12)-(VLOOKUP($AR$9,$A$12:$B$71,2,0)-1),BB$9-SUM(BC$12:BC142)),0)),0)</f>
        <v>0</v>
      </c>
      <c r="BE142" s="6">
        <f>IF(SUM(BC$12:BC142)&gt;0,0,IF(BA142&lt;&gt;"",BB142-BD142-BC142,0))</f>
        <v>0</v>
      </c>
      <c r="BF142" s="6">
        <f>IF(SUM(BC$12:BC142)&gt;0,0,IF(BA142&lt;&gt;"",(BB142-BC142)*Tablas!$D$8,0))</f>
        <v>0</v>
      </c>
      <c r="BG142" s="6">
        <f>IF(BD142&gt;0,IF(SUM(BC$12:BC142)&gt;0,0,IF(BA142&lt;&gt;"",Tablas!$G$8,0)),0)</f>
        <v>0</v>
      </c>
      <c r="BH142" s="6">
        <f>IF(BA142&lt;&gt;"",ROUND(BG142+BF142+BD142,2),0)*(1+Tablas!$E$8)</f>
        <v>0</v>
      </c>
      <c r="BJ142" s="14" t="str">
        <f t="shared" si="84"/>
        <v/>
      </c>
      <c r="BK142" s="6">
        <f t="shared" si="85"/>
        <v>0</v>
      </c>
      <c r="BL142" s="6">
        <f t="shared" si="86"/>
        <v>0</v>
      </c>
      <c r="BM142" s="6">
        <f>IF(BK142&gt;0,IF(SUM(BL$12:BL142)&gt;0,0,IF(BJ142&lt;&gt;"",-PPMT(Tablas!$D$8,BJ142,($C$4*12)-(VLOOKUP($BA$9,$A$12:$B$71,2,0)-1),BK$9-SUM(BL$12:BL142)),0)),0)</f>
        <v>0</v>
      </c>
      <c r="BN142" s="6">
        <f>IF(SUM(BL$12:BL142)&gt;0,0,IF(BJ142&lt;&gt;"",BK142-BM142-BL142,0))</f>
        <v>0</v>
      </c>
      <c r="BO142" s="6">
        <f>IF(SUM(BL$12:BL142)&gt;0,0,IF(BJ142&lt;&gt;"",(BK142-BL142)*Tablas!$D$8,0))</f>
        <v>0</v>
      </c>
      <c r="BP142" s="6">
        <f>IF(BM142&gt;0,IF(SUM(BL$12:BL142)&gt;0,0,IF(BJ142&lt;&gt;"",Tablas!$G$8,0)),0)</f>
        <v>0</v>
      </c>
      <c r="BQ142" s="6">
        <f>IF(BJ142&lt;&gt;"",ROUND(BP142+BO142+BM142,2),0)*(1+Tablas!$E$8)</f>
        <v>0</v>
      </c>
      <c r="BS142" s="14" t="str">
        <f t="shared" si="87"/>
        <v/>
      </c>
      <c r="BT142" s="6">
        <f t="shared" si="88"/>
        <v>0</v>
      </c>
      <c r="BU142" s="6">
        <f t="shared" si="89"/>
        <v>0</v>
      </c>
      <c r="BV142" s="6">
        <f>IF(BT142&gt;0,IF(SUM(BU$12:BU142)&gt;0,0,IF(BS142&lt;&gt;"",-PPMT(Tablas!$D$8,BS142,($C$4*12)-(VLOOKUP($BJ$9,$A$12:$B$71,2,0)-1),BT$9-SUM(BU$12:BU142)),0)),0)</f>
        <v>0</v>
      </c>
      <c r="BW142" s="6">
        <f>IF(SUM(BU$12:BU142)&gt;0,0,IF(BS142&lt;&gt;"",BT142-BV142-BU142,0))</f>
        <v>0</v>
      </c>
      <c r="BX142" s="6">
        <f>IF(SUM(BU$12:BU142)&gt;0,0,IF(BS142&lt;&gt;"",(BT142-BU142)*Tablas!$D$8,0))</f>
        <v>0</v>
      </c>
      <c r="BY142" s="6">
        <f>IF(BV142&gt;0,IF(SUM(BU$12:BU142)&gt;0,0,IF(BS142&lt;&gt;"",Tablas!$G$8,0)),0)</f>
        <v>0</v>
      </c>
      <c r="BZ142" s="6">
        <f>IF(BS142&lt;&gt;"",ROUND(BY142+BX142+BV142,2),0)*(1+Tablas!$E$8)</f>
        <v>0</v>
      </c>
      <c r="CB142" s="14" t="str">
        <f t="shared" si="90"/>
        <v/>
      </c>
      <c r="CC142" s="6">
        <f t="shared" si="91"/>
        <v>0</v>
      </c>
      <c r="CD142" s="6">
        <f t="shared" si="92"/>
        <v>0</v>
      </c>
      <c r="CE142" s="6">
        <f>IF(CC142&gt;0,IF(SUM(CD$12:CD142)&gt;0,0,IF(CB142&lt;&gt;"",-PPMT(Tablas!$D$8,CB142,($C$4*12)-(VLOOKUP($BS$9,$A$12:$B$71,2,0)-1),CC$9-SUM(CD$12:CD142)),0)),0)</f>
        <v>0</v>
      </c>
      <c r="CF142" s="6">
        <f>IF(SUM(CD$12:CD142)&gt;0,0,IF(CB142&lt;&gt;"",CC142-CE142-CD142,0))</f>
        <v>0</v>
      </c>
      <c r="CG142" s="6">
        <f>IF(SUM(CD$12:CD142)&gt;0,0,IF(CB142&lt;&gt;"",(CC142-CD142)*Tablas!$D$8,0))</f>
        <v>0</v>
      </c>
      <c r="CH142" s="6">
        <f>IF(CE142&gt;0,IF(SUM(CD$12:CD142)&gt;0,0,IF(CB142&lt;&gt;"",Tablas!$G$8,0)),0)</f>
        <v>0</v>
      </c>
      <c r="CI142" s="6">
        <f>IF(CB142&lt;&gt;"",ROUND(CH142+CG142+CE142,2),0)*(1+Tablas!$E$8)</f>
        <v>0</v>
      </c>
      <c r="CK142" s="14" t="str">
        <f t="shared" si="93"/>
        <v/>
      </c>
      <c r="CL142" s="6">
        <f t="shared" si="94"/>
        <v>0</v>
      </c>
      <c r="CM142" s="6">
        <f t="shared" si="95"/>
        <v>0</v>
      </c>
      <c r="CN142" s="6">
        <f>IF(CL142&gt;0,IF(SUM(CM$12:CM142)&gt;0,0,IF(CK142&lt;&gt;"",-PPMT(Tablas!$D$8,CK142,($C$4*12)-(VLOOKUP($CB$9,$A$12:$B$71,2,0)-1),CL$9-SUM(CM$12:CM142)),0)),0)</f>
        <v>0</v>
      </c>
      <c r="CO142" s="6">
        <f>IF(SUM(CM$12:CM142)&gt;0,0,IF(CK142&lt;&gt;"",CL142-CN142-CM142,0))</f>
        <v>0</v>
      </c>
      <c r="CP142" s="6">
        <f>IF(SUM(CM$12:CM142)&gt;0,0,IF(CK142&lt;&gt;"",(CL142-CM142)*Tablas!$D$8,0))</f>
        <v>0</v>
      </c>
      <c r="CQ142" s="6">
        <f>IF(CN142&gt;0,IF(SUM(CM$12:CM142)&gt;0,0,IF(CK142&lt;&gt;"",Tablas!$G$8,0)),0)</f>
        <v>0</v>
      </c>
      <c r="CR142" s="6">
        <f>IF(CK142&lt;&gt;"",ROUND(CQ142+CP142+CN142,2),0)*(1+Tablas!$E$8)</f>
        <v>0</v>
      </c>
      <c r="CT142" s="14" t="str">
        <f t="shared" si="96"/>
        <v/>
      </c>
      <c r="CU142" s="6">
        <f t="shared" si="97"/>
        <v>0</v>
      </c>
      <c r="CV142" s="6">
        <f t="shared" si="98"/>
        <v>0</v>
      </c>
      <c r="CW142" s="6">
        <f>IF(CU142&gt;0,IF(SUM(CV$12:CV142)&gt;0,0,IF(CT142&lt;&gt;"",-PPMT(Tablas!$D$8,CT142,($C$4*12)-(VLOOKUP($CK$9,$A$12:$B$71,2,0)-1),CU$9-SUM(CV$12:CV142)),0)),0)</f>
        <v>0</v>
      </c>
      <c r="CX142" s="6">
        <f>IF(SUM(CV$12:CV142)&gt;0,0,IF(CT142&lt;&gt;"",CU142-CW142-CV142,0))</f>
        <v>0</v>
      </c>
      <c r="CY142" s="6">
        <f>IF(SUM(CV$12:CV142)&gt;0,0,IF(CT142&lt;&gt;"",(CU142-CV142)*Tablas!$D$8,0))</f>
        <v>0</v>
      </c>
      <c r="CZ142" s="6">
        <f>IF(CW142&gt;0,IF(SUM(CV$12:CV142)&gt;0,0,IF(CT142&lt;&gt;"",Tablas!$G$8,0)),0)</f>
        <v>0</v>
      </c>
      <c r="DA142" s="6">
        <f>IF(CT142&lt;&gt;"",ROUND(CZ142+CY142+CW142,2),0)*(1+Tablas!$E$8)</f>
        <v>0</v>
      </c>
      <c r="DC142" s="14" t="str">
        <f t="shared" si="99"/>
        <v/>
      </c>
      <c r="DD142" s="6">
        <f t="shared" si="100"/>
        <v>0</v>
      </c>
      <c r="DE142" s="6">
        <f t="shared" si="101"/>
        <v>0</v>
      </c>
      <c r="DF142" s="6">
        <f>IF(DD142&gt;0,IF(SUM(DE$12:DE142)&gt;0,0,IF(DC142&lt;&gt;"",-PPMT(Tablas!$D$8,DC142,($C$4*12)-(VLOOKUP($CT$9,$A$12:$B$71,2,0)-1),DD$9-SUM(DE$12:DE142)),0)),0)</f>
        <v>0</v>
      </c>
      <c r="DG142" s="6">
        <f>IF(SUM(DE$12:DE142)&gt;0,0,IF(DC142&lt;&gt;"",DD142-DF142-DE142,0))</f>
        <v>0</v>
      </c>
      <c r="DH142" s="6">
        <f>IF(SUM(DE$12:DE142)&gt;0,0,IF(DC142&lt;&gt;"",(DD142-DE142)*Tablas!$D$8,0))</f>
        <v>0</v>
      </c>
      <c r="DI142" s="6">
        <f>IF(DF142&gt;0,IF(SUM(DE$12:DE142)&gt;0,0,IF(DC142&lt;&gt;"",Tablas!$G$8,0)),0)</f>
        <v>0</v>
      </c>
      <c r="DJ142" s="6">
        <f>IF(DC142&lt;&gt;"",ROUND(DI142+DH142+DF142,2),0)*(1+Tablas!$E$8)</f>
        <v>0</v>
      </c>
      <c r="DL142" s="14" t="str">
        <f t="shared" si="102"/>
        <v/>
      </c>
      <c r="DM142" s="6">
        <f t="shared" si="103"/>
        <v>0</v>
      </c>
      <c r="DN142" s="6">
        <f t="shared" si="104"/>
        <v>0</v>
      </c>
      <c r="DO142" s="6">
        <f>IF(DM142&gt;0,IF(SUM(DN$12:DN142)&gt;0,0,IF(DL142&lt;&gt;"",-PPMT(Tablas!$D$8,DL142,($C$4*12)-(VLOOKUP($DC$9,$A$12:$B$71,2,0)-1),DM$9-SUM(DN$12:DN142)),0)),0)</f>
        <v>0</v>
      </c>
      <c r="DP142" s="6">
        <f>IF(SUM(DN$12:DN142)&gt;0,0,IF(DL142&lt;&gt;"",DM142-DO142-DN142,0))</f>
        <v>0</v>
      </c>
      <c r="DQ142" s="6">
        <f>IF(SUM(DN$12:DN142)&gt;0,0,IF(DL142&lt;&gt;"",(DM142-DN142)*Tablas!$D$8,0))</f>
        <v>0</v>
      </c>
      <c r="DR142" s="6">
        <f>IF(DO142&gt;0,IF(SUM(DN$12:DN142)&gt;0,0,IF(DL142&lt;&gt;"",Tablas!$G$8,0)),0)</f>
        <v>0</v>
      </c>
      <c r="DS142" s="6">
        <f>IF(DL142&lt;&gt;"",ROUND(DR142+DQ142+DO142,2),0)*(1+Tablas!$E$8)</f>
        <v>0</v>
      </c>
      <c r="DU142" s="14" t="str">
        <f t="shared" si="105"/>
        <v/>
      </c>
      <c r="DV142" s="6">
        <f t="shared" si="106"/>
        <v>0</v>
      </c>
      <c r="DW142" s="6">
        <f t="shared" si="107"/>
        <v>0</v>
      </c>
      <c r="DX142" s="6">
        <f>IF(DV142&gt;0,IF(SUM(DW$12:DW142)&gt;0,0,IF(DU142&lt;&gt;"",-PPMT(Tablas!$D$8,DU142,($C$4*12)-(VLOOKUP($DL$9,$A$12:$B$71,2,0)-1),DV$9-SUM(DW$12:DW142)),0)),0)</f>
        <v>0</v>
      </c>
      <c r="DY142" s="6">
        <f>IF(SUM(DW$12:DW142)&gt;0,0,IF(DU142&lt;&gt;"",DV142-DX142-DW142,0))</f>
        <v>0</v>
      </c>
      <c r="DZ142" s="6">
        <f>IF(SUM(DW$12:DW142)&gt;0,0,IF(DU142&lt;&gt;"",(DV142-DW142)*Tablas!$D$8,0))</f>
        <v>0</v>
      </c>
      <c r="EA142" s="6">
        <f>IF(DX142&gt;0,IF(SUM(DW$12:DW142)&gt;0,0,IF(DU142&lt;&gt;"",Tablas!$G$8,0)),0)</f>
        <v>0</v>
      </c>
      <c r="EB142" s="6">
        <f>IF(DU142&lt;&gt;"",ROUND(EA142+DZ142+DX142,2),0)*(1+Tablas!$E$8)</f>
        <v>0</v>
      </c>
    </row>
    <row r="143" spans="1:132" x14ac:dyDescent="0.2">
      <c r="A143" s="3">
        <f>IF($D143&gt;0,COUNTA($D$12:D143),0)</f>
        <v>0</v>
      </c>
      <c r="B143" s="13" t="str">
        <f t="shared" si="108"/>
        <v/>
      </c>
      <c r="C143" s="1">
        <f t="shared" si="109"/>
        <v>49597</v>
      </c>
      <c r="D143" s="34"/>
      <c r="E143" s="6">
        <f t="shared" si="110"/>
        <v>1.0572875908110291E-11</v>
      </c>
      <c r="F143" s="6">
        <f t="shared" si="74"/>
        <v>0</v>
      </c>
      <c r="G143" s="6">
        <f t="shared" si="75"/>
        <v>0</v>
      </c>
      <c r="H143" s="6">
        <f t="shared" si="76"/>
        <v>0</v>
      </c>
      <c r="I143" s="6">
        <f>ROUND(SUM(F143:H143),2)*(Tablas!$E$8)</f>
        <v>0</v>
      </c>
      <c r="J143" s="6">
        <f t="shared" si="77"/>
        <v>0</v>
      </c>
      <c r="AR143" s="14" t="str">
        <f t="shared" si="78"/>
        <v/>
      </c>
      <c r="AS143" s="6">
        <f t="shared" si="79"/>
        <v>0</v>
      </c>
      <c r="AT143" s="6">
        <f t="shared" si="80"/>
        <v>0</v>
      </c>
      <c r="AU143" s="6">
        <f>IF(SUM($AT$12:$AT143)&gt;0,0,IF($AR143&lt;&gt;"",-PPMT($H$2,$AR143,$C$4*12,$AS$12-SUM($AT$12:$AT143)),0))</f>
        <v>0</v>
      </c>
      <c r="AV143" s="6">
        <f>IF(SUM($AT$12:$AT143)&gt;0,0,IF($AR143&lt;&gt;"",AS143-AU143-AT143,0))</f>
        <v>0</v>
      </c>
      <c r="AW143" s="6">
        <f>IF(SUM($AT$12:$AT143)&gt;0,0,IF($AR143&lt;&gt;"",(AS143-AT143)*$H$2,0))</f>
        <v>0</v>
      </c>
      <c r="AX143" s="6">
        <f>IF(AU143&gt;0,IF(SUM($AT$12:$AT143)&gt;0,0,IF($AR143&lt;&gt;"",Tablas!$G$8,0)),0)</f>
        <v>0</v>
      </c>
      <c r="AY143" s="6">
        <f>IF($AR143&lt;&gt;"",ROUND(AX143+AW143+AU143,2),0)*(1+Tablas!$E$8)</f>
        <v>0</v>
      </c>
      <c r="BA143" s="14" t="str">
        <f t="shared" si="81"/>
        <v/>
      </c>
      <c r="BB143" s="6">
        <f t="shared" si="82"/>
        <v>0</v>
      </c>
      <c r="BC143" s="6">
        <f t="shared" si="83"/>
        <v>0</v>
      </c>
      <c r="BD143" s="6">
        <f>IF(BB143&gt;0,
IF(SUM(BC$12:BC143)&gt;0,0,
IF(BA143&lt;&gt;"",
-PPMT(Tablas!$D$8,BA143,($C$4*12)-(VLOOKUP($AR$9,$A$12:$B$71,2,0)-1),BB$9-SUM(BC$12:BC143)),0)),0)</f>
        <v>0</v>
      </c>
      <c r="BE143" s="6">
        <f>IF(SUM(BC$12:BC143)&gt;0,0,IF(BA143&lt;&gt;"",BB143-BD143-BC143,0))</f>
        <v>0</v>
      </c>
      <c r="BF143" s="6">
        <f>IF(SUM(BC$12:BC143)&gt;0,0,IF(BA143&lt;&gt;"",(BB143-BC143)*Tablas!$D$8,0))</f>
        <v>0</v>
      </c>
      <c r="BG143" s="6">
        <f>IF(BD143&gt;0,IF(SUM(BC$12:BC143)&gt;0,0,IF(BA143&lt;&gt;"",Tablas!$G$8,0)),0)</f>
        <v>0</v>
      </c>
      <c r="BH143" s="6">
        <f>IF(BA143&lt;&gt;"",ROUND(BG143+BF143+BD143,2),0)*(1+Tablas!$E$8)</f>
        <v>0</v>
      </c>
      <c r="BJ143" s="14" t="str">
        <f t="shared" si="84"/>
        <v/>
      </c>
      <c r="BK143" s="6">
        <f t="shared" si="85"/>
        <v>0</v>
      </c>
      <c r="BL143" s="6">
        <f t="shared" si="86"/>
        <v>0</v>
      </c>
      <c r="BM143" s="6">
        <f>IF(BK143&gt;0,IF(SUM(BL$12:BL143)&gt;0,0,IF(BJ143&lt;&gt;"",-PPMT(Tablas!$D$8,BJ143,($C$4*12)-(VLOOKUP($BA$9,$A$12:$B$71,2,0)-1),BK$9-SUM(BL$12:BL143)),0)),0)</f>
        <v>0</v>
      </c>
      <c r="BN143" s="6">
        <f>IF(SUM(BL$12:BL143)&gt;0,0,IF(BJ143&lt;&gt;"",BK143-BM143-BL143,0))</f>
        <v>0</v>
      </c>
      <c r="BO143" s="6">
        <f>IF(SUM(BL$12:BL143)&gt;0,0,IF(BJ143&lt;&gt;"",(BK143-BL143)*Tablas!$D$8,0))</f>
        <v>0</v>
      </c>
      <c r="BP143" s="6">
        <f>IF(BM143&gt;0,IF(SUM(BL$12:BL143)&gt;0,0,IF(BJ143&lt;&gt;"",Tablas!$G$8,0)),0)</f>
        <v>0</v>
      </c>
      <c r="BQ143" s="6">
        <f>IF(BJ143&lt;&gt;"",ROUND(BP143+BO143+BM143,2),0)*(1+Tablas!$E$8)</f>
        <v>0</v>
      </c>
      <c r="BS143" s="14" t="str">
        <f t="shared" si="87"/>
        <v/>
      </c>
      <c r="BT143" s="6">
        <f t="shared" si="88"/>
        <v>0</v>
      </c>
      <c r="BU143" s="6">
        <f t="shared" si="89"/>
        <v>0</v>
      </c>
      <c r="BV143" s="6">
        <f>IF(BT143&gt;0,IF(SUM(BU$12:BU143)&gt;0,0,IF(BS143&lt;&gt;"",-PPMT(Tablas!$D$8,BS143,($C$4*12)-(VLOOKUP($BJ$9,$A$12:$B$71,2,0)-1),BT$9-SUM(BU$12:BU143)),0)),0)</f>
        <v>0</v>
      </c>
      <c r="BW143" s="6">
        <f>IF(SUM(BU$12:BU143)&gt;0,0,IF(BS143&lt;&gt;"",BT143-BV143-BU143,0))</f>
        <v>0</v>
      </c>
      <c r="BX143" s="6">
        <f>IF(SUM(BU$12:BU143)&gt;0,0,IF(BS143&lt;&gt;"",(BT143-BU143)*Tablas!$D$8,0))</f>
        <v>0</v>
      </c>
      <c r="BY143" s="6">
        <f>IF(BV143&gt;0,IF(SUM(BU$12:BU143)&gt;0,0,IF(BS143&lt;&gt;"",Tablas!$G$8,0)),0)</f>
        <v>0</v>
      </c>
      <c r="BZ143" s="6">
        <f>IF(BS143&lt;&gt;"",ROUND(BY143+BX143+BV143,2),0)*(1+Tablas!$E$8)</f>
        <v>0</v>
      </c>
      <c r="CB143" s="14" t="str">
        <f t="shared" si="90"/>
        <v/>
      </c>
      <c r="CC143" s="6">
        <f t="shared" si="91"/>
        <v>0</v>
      </c>
      <c r="CD143" s="6">
        <f t="shared" si="92"/>
        <v>0</v>
      </c>
      <c r="CE143" s="6">
        <f>IF(CC143&gt;0,IF(SUM(CD$12:CD143)&gt;0,0,IF(CB143&lt;&gt;"",-PPMT(Tablas!$D$8,CB143,($C$4*12)-(VLOOKUP($BS$9,$A$12:$B$71,2,0)-1),CC$9-SUM(CD$12:CD143)),0)),0)</f>
        <v>0</v>
      </c>
      <c r="CF143" s="6">
        <f>IF(SUM(CD$12:CD143)&gt;0,0,IF(CB143&lt;&gt;"",CC143-CE143-CD143,0))</f>
        <v>0</v>
      </c>
      <c r="CG143" s="6">
        <f>IF(SUM(CD$12:CD143)&gt;0,0,IF(CB143&lt;&gt;"",(CC143-CD143)*Tablas!$D$8,0))</f>
        <v>0</v>
      </c>
      <c r="CH143" s="6">
        <f>IF(CE143&gt;0,IF(SUM(CD$12:CD143)&gt;0,0,IF(CB143&lt;&gt;"",Tablas!$G$8,0)),0)</f>
        <v>0</v>
      </c>
      <c r="CI143" s="6">
        <f>IF(CB143&lt;&gt;"",ROUND(CH143+CG143+CE143,2),0)*(1+Tablas!$E$8)</f>
        <v>0</v>
      </c>
      <c r="CK143" s="14" t="str">
        <f t="shared" si="93"/>
        <v/>
      </c>
      <c r="CL143" s="6">
        <f t="shared" si="94"/>
        <v>0</v>
      </c>
      <c r="CM143" s="6">
        <f t="shared" si="95"/>
        <v>0</v>
      </c>
      <c r="CN143" s="6">
        <f>IF(CL143&gt;0,IF(SUM(CM$12:CM143)&gt;0,0,IF(CK143&lt;&gt;"",-PPMT(Tablas!$D$8,CK143,($C$4*12)-(VLOOKUP($CB$9,$A$12:$B$71,2,0)-1),CL$9-SUM(CM$12:CM143)),0)),0)</f>
        <v>0</v>
      </c>
      <c r="CO143" s="6">
        <f>IF(SUM(CM$12:CM143)&gt;0,0,IF(CK143&lt;&gt;"",CL143-CN143-CM143,0))</f>
        <v>0</v>
      </c>
      <c r="CP143" s="6">
        <f>IF(SUM(CM$12:CM143)&gt;0,0,IF(CK143&lt;&gt;"",(CL143-CM143)*Tablas!$D$8,0))</f>
        <v>0</v>
      </c>
      <c r="CQ143" s="6">
        <f>IF(CN143&gt;0,IF(SUM(CM$12:CM143)&gt;0,0,IF(CK143&lt;&gt;"",Tablas!$G$8,0)),0)</f>
        <v>0</v>
      </c>
      <c r="CR143" s="6">
        <f>IF(CK143&lt;&gt;"",ROUND(CQ143+CP143+CN143,2),0)*(1+Tablas!$E$8)</f>
        <v>0</v>
      </c>
      <c r="CT143" s="14" t="str">
        <f t="shared" si="96"/>
        <v/>
      </c>
      <c r="CU143" s="6">
        <f t="shared" si="97"/>
        <v>0</v>
      </c>
      <c r="CV143" s="6">
        <f t="shared" si="98"/>
        <v>0</v>
      </c>
      <c r="CW143" s="6">
        <f>IF(CU143&gt;0,IF(SUM(CV$12:CV143)&gt;0,0,IF(CT143&lt;&gt;"",-PPMT(Tablas!$D$8,CT143,($C$4*12)-(VLOOKUP($CK$9,$A$12:$B$71,2,0)-1),CU$9-SUM(CV$12:CV143)),0)),0)</f>
        <v>0</v>
      </c>
      <c r="CX143" s="6">
        <f>IF(SUM(CV$12:CV143)&gt;0,0,IF(CT143&lt;&gt;"",CU143-CW143-CV143,0))</f>
        <v>0</v>
      </c>
      <c r="CY143" s="6">
        <f>IF(SUM(CV$12:CV143)&gt;0,0,IF(CT143&lt;&gt;"",(CU143-CV143)*Tablas!$D$8,0))</f>
        <v>0</v>
      </c>
      <c r="CZ143" s="6">
        <f>IF(CW143&gt;0,IF(SUM(CV$12:CV143)&gt;0,0,IF(CT143&lt;&gt;"",Tablas!$G$8,0)),0)</f>
        <v>0</v>
      </c>
      <c r="DA143" s="6">
        <f>IF(CT143&lt;&gt;"",ROUND(CZ143+CY143+CW143,2),0)*(1+Tablas!$E$8)</f>
        <v>0</v>
      </c>
      <c r="DC143" s="14" t="str">
        <f t="shared" si="99"/>
        <v/>
      </c>
      <c r="DD143" s="6">
        <f t="shared" si="100"/>
        <v>0</v>
      </c>
      <c r="DE143" s="6">
        <f t="shared" si="101"/>
        <v>0</v>
      </c>
      <c r="DF143" s="6">
        <f>IF(DD143&gt;0,IF(SUM(DE$12:DE143)&gt;0,0,IF(DC143&lt;&gt;"",-PPMT(Tablas!$D$8,DC143,($C$4*12)-(VLOOKUP($CT$9,$A$12:$B$71,2,0)-1),DD$9-SUM(DE$12:DE143)),0)),0)</f>
        <v>0</v>
      </c>
      <c r="DG143" s="6">
        <f>IF(SUM(DE$12:DE143)&gt;0,0,IF(DC143&lt;&gt;"",DD143-DF143-DE143,0))</f>
        <v>0</v>
      </c>
      <c r="DH143" s="6">
        <f>IF(SUM(DE$12:DE143)&gt;0,0,IF(DC143&lt;&gt;"",(DD143-DE143)*Tablas!$D$8,0))</f>
        <v>0</v>
      </c>
      <c r="DI143" s="6">
        <f>IF(DF143&gt;0,IF(SUM(DE$12:DE143)&gt;0,0,IF(DC143&lt;&gt;"",Tablas!$G$8,0)),0)</f>
        <v>0</v>
      </c>
      <c r="DJ143" s="6">
        <f>IF(DC143&lt;&gt;"",ROUND(DI143+DH143+DF143,2),0)*(1+Tablas!$E$8)</f>
        <v>0</v>
      </c>
      <c r="DL143" s="14" t="str">
        <f t="shared" si="102"/>
        <v/>
      </c>
      <c r="DM143" s="6">
        <f t="shared" si="103"/>
        <v>0</v>
      </c>
      <c r="DN143" s="6">
        <f t="shared" si="104"/>
        <v>0</v>
      </c>
      <c r="DO143" s="6">
        <f>IF(DM143&gt;0,IF(SUM(DN$12:DN143)&gt;0,0,IF(DL143&lt;&gt;"",-PPMT(Tablas!$D$8,DL143,($C$4*12)-(VLOOKUP($DC$9,$A$12:$B$71,2,0)-1),DM$9-SUM(DN$12:DN143)),0)),0)</f>
        <v>0</v>
      </c>
      <c r="DP143" s="6">
        <f>IF(SUM(DN$12:DN143)&gt;0,0,IF(DL143&lt;&gt;"",DM143-DO143-DN143,0))</f>
        <v>0</v>
      </c>
      <c r="DQ143" s="6">
        <f>IF(SUM(DN$12:DN143)&gt;0,0,IF(DL143&lt;&gt;"",(DM143-DN143)*Tablas!$D$8,0))</f>
        <v>0</v>
      </c>
      <c r="DR143" s="6">
        <f>IF(DO143&gt;0,IF(SUM(DN$12:DN143)&gt;0,0,IF(DL143&lt;&gt;"",Tablas!$G$8,0)),0)</f>
        <v>0</v>
      </c>
      <c r="DS143" s="6">
        <f>IF(DL143&lt;&gt;"",ROUND(DR143+DQ143+DO143,2),0)*(1+Tablas!$E$8)</f>
        <v>0</v>
      </c>
      <c r="DU143" s="14" t="str">
        <f t="shared" si="105"/>
        <v/>
      </c>
      <c r="DV143" s="6">
        <f t="shared" si="106"/>
        <v>0</v>
      </c>
      <c r="DW143" s="6">
        <f t="shared" si="107"/>
        <v>0</v>
      </c>
      <c r="DX143" s="6">
        <f>IF(DV143&gt;0,IF(SUM(DW$12:DW143)&gt;0,0,IF(DU143&lt;&gt;"",-PPMT(Tablas!$D$8,DU143,($C$4*12)-(VLOOKUP($DL$9,$A$12:$B$71,2,0)-1),DV$9-SUM(DW$12:DW143)),0)),0)</f>
        <v>0</v>
      </c>
      <c r="DY143" s="6">
        <f>IF(SUM(DW$12:DW143)&gt;0,0,IF(DU143&lt;&gt;"",DV143-DX143-DW143,0))</f>
        <v>0</v>
      </c>
      <c r="DZ143" s="6">
        <f>IF(SUM(DW$12:DW143)&gt;0,0,IF(DU143&lt;&gt;"",(DV143-DW143)*Tablas!$D$8,0))</f>
        <v>0</v>
      </c>
      <c r="EA143" s="6">
        <f>IF(DX143&gt;0,IF(SUM(DW$12:DW143)&gt;0,0,IF(DU143&lt;&gt;"",Tablas!$G$8,0)),0)</f>
        <v>0</v>
      </c>
      <c r="EB143" s="6">
        <f>IF(DU143&lt;&gt;"",ROUND(EA143+DZ143+DX143,2),0)*(1+Tablas!$E$8)</f>
        <v>0</v>
      </c>
    </row>
    <row r="144" spans="1:132" x14ac:dyDescent="0.2">
      <c r="A144" s="3">
        <f>IF($D144&gt;0,COUNTA($D$12:D144),0)</f>
        <v>0</v>
      </c>
      <c r="B144" s="13" t="str">
        <f t="shared" si="108"/>
        <v/>
      </c>
      <c r="C144" s="1">
        <f t="shared" si="109"/>
        <v>49628</v>
      </c>
      <c r="D144" s="34"/>
      <c r="E144" s="6">
        <f t="shared" si="110"/>
        <v>1.0572875908110291E-11</v>
      </c>
      <c r="F144" s="6">
        <f t="shared" si="74"/>
        <v>0</v>
      </c>
      <c r="G144" s="6">
        <f t="shared" si="75"/>
        <v>0</v>
      </c>
      <c r="H144" s="6">
        <f t="shared" si="76"/>
        <v>0</v>
      </c>
      <c r="I144" s="6">
        <f>ROUND(SUM(F144:H144),2)*(Tablas!$E$8)</f>
        <v>0</v>
      </c>
      <c r="J144" s="6">
        <f t="shared" si="77"/>
        <v>0</v>
      </c>
      <c r="AR144" s="14" t="str">
        <f t="shared" si="78"/>
        <v/>
      </c>
      <c r="AS144" s="6">
        <f t="shared" si="79"/>
        <v>0</v>
      </c>
      <c r="AT144" s="6">
        <f t="shared" si="80"/>
        <v>0</v>
      </c>
      <c r="AU144" s="6">
        <f>IF(SUM($AT$12:$AT144)&gt;0,0,IF($AR144&lt;&gt;"",-PPMT($H$2,$AR144,$C$4*12,$AS$12-SUM($AT$12:$AT144)),0))</f>
        <v>0</v>
      </c>
      <c r="AV144" s="6">
        <f>IF(SUM($AT$12:$AT144)&gt;0,0,IF($AR144&lt;&gt;"",AS144-AU144-AT144,0))</f>
        <v>0</v>
      </c>
      <c r="AW144" s="6">
        <f>IF(SUM($AT$12:$AT144)&gt;0,0,IF($AR144&lt;&gt;"",(AS144-AT144)*$H$2,0))</f>
        <v>0</v>
      </c>
      <c r="AX144" s="6">
        <f>IF(AU144&gt;0,IF(SUM($AT$12:$AT144)&gt;0,0,IF($AR144&lt;&gt;"",Tablas!$G$8,0)),0)</f>
        <v>0</v>
      </c>
      <c r="AY144" s="6">
        <f>IF($AR144&lt;&gt;"",ROUND(AX144+AW144+AU144,2),0)*(1+Tablas!$E$8)</f>
        <v>0</v>
      </c>
      <c r="BA144" s="14" t="str">
        <f t="shared" si="81"/>
        <v/>
      </c>
      <c r="BB144" s="6">
        <f t="shared" si="82"/>
        <v>0</v>
      </c>
      <c r="BC144" s="6">
        <f t="shared" si="83"/>
        <v>0</v>
      </c>
      <c r="BD144" s="6">
        <f>IF(BB144&gt;0,
IF(SUM(BC$12:BC144)&gt;0,0,
IF(BA144&lt;&gt;"",
-PPMT(Tablas!$D$8,BA144,($C$4*12)-(VLOOKUP($AR$9,$A$12:$B$71,2,0)-1),BB$9-SUM(BC$12:BC144)),0)),0)</f>
        <v>0</v>
      </c>
      <c r="BE144" s="6">
        <f>IF(SUM(BC$12:BC144)&gt;0,0,IF(BA144&lt;&gt;"",BB144-BD144-BC144,0))</f>
        <v>0</v>
      </c>
      <c r="BF144" s="6">
        <f>IF(SUM(BC$12:BC144)&gt;0,0,IF(BA144&lt;&gt;"",(BB144-BC144)*Tablas!$D$8,0))</f>
        <v>0</v>
      </c>
      <c r="BG144" s="6">
        <f>IF(BD144&gt;0,IF(SUM(BC$12:BC144)&gt;0,0,IF(BA144&lt;&gt;"",Tablas!$G$8,0)),0)</f>
        <v>0</v>
      </c>
      <c r="BH144" s="6">
        <f>IF(BA144&lt;&gt;"",ROUND(BG144+BF144+BD144,2),0)*(1+Tablas!$E$8)</f>
        <v>0</v>
      </c>
      <c r="BJ144" s="14" t="str">
        <f t="shared" si="84"/>
        <v/>
      </c>
      <c r="BK144" s="6">
        <f t="shared" si="85"/>
        <v>0</v>
      </c>
      <c r="BL144" s="6">
        <f t="shared" si="86"/>
        <v>0</v>
      </c>
      <c r="BM144" s="6">
        <f>IF(BK144&gt;0,IF(SUM(BL$12:BL144)&gt;0,0,IF(BJ144&lt;&gt;"",-PPMT(Tablas!$D$8,BJ144,($C$4*12)-(VLOOKUP($BA$9,$A$12:$B$71,2,0)-1),BK$9-SUM(BL$12:BL144)),0)),0)</f>
        <v>0</v>
      </c>
      <c r="BN144" s="6">
        <f>IF(SUM(BL$12:BL144)&gt;0,0,IF(BJ144&lt;&gt;"",BK144-BM144-BL144,0))</f>
        <v>0</v>
      </c>
      <c r="BO144" s="6">
        <f>IF(SUM(BL$12:BL144)&gt;0,0,IF(BJ144&lt;&gt;"",(BK144-BL144)*Tablas!$D$8,0))</f>
        <v>0</v>
      </c>
      <c r="BP144" s="6">
        <f>IF(BM144&gt;0,IF(SUM(BL$12:BL144)&gt;0,0,IF(BJ144&lt;&gt;"",Tablas!$G$8,0)),0)</f>
        <v>0</v>
      </c>
      <c r="BQ144" s="6">
        <f>IF(BJ144&lt;&gt;"",ROUND(BP144+BO144+BM144,2),0)*(1+Tablas!$E$8)</f>
        <v>0</v>
      </c>
      <c r="BS144" s="14" t="str">
        <f t="shared" si="87"/>
        <v/>
      </c>
      <c r="BT144" s="6">
        <f t="shared" si="88"/>
        <v>0</v>
      </c>
      <c r="BU144" s="6">
        <f t="shared" si="89"/>
        <v>0</v>
      </c>
      <c r="BV144" s="6">
        <f>IF(BT144&gt;0,IF(SUM(BU$12:BU144)&gt;0,0,IF(BS144&lt;&gt;"",-PPMT(Tablas!$D$8,BS144,($C$4*12)-(VLOOKUP($BJ$9,$A$12:$B$71,2,0)-1),BT$9-SUM(BU$12:BU144)),0)),0)</f>
        <v>0</v>
      </c>
      <c r="BW144" s="6">
        <f>IF(SUM(BU$12:BU144)&gt;0,0,IF(BS144&lt;&gt;"",BT144-BV144-BU144,0))</f>
        <v>0</v>
      </c>
      <c r="BX144" s="6">
        <f>IF(SUM(BU$12:BU144)&gt;0,0,IF(BS144&lt;&gt;"",(BT144-BU144)*Tablas!$D$8,0))</f>
        <v>0</v>
      </c>
      <c r="BY144" s="6">
        <f>IF(BV144&gt;0,IF(SUM(BU$12:BU144)&gt;0,0,IF(BS144&lt;&gt;"",Tablas!$G$8,0)),0)</f>
        <v>0</v>
      </c>
      <c r="BZ144" s="6">
        <f>IF(BS144&lt;&gt;"",ROUND(BY144+BX144+BV144,2),0)*(1+Tablas!$E$8)</f>
        <v>0</v>
      </c>
      <c r="CB144" s="14" t="str">
        <f t="shared" si="90"/>
        <v/>
      </c>
      <c r="CC144" s="6">
        <f t="shared" si="91"/>
        <v>0</v>
      </c>
      <c r="CD144" s="6">
        <f t="shared" si="92"/>
        <v>0</v>
      </c>
      <c r="CE144" s="6">
        <f>IF(CC144&gt;0,IF(SUM(CD$12:CD144)&gt;0,0,IF(CB144&lt;&gt;"",-PPMT(Tablas!$D$8,CB144,($C$4*12)-(VLOOKUP($BS$9,$A$12:$B$71,2,0)-1),CC$9-SUM(CD$12:CD144)),0)),0)</f>
        <v>0</v>
      </c>
      <c r="CF144" s="6">
        <f>IF(SUM(CD$12:CD144)&gt;0,0,IF(CB144&lt;&gt;"",CC144-CE144-CD144,0))</f>
        <v>0</v>
      </c>
      <c r="CG144" s="6">
        <f>IF(SUM(CD$12:CD144)&gt;0,0,IF(CB144&lt;&gt;"",(CC144-CD144)*Tablas!$D$8,0))</f>
        <v>0</v>
      </c>
      <c r="CH144" s="6">
        <f>IF(CE144&gt;0,IF(SUM(CD$12:CD144)&gt;0,0,IF(CB144&lt;&gt;"",Tablas!$G$8,0)),0)</f>
        <v>0</v>
      </c>
      <c r="CI144" s="6">
        <f>IF(CB144&lt;&gt;"",ROUND(CH144+CG144+CE144,2),0)*(1+Tablas!$E$8)</f>
        <v>0</v>
      </c>
      <c r="CK144" s="14" t="str">
        <f t="shared" si="93"/>
        <v/>
      </c>
      <c r="CL144" s="6">
        <f t="shared" si="94"/>
        <v>0</v>
      </c>
      <c r="CM144" s="6">
        <f t="shared" si="95"/>
        <v>0</v>
      </c>
      <c r="CN144" s="6">
        <f>IF(CL144&gt;0,IF(SUM(CM$12:CM144)&gt;0,0,IF(CK144&lt;&gt;"",-PPMT(Tablas!$D$8,CK144,($C$4*12)-(VLOOKUP($CB$9,$A$12:$B$71,2,0)-1),CL$9-SUM(CM$12:CM144)),0)),0)</f>
        <v>0</v>
      </c>
      <c r="CO144" s="6">
        <f>IF(SUM(CM$12:CM144)&gt;0,0,IF(CK144&lt;&gt;"",CL144-CN144-CM144,0))</f>
        <v>0</v>
      </c>
      <c r="CP144" s="6">
        <f>IF(SUM(CM$12:CM144)&gt;0,0,IF(CK144&lt;&gt;"",(CL144-CM144)*Tablas!$D$8,0))</f>
        <v>0</v>
      </c>
      <c r="CQ144" s="6">
        <f>IF(CN144&gt;0,IF(SUM(CM$12:CM144)&gt;0,0,IF(CK144&lt;&gt;"",Tablas!$G$8,0)),0)</f>
        <v>0</v>
      </c>
      <c r="CR144" s="6">
        <f>IF(CK144&lt;&gt;"",ROUND(CQ144+CP144+CN144,2),0)*(1+Tablas!$E$8)</f>
        <v>0</v>
      </c>
      <c r="CT144" s="14" t="str">
        <f t="shared" si="96"/>
        <v/>
      </c>
      <c r="CU144" s="6">
        <f t="shared" si="97"/>
        <v>0</v>
      </c>
      <c r="CV144" s="6">
        <f t="shared" si="98"/>
        <v>0</v>
      </c>
      <c r="CW144" s="6">
        <f>IF(CU144&gt;0,IF(SUM(CV$12:CV144)&gt;0,0,IF(CT144&lt;&gt;"",-PPMT(Tablas!$D$8,CT144,($C$4*12)-(VLOOKUP($CK$9,$A$12:$B$71,2,0)-1),CU$9-SUM(CV$12:CV144)),0)),0)</f>
        <v>0</v>
      </c>
      <c r="CX144" s="6">
        <f>IF(SUM(CV$12:CV144)&gt;0,0,IF(CT144&lt;&gt;"",CU144-CW144-CV144,0))</f>
        <v>0</v>
      </c>
      <c r="CY144" s="6">
        <f>IF(SUM(CV$12:CV144)&gt;0,0,IF(CT144&lt;&gt;"",(CU144-CV144)*Tablas!$D$8,0))</f>
        <v>0</v>
      </c>
      <c r="CZ144" s="6">
        <f>IF(CW144&gt;0,IF(SUM(CV$12:CV144)&gt;0,0,IF(CT144&lt;&gt;"",Tablas!$G$8,0)),0)</f>
        <v>0</v>
      </c>
      <c r="DA144" s="6">
        <f>IF(CT144&lt;&gt;"",ROUND(CZ144+CY144+CW144,2),0)*(1+Tablas!$E$8)</f>
        <v>0</v>
      </c>
      <c r="DC144" s="14" t="str">
        <f t="shared" si="99"/>
        <v/>
      </c>
      <c r="DD144" s="6">
        <f t="shared" si="100"/>
        <v>0</v>
      </c>
      <c r="DE144" s="6">
        <f t="shared" si="101"/>
        <v>0</v>
      </c>
      <c r="DF144" s="6">
        <f>IF(DD144&gt;0,IF(SUM(DE$12:DE144)&gt;0,0,IF(DC144&lt;&gt;"",-PPMT(Tablas!$D$8,DC144,($C$4*12)-(VLOOKUP($CT$9,$A$12:$B$71,2,0)-1),DD$9-SUM(DE$12:DE144)),0)),0)</f>
        <v>0</v>
      </c>
      <c r="DG144" s="6">
        <f>IF(SUM(DE$12:DE144)&gt;0,0,IF(DC144&lt;&gt;"",DD144-DF144-DE144,0))</f>
        <v>0</v>
      </c>
      <c r="DH144" s="6">
        <f>IF(SUM(DE$12:DE144)&gt;0,0,IF(DC144&lt;&gt;"",(DD144-DE144)*Tablas!$D$8,0))</f>
        <v>0</v>
      </c>
      <c r="DI144" s="6">
        <f>IF(DF144&gt;0,IF(SUM(DE$12:DE144)&gt;0,0,IF(DC144&lt;&gt;"",Tablas!$G$8,0)),0)</f>
        <v>0</v>
      </c>
      <c r="DJ144" s="6">
        <f>IF(DC144&lt;&gt;"",ROUND(DI144+DH144+DF144,2),0)*(1+Tablas!$E$8)</f>
        <v>0</v>
      </c>
      <c r="DL144" s="14" t="str">
        <f t="shared" si="102"/>
        <v/>
      </c>
      <c r="DM144" s="6">
        <f t="shared" si="103"/>
        <v>0</v>
      </c>
      <c r="DN144" s="6">
        <f t="shared" si="104"/>
        <v>0</v>
      </c>
      <c r="DO144" s="6">
        <f>IF(DM144&gt;0,IF(SUM(DN$12:DN144)&gt;0,0,IF(DL144&lt;&gt;"",-PPMT(Tablas!$D$8,DL144,($C$4*12)-(VLOOKUP($DC$9,$A$12:$B$71,2,0)-1),DM$9-SUM(DN$12:DN144)),0)),0)</f>
        <v>0</v>
      </c>
      <c r="DP144" s="6">
        <f>IF(SUM(DN$12:DN144)&gt;0,0,IF(DL144&lt;&gt;"",DM144-DO144-DN144,0))</f>
        <v>0</v>
      </c>
      <c r="DQ144" s="6">
        <f>IF(SUM(DN$12:DN144)&gt;0,0,IF(DL144&lt;&gt;"",(DM144-DN144)*Tablas!$D$8,0))</f>
        <v>0</v>
      </c>
      <c r="DR144" s="6">
        <f>IF(DO144&gt;0,IF(SUM(DN$12:DN144)&gt;0,0,IF(DL144&lt;&gt;"",Tablas!$G$8,0)),0)</f>
        <v>0</v>
      </c>
      <c r="DS144" s="6">
        <f>IF(DL144&lt;&gt;"",ROUND(DR144+DQ144+DO144,2),0)*(1+Tablas!$E$8)</f>
        <v>0</v>
      </c>
      <c r="DU144" s="14" t="str">
        <f t="shared" si="105"/>
        <v/>
      </c>
      <c r="DV144" s="6">
        <f t="shared" si="106"/>
        <v>0</v>
      </c>
      <c r="DW144" s="6">
        <f t="shared" si="107"/>
        <v>0</v>
      </c>
      <c r="DX144" s="6">
        <f>IF(DV144&gt;0,IF(SUM(DW$12:DW144)&gt;0,0,IF(DU144&lt;&gt;"",-PPMT(Tablas!$D$8,DU144,($C$4*12)-(VLOOKUP($DL$9,$A$12:$B$71,2,0)-1),DV$9-SUM(DW$12:DW144)),0)),0)</f>
        <v>0</v>
      </c>
      <c r="DY144" s="6">
        <f>IF(SUM(DW$12:DW144)&gt;0,0,IF(DU144&lt;&gt;"",DV144-DX144-DW144,0))</f>
        <v>0</v>
      </c>
      <c r="DZ144" s="6">
        <f>IF(SUM(DW$12:DW144)&gt;0,0,IF(DU144&lt;&gt;"",(DV144-DW144)*Tablas!$D$8,0))</f>
        <v>0</v>
      </c>
      <c r="EA144" s="6">
        <f>IF(DX144&gt;0,IF(SUM(DW$12:DW144)&gt;0,0,IF(DU144&lt;&gt;"",Tablas!$G$8,0)),0)</f>
        <v>0</v>
      </c>
      <c r="EB144" s="6">
        <f>IF(DU144&lt;&gt;"",ROUND(EA144+DZ144+DX144,2),0)*(1+Tablas!$E$8)</f>
        <v>0</v>
      </c>
    </row>
    <row r="145" spans="1:132" x14ac:dyDescent="0.2">
      <c r="A145" s="3">
        <f>IF($D145&gt;0,COUNTA($D$12:D145),0)</f>
        <v>0</v>
      </c>
      <c r="B145" s="13" t="str">
        <f t="shared" si="108"/>
        <v/>
      </c>
      <c r="C145" s="1">
        <f t="shared" si="109"/>
        <v>49658</v>
      </c>
      <c r="D145" s="34"/>
      <c r="E145" s="6">
        <f t="shared" si="110"/>
        <v>1.0572875908110291E-11</v>
      </c>
      <c r="F145" s="6">
        <f t="shared" si="74"/>
        <v>0</v>
      </c>
      <c r="G145" s="6">
        <f t="shared" si="75"/>
        <v>0</v>
      </c>
      <c r="H145" s="6">
        <f t="shared" si="76"/>
        <v>0</v>
      </c>
      <c r="I145" s="6">
        <f>ROUND(SUM(F145:H145),2)*(Tablas!$E$8)</f>
        <v>0</v>
      </c>
      <c r="J145" s="6">
        <f t="shared" si="77"/>
        <v>0</v>
      </c>
      <c r="AR145" s="14" t="str">
        <f t="shared" si="78"/>
        <v/>
      </c>
      <c r="AS145" s="6">
        <f t="shared" si="79"/>
        <v>0</v>
      </c>
      <c r="AT145" s="6">
        <f t="shared" si="80"/>
        <v>0</v>
      </c>
      <c r="AU145" s="6">
        <f>IF(SUM($AT$12:$AT145)&gt;0,0,IF($AR145&lt;&gt;"",-PPMT($H$2,$AR145,$C$4*12,$AS$12-SUM($AT$12:$AT145)),0))</f>
        <v>0</v>
      </c>
      <c r="AV145" s="6">
        <f>IF(SUM($AT$12:$AT145)&gt;0,0,IF($AR145&lt;&gt;"",AS145-AU145-AT145,0))</f>
        <v>0</v>
      </c>
      <c r="AW145" s="6">
        <f>IF(SUM($AT$12:$AT145)&gt;0,0,IF($AR145&lt;&gt;"",(AS145-AT145)*$H$2,0))</f>
        <v>0</v>
      </c>
      <c r="AX145" s="6">
        <f>IF(AU145&gt;0,IF(SUM($AT$12:$AT145)&gt;0,0,IF($AR145&lt;&gt;"",Tablas!$G$8,0)),0)</f>
        <v>0</v>
      </c>
      <c r="AY145" s="6">
        <f>IF($AR145&lt;&gt;"",ROUND(AX145+AW145+AU145,2),0)*(1+Tablas!$E$8)</f>
        <v>0</v>
      </c>
      <c r="BA145" s="14" t="str">
        <f t="shared" si="81"/>
        <v/>
      </c>
      <c r="BB145" s="6">
        <f t="shared" si="82"/>
        <v>0</v>
      </c>
      <c r="BC145" s="6">
        <f t="shared" si="83"/>
        <v>0</v>
      </c>
      <c r="BD145" s="6">
        <f>IF(BB145&gt;0,
IF(SUM(BC$12:BC145)&gt;0,0,
IF(BA145&lt;&gt;"",
-PPMT(Tablas!$D$8,BA145,($C$4*12)-(VLOOKUP($AR$9,$A$12:$B$71,2,0)-1),BB$9-SUM(BC$12:BC145)),0)),0)</f>
        <v>0</v>
      </c>
      <c r="BE145" s="6">
        <f>IF(SUM(BC$12:BC145)&gt;0,0,IF(BA145&lt;&gt;"",BB145-BD145-BC145,0))</f>
        <v>0</v>
      </c>
      <c r="BF145" s="6">
        <f>IF(SUM(BC$12:BC145)&gt;0,0,IF(BA145&lt;&gt;"",(BB145-BC145)*Tablas!$D$8,0))</f>
        <v>0</v>
      </c>
      <c r="BG145" s="6">
        <f>IF(BD145&gt;0,IF(SUM(BC$12:BC145)&gt;0,0,IF(BA145&lt;&gt;"",Tablas!$G$8,0)),0)</f>
        <v>0</v>
      </c>
      <c r="BH145" s="6">
        <f>IF(BA145&lt;&gt;"",ROUND(BG145+BF145+BD145,2),0)*(1+Tablas!$E$8)</f>
        <v>0</v>
      </c>
      <c r="BJ145" s="14" t="str">
        <f t="shared" si="84"/>
        <v/>
      </c>
      <c r="BK145" s="6">
        <f t="shared" si="85"/>
        <v>0</v>
      </c>
      <c r="BL145" s="6">
        <f t="shared" si="86"/>
        <v>0</v>
      </c>
      <c r="BM145" s="6">
        <f>IF(BK145&gt;0,IF(SUM(BL$12:BL145)&gt;0,0,IF(BJ145&lt;&gt;"",-PPMT(Tablas!$D$8,BJ145,($C$4*12)-(VLOOKUP($BA$9,$A$12:$B$71,2,0)-1),BK$9-SUM(BL$12:BL145)),0)),0)</f>
        <v>0</v>
      </c>
      <c r="BN145" s="6">
        <f>IF(SUM(BL$12:BL145)&gt;0,0,IF(BJ145&lt;&gt;"",BK145-BM145-BL145,0))</f>
        <v>0</v>
      </c>
      <c r="BO145" s="6">
        <f>IF(SUM(BL$12:BL145)&gt;0,0,IF(BJ145&lt;&gt;"",(BK145-BL145)*Tablas!$D$8,0))</f>
        <v>0</v>
      </c>
      <c r="BP145" s="6">
        <f>IF(BM145&gt;0,IF(SUM(BL$12:BL145)&gt;0,0,IF(BJ145&lt;&gt;"",Tablas!$G$8,0)),0)</f>
        <v>0</v>
      </c>
      <c r="BQ145" s="6">
        <f>IF(BJ145&lt;&gt;"",ROUND(BP145+BO145+BM145,2),0)*(1+Tablas!$E$8)</f>
        <v>0</v>
      </c>
      <c r="BS145" s="14" t="str">
        <f t="shared" si="87"/>
        <v/>
      </c>
      <c r="BT145" s="6">
        <f t="shared" si="88"/>
        <v>0</v>
      </c>
      <c r="BU145" s="6">
        <f t="shared" si="89"/>
        <v>0</v>
      </c>
      <c r="BV145" s="6">
        <f>IF(BT145&gt;0,IF(SUM(BU$12:BU145)&gt;0,0,IF(BS145&lt;&gt;"",-PPMT(Tablas!$D$8,BS145,($C$4*12)-(VLOOKUP($BJ$9,$A$12:$B$71,2,0)-1),BT$9-SUM(BU$12:BU145)),0)),0)</f>
        <v>0</v>
      </c>
      <c r="BW145" s="6">
        <f>IF(SUM(BU$12:BU145)&gt;0,0,IF(BS145&lt;&gt;"",BT145-BV145-BU145,0))</f>
        <v>0</v>
      </c>
      <c r="BX145" s="6">
        <f>IF(SUM(BU$12:BU145)&gt;0,0,IF(BS145&lt;&gt;"",(BT145-BU145)*Tablas!$D$8,0))</f>
        <v>0</v>
      </c>
      <c r="BY145" s="6">
        <f>IF(BV145&gt;0,IF(SUM(BU$12:BU145)&gt;0,0,IF(BS145&lt;&gt;"",Tablas!$G$8,0)),0)</f>
        <v>0</v>
      </c>
      <c r="BZ145" s="6">
        <f>IF(BS145&lt;&gt;"",ROUND(BY145+BX145+BV145,2),0)*(1+Tablas!$E$8)</f>
        <v>0</v>
      </c>
      <c r="CB145" s="14" t="str">
        <f t="shared" si="90"/>
        <v/>
      </c>
      <c r="CC145" s="6">
        <f t="shared" si="91"/>
        <v>0</v>
      </c>
      <c r="CD145" s="6">
        <f t="shared" si="92"/>
        <v>0</v>
      </c>
      <c r="CE145" s="6">
        <f>IF(CC145&gt;0,IF(SUM(CD$12:CD145)&gt;0,0,IF(CB145&lt;&gt;"",-PPMT(Tablas!$D$8,CB145,($C$4*12)-(VLOOKUP($BS$9,$A$12:$B$71,2,0)-1),CC$9-SUM(CD$12:CD145)),0)),0)</f>
        <v>0</v>
      </c>
      <c r="CF145" s="6">
        <f>IF(SUM(CD$12:CD145)&gt;0,0,IF(CB145&lt;&gt;"",CC145-CE145-CD145,0))</f>
        <v>0</v>
      </c>
      <c r="CG145" s="6">
        <f>IF(SUM(CD$12:CD145)&gt;0,0,IF(CB145&lt;&gt;"",(CC145-CD145)*Tablas!$D$8,0))</f>
        <v>0</v>
      </c>
      <c r="CH145" s="6">
        <f>IF(CE145&gt;0,IF(SUM(CD$12:CD145)&gt;0,0,IF(CB145&lt;&gt;"",Tablas!$G$8,0)),0)</f>
        <v>0</v>
      </c>
      <c r="CI145" s="6">
        <f>IF(CB145&lt;&gt;"",ROUND(CH145+CG145+CE145,2),0)*(1+Tablas!$E$8)</f>
        <v>0</v>
      </c>
      <c r="CK145" s="14" t="str">
        <f t="shared" si="93"/>
        <v/>
      </c>
      <c r="CL145" s="6">
        <f t="shared" si="94"/>
        <v>0</v>
      </c>
      <c r="CM145" s="6">
        <f t="shared" si="95"/>
        <v>0</v>
      </c>
      <c r="CN145" s="6">
        <f>IF(CL145&gt;0,IF(SUM(CM$12:CM145)&gt;0,0,IF(CK145&lt;&gt;"",-PPMT(Tablas!$D$8,CK145,($C$4*12)-(VLOOKUP($CB$9,$A$12:$B$71,2,0)-1),CL$9-SUM(CM$12:CM145)),0)),0)</f>
        <v>0</v>
      </c>
      <c r="CO145" s="6">
        <f>IF(SUM(CM$12:CM145)&gt;0,0,IF(CK145&lt;&gt;"",CL145-CN145-CM145,0))</f>
        <v>0</v>
      </c>
      <c r="CP145" s="6">
        <f>IF(SUM(CM$12:CM145)&gt;0,0,IF(CK145&lt;&gt;"",(CL145-CM145)*Tablas!$D$8,0))</f>
        <v>0</v>
      </c>
      <c r="CQ145" s="6">
        <f>IF(CN145&gt;0,IF(SUM(CM$12:CM145)&gt;0,0,IF(CK145&lt;&gt;"",Tablas!$G$8,0)),0)</f>
        <v>0</v>
      </c>
      <c r="CR145" s="6">
        <f>IF(CK145&lt;&gt;"",ROUND(CQ145+CP145+CN145,2),0)*(1+Tablas!$E$8)</f>
        <v>0</v>
      </c>
      <c r="CT145" s="14" t="str">
        <f t="shared" si="96"/>
        <v/>
      </c>
      <c r="CU145" s="6">
        <f t="shared" si="97"/>
        <v>0</v>
      </c>
      <c r="CV145" s="6">
        <f t="shared" si="98"/>
        <v>0</v>
      </c>
      <c r="CW145" s="6">
        <f>IF(CU145&gt;0,IF(SUM(CV$12:CV145)&gt;0,0,IF(CT145&lt;&gt;"",-PPMT(Tablas!$D$8,CT145,($C$4*12)-(VLOOKUP($CK$9,$A$12:$B$71,2,0)-1),CU$9-SUM(CV$12:CV145)),0)),0)</f>
        <v>0</v>
      </c>
      <c r="CX145" s="6">
        <f>IF(SUM(CV$12:CV145)&gt;0,0,IF(CT145&lt;&gt;"",CU145-CW145-CV145,0))</f>
        <v>0</v>
      </c>
      <c r="CY145" s="6">
        <f>IF(SUM(CV$12:CV145)&gt;0,0,IF(CT145&lt;&gt;"",(CU145-CV145)*Tablas!$D$8,0))</f>
        <v>0</v>
      </c>
      <c r="CZ145" s="6">
        <f>IF(CW145&gt;0,IF(SUM(CV$12:CV145)&gt;0,0,IF(CT145&lt;&gt;"",Tablas!$G$8,0)),0)</f>
        <v>0</v>
      </c>
      <c r="DA145" s="6">
        <f>IF(CT145&lt;&gt;"",ROUND(CZ145+CY145+CW145,2),0)*(1+Tablas!$E$8)</f>
        <v>0</v>
      </c>
      <c r="DC145" s="14" t="str">
        <f t="shared" si="99"/>
        <v/>
      </c>
      <c r="DD145" s="6">
        <f t="shared" si="100"/>
        <v>0</v>
      </c>
      <c r="DE145" s="6">
        <f t="shared" si="101"/>
        <v>0</v>
      </c>
      <c r="DF145" s="6">
        <f>IF(DD145&gt;0,IF(SUM(DE$12:DE145)&gt;0,0,IF(DC145&lt;&gt;"",-PPMT(Tablas!$D$8,DC145,($C$4*12)-(VLOOKUP($CT$9,$A$12:$B$71,2,0)-1),DD$9-SUM(DE$12:DE145)),0)),0)</f>
        <v>0</v>
      </c>
      <c r="DG145" s="6">
        <f>IF(SUM(DE$12:DE145)&gt;0,0,IF(DC145&lt;&gt;"",DD145-DF145-DE145,0))</f>
        <v>0</v>
      </c>
      <c r="DH145" s="6">
        <f>IF(SUM(DE$12:DE145)&gt;0,0,IF(DC145&lt;&gt;"",(DD145-DE145)*Tablas!$D$8,0))</f>
        <v>0</v>
      </c>
      <c r="DI145" s="6">
        <f>IF(DF145&gt;0,IF(SUM(DE$12:DE145)&gt;0,0,IF(DC145&lt;&gt;"",Tablas!$G$8,0)),0)</f>
        <v>0</v>
      </c>
      <c r="DJ145" s="6">
        <f>IF(DC145&lt;&gt;"",ROUND(DI145+DH145+DF145,2),0)*(1+Tablas!$E$8)</f>
        <v>0</v>
      </c>
      <c r="DL145" s="14" t="str">
        <f t="shared" si="102"/>
        <v/>
      </c>
      <c r="DM145" s="6">
        <f t="shared" si="103"/>
        <v>0</v>
      </c>
      <c r="DN145" s="6">
        <f t="shared" si="104"/>
        <v>0</v>
      </c>
      <c r="DO145" s="6">
        <f>IF(DM145&gt;0,IF(SUM(DN$12:DN145)&gt;0,0,IF(DL145&lt;&gt;"",-PPMT(Tablas!$D$8,DL145,($C$4*12)-(VLOOKUP($DC$9,$A$12:$B$71,2,0)-1),DM$9-SUM(DN$12:DN145)),0)),0)</f>
        <v>0</v>
      </c>
      <c r="DP145" s="6">
        <f>IF(SUM(DN$12:DN145)&gt;0,0,IF(DL145&lt;&gt;"",DM145-DO145-DN145,0))</f>
        <v>0</v>
      </c>
      <c r="DQ145" s="6">
        <f>IF(SUM(DN$12:DN145)&gt;0,0,IF(DL145&lt;&gt;"",(DM145-DN145)*Tablas!$D$8,0))</f>
        <v>0</v>
      </c>
      <c r="DR145" s="6">
        <f>IF(DO145&gt;0,IF(SUM(DN$12:DN145)&gt;0,0,IF(DL145&lt;&gt;"",Tablas!$G$8,0)),0)</f>
        <v>0</v>
      </c>
      <c r="DS145" s="6">
        <f>IF(DL145&lt;&gt;"",ROUND(DR145+DQ145+DO145,2),0)*(1+Tablas!$E$8)</f>
        <v>0</v>
      </c>
      <c r="DU145" s="14" t="str">
        <f t="shared" si="105"/>
        <v/>
      </c>
      <c r="DV145" s="6">
        <f t="shared" si="106"/>
        <v>0</v>
      </c>
      <c r="DW145" s="6">
        <f t="shared" si="107"/>
        <v>0</v>
      </c>
      <c r="DX145" s="6">
        <f>IF(DV145&gt;0,IF(SUM(DW$12:DW145)&gt;0,0,IF(DU145&lt;&gt;"",-PPMT(Tablas!$D$8,DU145,($C$4*12)-(VLOOKUP($DL$9,$A$12:$B$71,2,0)-1),DV$9-SUM(DW$12:DW145)),0)),0)</f>
        <v>0</v>
      </c>
      <c r="DY145" s="6">
        <f>IF(SUM(DW$12:DW145)&gt;0,0,IF(DU145&lt;&gt;"",DV145-DX145-DW145,0))</f>
        <v>0</v>
      </c>
      <c r="DZ145" s="6">
        <f>IF(SUM(DW$12:DW145)&gt;0,0,IF(DU145&lt;&gt;"",(DV145-DW145)*Tablas!$D$8,0))</f>
        <v>0</v>
      </c>
      <c r="EA145" s="6">
        <f>IF(DX145&gt;0,IF(SUM(DW$12:DW145)&gt;0,0,IF(DU145&lt;&gt;"",Tablas!$G$8,0)),0)</f>
        <v>0</v>
      </c>
      <c r="EB145" s="6">
        <f>IF(DU145&lt;&gt;"",ROUND(EA145+DZ145+DX145,2),0)*(1+Tablas!$E$8)</f>
        <v>0</v>
      </c>
    </row>
    <row r="146" spans="1:132" x14ac:dyDescent="0.2">
      <c r="A146" s="3">
        <f>IF($D146&gt;0,COUNTA($D$12:D146),0)</f>
        <v>0</v>
      </c>
      <c r="B146" s="13" t="str">
        <f t="shared" si="108"/>
        <v/>
      </c>
      <c r="C146" s="1">
        <f t="shared" si="109"/>
        <v>49689</v>
      </c>
      <c r="D146" s="34"/>
      <c r="E146" s="6">
        <f t="shared" si="110"/>
        <v>1.0572875908110291E-11</v>
      </c>
      <c r="F146" s="6">
        <f t="shared" si="74"/>
        <v>0</v>
      </c>
      <c r="G146" s="6">
        <f t="shared" si="75"/>
        <v>0</v>
      </c>
      <c r="H146" s="6">
        <f t="shared" si="76"/>
        <v>0</v>
      </c>
      <c r="I146" s="6">
        <f>ROUND(SUM(F146:H146),2)*(Tablas!$E$8)</f>
        <v>0</v>
      </c>
      <c r="J146" s="6">
        <f t="shared" si="77"/>
        <v>0</v>
      </c>
      <c r="AR146" s="14" t="str">
        <f t="shared" si="78"/>
        <v/>
      </c>
      <c r="AS146" s="6">
        <f t="shared" si="79"/>
        <v>0</v>
      </c>
      <c r="AT146" s="6">
        <f t="shared" si="80"/>
        <v>0</v>
      </c>
      <c r="AU146" s="6">
        <f>IF(SUM($AT$12:$AT146)&gt;0,0,IF($AR146&lt;&gt;"",-PPMT($H$2,$AR146,$C$4*12,$AS$12-SUM($AT$12:$AT146)),0))</f>
        <v>0</v>
      </c>
      <c r="AV146" s="6">
        <f>IF(SUM($AT$12:$AT146)&gt;0,0,IF($AR146&lt;&gt;"",AS146-AU146-AT146,0))</f>
        <v>0</v>
      </c>
      <c r="AW146" s="6">
        <f>IF(SUM($AT$12:$AT146)&gt;0,0,IF($AR146&lt;&gt;"",(AS146-AT146)*$H$2,0))</f>
        <v>0</v>
      </c>
      <c r="AX146" s="6">
        <f>IF(AU146&gt;0,IF(SUM($AT$12:$AT146)&gt;0,0,IF($AR146&lt;&gt;"",Tablas!$G$8,0)),0)</f>
        <v>0</v>
      </c>
      <c r="AY146" s="6">
        <f>IF($AR146&lt;&gt;"",ROUND(AX146+AW146+AU146,2),0)*(1+Tablas!$E$8)</f>
        <v>0</v>
      </c>
      <c r="BA146" s="14" t="str">
        <f t="shared" si="81"/>
        <v/>
      </c>
      <c r="BB146" s="6">
        <f t="shared" si="82"/>
        <v>0</v>
      </c>
      <c r="BC146" s="6">
        <f t="shared" si="83"/>
        <v>0</v>
      </c>
      <c r="BD146" s="6">
        <f>IF(BB146&gt;0,
IF(SUM(BC$12:BC146)&gt;0,0,
IF(BA146&lt;&gt;"",
-PPMT(Tablas!$D$8,BA146,($C$4*12)-(VLOOKUP($AR$9,$A$12:$B$71,2,0)-1),BB$9-SUM(BC$12:BC146)),0)),0)</f>
        <v>0</v>
      </c>
      <c r="BE146" s="6">
        <f>IF(SUM(BC$12:BC146)&gt;0,0,IF(BA146&lt;&gt;"",BB146-BD146-BC146,0))</f>
        <v>0</v>
      </c>
      <c r="BF146" s="6">
        <f>IF(SUM(BC$12:BC146)&gt;0,0,IF(BA146&lt;&gt;"",(BB146-BC146)*Tablas!$D$8,0))</f>
        <v>0</v>
      </c>
      <c r="BG146" s="6">
        <f>IF(BD146&gt;0,IF(SUM(BC$12:BC146)&gt;0,0,IF(BA146&lt;&gt;"",Tablas!$G$8,0)),0)</f>
        <v>0</v>
      </c>
      <c r="BH146" s="6">
        <f>IF(BA146&lt;&gt;"",ROUND(BG146+BF146+BD146,2),0)*(1+Tablas!$E$8)</f>
        <v>0</v>
      </c>
      <c r="BJ146" s="14" t="str">
        <f t="shared" si="84"/>
        <v/>
      </c>
      <c r="BK146" s="6">
        <f t="shared" si="85"/>
        <v>0</v>
      </c>
      <c r="BL146" s="6">
        <f t="shared" si="86"/>
        <v>0</v>
      </c>
      <c r="BM146" s="6">
        <f>IF(BK146&gt;0,IF(SUM(BL$12:BL146)&gt;0,0,IF(BJ146&lt;&gt;"",-PPMT(Tablas!$D$8,BJ146,($C$4*12)-(VLOOKUP($BA$9,$A$12:$B$71,2,0)-1),BK$9-SUM(BL$12:BL146)),0)),0)</f>
        <v>0</v>
      </c>
      <c r="BN146" s="6">
        <f>IF(SUM(BL$12:BL146)&gt;0,0,IF(BJ146&lt;&gt;"",BK146-BM146-BL146,0))</f>
        <v>0</v>
      </c>
      <c r="BO146" s="6">
        <f>IF(SUM(BL$12:BL146)&gt;0,0,IF(BJ146&lt;&gt;"",(BK146-BL146)*Tablas!$D$8,0))</f>
        <v>0</v>
      </c>
      <c r="BP146" s="6">
        <f>IF(BM146&gt;0,IF(SUM(BL$12:BL146)&gt;0,0,IF(BJ146&lt;&gt;"",Tablas!$G$8,0)),0)</f>
        <v>0</v>
      </c>
      <c r="BQ146" s="6">
        <f>IF(BJ146&lt;&gt;"",ROUND(BP146+BO146+BM146,2),0)*(1+Tablas!$E$8)</f>
        <v>0</v>
      </c>
      <c r="BS146" s="14" t="str">
        <f t="shared" si="87"/>
        <v/>
      </c>
      <c r="BT146" s="6">
        <f t="shared" si="88"/>
        <v>0</v>
      </c>
      <c r="BU146" s="6">
        <f t="shared" si="89"/>
        <v>0</v>
      </c>
      <c r="BV146" s="6">
        <f>IF(BT146&gt;0,IF(SUM(BU$12:BU146)&gt;0,0,IF(BS146&lt;&gt;"",-PPMT(Tablas!$D$8,BS146,($C$4*12)-(VLOOKUP($BJ$9,$A$12:$B$71,2,0)-1),BT$9-SUM(BU$12:BU146)),0)),0)</f>
        <v>0</v>
      </c>
      <c r="BW146" s="6">
        <f>IF(SUM(BU$12:BU146)&gt;0,0,IF(BS146&lt;&gt;"",BT146-BV146-BU146,0))</f>
        <v>0</v>
      </c>
      <c r="BX146" s="6">
        <f>IF(SUM(BU$12:BU146)&gt;0,0,IF(BS146&lt;&gt;"",(BT146-BU146)*Tablas!$D$8,0))</f>
        <v>0</v>
      </c>
      <c r="BY146" s="6">
        <f>IF(BV146&gt;0,IF(SUM(BU$12:BU146)&gt;0,0,IF(BS146&lt;&gt;"",Tablas!$G$8,0)),0)</f>
        <v>0</v>
      </c>
      <c r="BZ146" s="6">
        <f>IF(BS146&lt;&gt;"",ROUND(BY146+BX146+BV146,2),0)*(1+Tablas!$E$8)</f>
        <v>0</v>
      </c>
      <c r="CB146" s="14" t="str">
        <f t="shared" si="90"/>
        <v/>
      </c>
      <c r="CC146" s="6">
        <f t="shared" si="91"/>
        <v>0</v>
      </c>
      <c r="CD146" s="6">
        <f t="shared" si="92"/>
        <v>0</v>
      </c>
      <c r="CE146" s="6">
        <f>IF(CC146&gt;0,IF(SUM(CD$12:CD146)&gt;0,0,IF(CB146&lt;&gt;"",-PPMT(Tablas!$D$8,CB146,($C$4*12)-(VLOOKUP($BS$9,$A$12:$B$71,2,0)-1),CC$9-SUM(CD$12:CD146)),0)),0)</f>
        <v>0</v>
      </c>
      <c r="CF146" s="6">
        <f>IF(SUM(CD$12:CD146)&gt;0,0,IF(CB146&lt;&gt;"",CC146-CE146-CD146,0))</f>
        <v>0</v>
      </c>
      <c r="CG146" s="6">
        <f>IF(SUM(CD$12:CD146)&gt;0,0,IF(CB146&lt;&gt;"",(CC146-CD146)*Tablas!$D$8,0))</f>
        <v>0</v>
      </c>
      <c r="CH146" s="6">
        <f>IF(CE146&gt;0,IF(SUM(CD$12:CD146)&gt;0,0,IF(CB146&lt;&gt;"",Tablas!$G$8,0)),0)</f>
        <v>0</v>
      </c>
      <c r="CI146" s="6">
        <f>IF(CB146&lt;&gt;"",ROUND(CH146+CG146+CE146,2),0)*(1+Tablas!$E$8)</f>
        <v>0</v>
      </c>
      <c r="CK146" s="14" t="str">
        <f t="shared" si="93"/>
        <v/>
      </c>
      <c r="CL146" s="6">
        <f t="shared" si="94"/>
        <v>0</v>
      </c>
      <c r="CM146" s="6">
        <f t="shared" si="95"/>
        <v>0</v>
      </c>
      <c r="CN146" s="6">
        <f>IF(CL146&gt;0,IF(SUM(CM$12:CM146)&gt;0,0,IF(CK146&lt;&gt;"",-PPMT(Tablas!$D$8,CK146,($C$4*12)-(VLOOKUP($CB$9,$A$12:$B$71,2,0)-1),CL$9-SUM(CM$12:CM146)),0)),0)</f>
        <v>0</v>
      </c>
      <c r="CO146" s="6">
        <f>IF(SUM(CM$12:CM146)&gt;0,0,IF(CK146&lt;&gt;"",CL146-CN146-CM146,0))</f>
        <v>0</v>
      </c>
      <c r="CP146" s="6">
        <f>IF(SUM(CM$12:CM146)&gt;0,0,IF(CK146&lt;&gt;"",(CL146-CM146)*Tablas!$D$8,0))</f>
        <v>0</v>
      </c>
      <c r="CQ146" s="6">
        <f>IF(CN146&gt;0,IF(SUM(CM$12:CM146)&gt;0,0,IF(CK146&lt;&gt;"",Tablas!$G$8,0)),0)</f>
        <v>0</v>
      </c>
      <c r="CR146" s="6">
        <f>IF(CK146&lt;&gt;"",ROUND(CQ146+CP146+CN146,2),0)*(1+Tablas!$E$8)</f>
        <v>0</v>
      </c>
      <c r="CT146" s="14" t="str">
        <f t="shared" si="96"/>
        <v/>
      </c>
      <c r="CU146" s="6">
        <f t="shared" si="97"/>
        <v>0</v>
      </c>
      <c r="CV146" s="6">
        <f t="shared" si="98"/>
        <v>0</v>
      </c>
      <c r="CW146" s="6">
        <f>IF(CU146&gt;0,IF(SUM(CV$12:CV146)&gt;0,0,IF(CT146&lt;&gt;"",-PPMT(Tablas!$D$8,CT146,($C$4*12)-(VLOOKUP($CK$9,$A$12:$B$71,2,0)-1),CU$9-SUM(CV$12:CV146)),0)),0)</f>
        <v>0</v>
      </c>
      <c r="CX146" s="6">
        <f>IF(SUM(CV$12:CV146)&gt;0,0,IF(CT146&lt;&gt;"",CU146-CW146-CV146,0))</f>
        <v>0</v>
      </c>
      <c r="CY146" s="6">
        <f>IF(SUM(CV$12:CV146)&gt;0,0,IF(CT146&lt;&gt;"",(CU146-CV146)*Tablas!$D$8,0))</f>
        <v>0</v>
      </c>
      <c r="CZ146" s="6">
        <f>IF(CW146&gt;0,IF(SUM(CV$12:CV146)&gt;0,0,IF(CT146&lt;&gt;"",Tablas!$G$8,0)),0)</f>
        <v>0</v>
      </c>
      <c r="DA146" s="6">
        <f>IF(CT146&lt;&gt;"",ROUND(CZ146+CY146+CW146,2),0)*(1+Tablas!$E$8)</f>
        <v>0</v>
      </c>
      <c r="DC146" s="14" t="str">
        <f t="shared" si="99"/>
        <v/>
      </c>
      <c r="DD146" s="6">
        <f t="shared" si="100"/>
        <v>0</v>
      </c>
      <c r="DE146" s="6">
        <f t="shared" si="101"/>
        <v>0</v>
      </c>
      <c r="DF146" s="6">
        <f>IF(DD146&gt;0,IF(SUM(DE$12:DE146)&gt;0,0,IF(DC146&lt;&gt;"",-PPMT(Tablas!$D$8,DC146,($C$4*12)-(VLOOKUP($CT$9,$A$12:$B$71,2,0)-1),DD$9-SUM(DE$12:DE146)),0)),0)</f>
        <v>0</v>
      </c>
      <c r="DG146" s="6">
        <f>IF(SUM(DE$12:DE146)&gt;0,0,IF(DC146&lt;&gt;"",DD146-DF146-DE146,0))</f>
        <v>0</v>
      </c>
      <c r="DH146" s="6">
        <f>IF(SUM(DE$12:DE146)&gt;0,0,IF(DC146&lt;&gt;"",(DD146-DE146)*Tablas!$D$8,0))</f>
        <v>0</v>
      </c>
      <c r="DI146" s="6">
        <f>IF(DF146&gt;0,IF(SUM(DE$12:DE146)&gt;0,0,IF(DC146&lt;&gt;"",Tablas!$G$8,0)),0)</f>
        <v>0</v>
      </c>
      <c r="DJ146" s="6">
        <f>IF(DC146&lt;&gt;"",ROUND(DI146+DH146+DF146,2),0)*(1+Tablas!$E$8)</f>
        <v>0</v>
      </c>
      <c r="DL146" s="14" t="str">
        <f t="shared" si="102"/>
        <v/>
      </c>
      <c r="DM146" s="6">
        <f t="shared" si="103"/>
        <v>0</v>
      </c>
      <c r="DN146" s="6">
        <f t="shared" si="104"/>
        <v>0</v>
      </c>
      <c r="DO146" s="6">
        <f>IF(DM146&gt;0,IF(SUM(DN$12:DN146)&gt;0,0,IF(DL146&lt;&gt;"",-PPMT(Tablas!$D$8,DL146,($C$4*12)-(VLOOKUP($DC$9,$A$12:$B$71,2,0)-1),DM$9-SUM(DN$12:DN146)),0)),0)</f>
        <v>0</v>
      </c>
      <c r="DP146" s="6">
        <f>IF(SUM(DN$12:DN146)&gt;0,0,IF(DL146&lt;&gt;"",DM146-DO146-DN146,0))</f>
        <v>0</v>
      </c>
      <c r="DQ146" s="6">
        <f>IF(SUM(DN$12:DN146)&gt;0,0,IF(DL146&lt;&gt;"",(DM146-DN146)*Tablas!$D$8,0))</f>
        <v>0</v>
      </c>
      <c r="DR146" s="6">
        <f>IF(DO146&gt;0,IF(SUM(DN$12:DN146)&gt;0,0,IF(DL146&lt;&gt;"",Tablas!$G$8,0)),0)</f>
        <v>0</v>
      </c>
      <c r="DS146" s="6">
        <f>IF(DL146&lt;&gt;"",ROUND(DR146+DQ146+DO146,2),0)*(1+Tablas!$E$8)</f>
        <v>0</v>
      </c>
      <c r="DU146" s="14" t="str">
        <f t="shared" si="105"/>
        <v/>
      </c>
      <c r="DV146" s="6">
        <f t="shared" si="106"/>
        <v>0</v>
      </c>
      <c r="DW146" s="6">
        <f t="shared" si="107"/>
        <v>0</v>
      </c>
      <c r="DX146" s="6">
        <f>IF(DV146&gt;0,IF(SUM(DW$12:DW146)&gt;0,0,IF(DU146&lt;&gt;"",-PPMT(Tablas!$D$8,DU146,($C$4*12)-(VLOOKUP($DL$9,$A$12:$B$71,2,0)-1),DV$9-SUM(DW$12:DW146)),0)),0)</f>
        <v>0</v>
      </c>
      <c r="DY146" s="6">
        <f>IF(SUM(DW$12:DW146)&gt;0,0,IF(DU146&lt;&gt;"",DV146-DX146-DW146,0))</f>
        <v>0</v>
      </c>
      <c r="DZ146" s="6">
        <f>IF(SUM(DW$12:DW146)&gt;0,0,IF(DU146&lt;&gt;"",(DV146-DW146)*Tablas!$D$8,0))</f>
        <v>0</v>
      </c>
      <c r="EA146" s="6">
        <f>IF(DX146&gt;0,IF(SUM(DW$12:DW146)&gt;0,0,IF(DU146&lt;&gt;"",Tablas!$G$8,0)),0)</f>
        <v>0</v>
      </c>
      <c r="EB146" s="6">
        <f>IF(DU146&lt;&gt;"",ROUND(EA146+DZ146+DX146,2),0)*(1+Tablas!$E$8)</f>
        <v>0</v>
      </c>
    </row>
    <row r="147" spans="1:132" x14ac:dyDescent="0.2">
      <c r="A147" s="3">
        <f>IF($D147&gt;0,COUNTA($D$12:D147),0)</f>
        <v>0</v>
      </c>
      <c r="B147" s="13" t="str">
        <f t="shared" si="108"/>
        <v/>
      </c>
      <c r="C147" s="1">
        <f t="shared" si="109"/>
        <v>49720</v>
      </c>
      <c r="D147" s="34"/>
      <c r="E147" s="6">
        <f t="shared" si="110"/>
        <v>1.0572875908110291E-11</v>
      </c>
      <c r="F147" s="6">
        <f t="shared" si="74"/>
        <v>0</v>
      </c>
      <c r="G147" s="6">
        <f t="shared" si="75"/>
        <v>0</v>
      </c>
      <c r="H147" s="6">
        <f t="shared" si="76"/>
        <v>0</v>
      </c>
      <c r="I147" s="6">
        <f>ROUND(SUM(F147:H147),2)*(Tablas!$E$8)</f>
        <v>0</v>
      </c>
      <c r="J147" s="6">
        <f t="shared" si="77"/>
        <v>0</v>
      </c>
      <c r="AR147" s="14" t="str">
        <f t="shared" si="78"/>
        <v/>
      </c>
      <c r="AS147" s="6">
        <f t="shared" si="79"/>
        <v>0</v>
      </c>
      <c r="AT147" s="6">
        <f t="shared" si="80"/>
        <v>0</v>
      </c>
      <c r="AU147" s="6">
        <f>IF(SUM($AT$12:$AT147)&gt;0,0,IF($AR147&lt;&gt;"",-PPMT($H$2,$AR147,$C$4*12,$AS$12-SUM($AT$12:$AT147)),0))</f>
        <v>0</v>
      </c>
      <c r="AV147" s="6">
        <f>IF(SUM($AT$12:$AT147)&gt;0,0,IF($AR147&lt;&gt;"",AS147-AU147-AT147,0))</f>
        <v>0</v>
      </c>
      <c r="AW147" s="6">
        <f>IF(SUM($AT$12:$AT147)&gt;0,0,IF($AR147&lt;&gt;"",(AS147-AT147)*$H$2,0))</f>
        <v>0</v>
      </c>
      <c r="AX147" s="6">
        <f>IF(AU147&gt;0,IF(SUM($AT$12:$AT147)&gt;0,0,IF($AR147&lt;&gt;"",Tablas!$G$8,0)),0)</f>
        <v>0</v>
      </c>
      <c r="AY147" s="6">
        <f>IF($AR147&lt;&gt;"",ROUND(AX147+AW147+AU147,2),0)*(1+Tablas!$E$8)</f>
        <v>0</v>
      </c>
      <c r="BA147" s="14" t="str">
        <f t="shared" si="81"/>
        <v/>
      </c>
      <c r="BB147" s="6">
        <f t="shared" si="82"/>
        <v>0</v>
      </c>
      <c r="BC147" s="6">
        <f t="shared" si="83"/>
        <v>0</v>
      </c>
      <c r="BD147" s="6">
        <f>IF(BB147&gt;0,
IF(SUM(BC$12:BC147)&gt;0,0,
IF(BA147&lt;&gt;"",
-PPMT(Tablas!$D$8,BA147,($C$4*12)-(VLOOKUP($AR$9,$A$12:$B$71,2,0)-1),BB$9-SUM(BC$12:BC147)),0)),0)</f>
        <v>0</v>
      </c>
      <c r="BE147" s="6">
        <f>IF(SUM(BC$12:BC147)&gt;0,0,IF(BA147&lt;&gt;"",BB147-BD147-BC147,0))</f>
        <v>0</v>
      </c>
      <c r="BF147" s="6">
        <f>IF(SUM(BC$12:BC147)&gt;0,0,IF(BA147&lt;&gt;"",(BB147-BC147)*Tablas!$D$8,0))</f>
        <v>0</v>
      </c>
      <c r="BG147" s="6">
        <f>IF(BD147&gt;0,IF(SUM(BC$12:BC147)&gt;0,0,IF(BA147&lt;&gt;"",Tablas!$G$8,0)),0)</f>
        <v>0</v>
      </c>
      <c r="BH147" s="6">
        <f>IF(BA147&lt;&gt;"",ROUND(BG147+BF147+BD147,2),0)*(1+Tablas!$E$8)</f>
        <v>0</v>
      </c>
      <c r="BJ147" s="14" t="str">
        <f t="shared" si="84"/>
        <v/>
      </c>
      <c r="BK147" s="6">
        <f t="shared" si="85"/>
        <v>0</v>
      </c>
      <c r="BL147" s="6">
        <f t="shared" si="86"/>
        <v>0</v>
      </c>
      <c r="BM147" s="6">
        <f>IF(BK147&gt;0,IF(SUM(BL$12:BL147)&gt;0,0,IF(BJ147&lt;&gt;"",-PPMT(Tablas!$D$8,BJ147,($C$4*12)-(VLOOKUP($BA$9,$A$12:$B$71,2,0)-1),BK$9-SUM(BL$12:BL147)),0)),0)</f>
        <v>0</v>
      </c>
      <c r="BN147" s="6">
        <f>IF(SUM(BL$12:BL147)&gt;0,0,IF(BJ147&lt;&gt;"",BK147-BM147-BL147,0))</f>
        <v>0</v>
      </c>
      <c r="BO147" s="6">
        <f>IF(SUM(BL$12:BL147)&gt;0,0,IF(BJ147&lt;&gt;"",(BK147-BL147)*Tablas!$D$8,0))</f>
        <v>0</v>
      </c>
      <c r="BP147" s="6">
        <f>IF(BM147&gt;0,IF(SUM(BL$12:BL147)&gt;0,0,IF(BJ147&lt;&gt;"",Tablas!$G$8,0)),0)</f>
        <v>0</v>
      </c>
      <c r="BQ147" s="6">
        <f>IF(BJ147&lt;&gt;"",ROUND(BP147+BO147+BM147,2),0)*(1+Tablas!$E$8)</f>
        <v>0</v>
      </c>
      <c r="BS147" s="14" t="str">
        <f t="shared" si="87"/>
        <v/>
      </c>
      <c r="BT147" s="6">
        <f t="shared" si="88"/>
        <v>0</v>
      </c>
      <c r="BU147" s="6">
        <f t="shared" si="89"/>
        <v>0</v>
      </c>
      <c r="BV147" s="6">
        <f>IF(BT147&gt;0,IF(SUM(BU$12:BU147)&gt;0,0,IF(BS147&lt;&gt;"",-PPMT(Tablas!$D$8,BS147,($C$4*12)-(VLOOKUP($BJ$9,$A$12:$B$71,2,0)-1),BT$9-SUM(BU$12:BU147)),0)),0)</f>
        <v>0</v>
      </c>
      <c r="BW147" s="6">
        <f>IF(SUM(BU$12:BU147)&gt;0,0,IF(BS147&lt;&gt;"",BT147-BV147-BU147,0))</f>
        <v>0</v>
      </c>
      <c r="BX147" s="6">
        <f>IF(SUM(BU$12:BU147)&gt;0,0,IF(BS147&lt;&gt;"",(BT147-BU147)*Tablas!$D$8,0))</f>
        <v>0</v>
      </c>
      <c r="BY147" s="6">
        <f>IF(BV147&gt;0,IF(SUM(BU$12:BU147)&gt;0,0,IF(BS147&lt;&gt;"",Tablas!$G$8,0)),0)</f>
        <v>0</v>
      </c>
      <c r="BZ147" s="6">
        <f>IF(BS147&lt;&gt;"",ROUND(BY147+BX147+BV147,2),0)*(1+Tablas!$E$8)</f>
        <v>0</v>
      </c>
      <c r="CB147" s="14" t="str">
        <f t="shared" si="90"/>
        <v/>
      </c>
      <c r="CC147" s="6">
        <f t="shared" si="91"/>
        <v>0</v>
      </c>
      <c r="CD147" s="6">
        <f t="shared" si="92"/>
        <v>0</v>
      </c>
      <c r="CE147" s="6">
        <f>IF(CC147&gt;0,IF(SUM(CD$12:CD147)&gt;0,0,IF(CB147&lt;&gt;"",-PPMT(Tablas!$D$8,CB147,($C$4*12)-(VLOOKUP($BS$9,$A$12:$B$71,2,0)-1),CC$9-SUM(CD$12:CD147)),0)),0)</f>
        <v>0</v>
      </c>
      <c r="CF147" s="6">
        <f>IF(SUM(CD$12:CD147)&gt;0,0,IF(CB147&lt;&gt;"",CC147-CE147-CD147,0))</f>
        <v>0</v>
      </c>
      <c r="CG147" s="6">
        <f>IF(SUM(CD$12:CD147)&gt;0,0,IF(CB147&lt;&gt;"",(CC147-CD147)*Tablas!$D$8,0))</f>
        <v>0</v>
      </c>
      <c r="CH147" s="6">
        <f>IF(CE147&gt;0,IF(SUM(CD$12:CD147)&gt;0,0,IF(CB147&lt;&gt;"",Tablas!$G$8,0)),0)</f>
        <v>0</v>
      </c>
      <c r="CI147" s="6">
        <f>IF(CB147&lt;&gt;"",ROUND(CH147+CG147+CE147,2),0)*(1+Tablas!$E$8)</f>
        <v>0</v>
      </c>
      <c r="CK147" s="14" t="str">
        <f t="shared" si="93"/>
        <v/>
      </c>
      <c r="CL147" s="6">
        <f t="shared" si="94"/>
        <v>0</v>
      </c>
      <c r="CM147" s="6">
        <f t="shared" si="95"/>
        <v>0</v>
      </c>
      <c r="CN147" s="6">
        <f>IF(CL147&gt;0,IF(SUM(CM$12:CM147)&gt;0,0,IF(CK147&lt;&gt;"",-PPMT(Tablas!$D$8,CK147,($C$4*12)-(VLOOKUP($CB$9,$A$12:$B$71,2,0)-1),CL$9-SUM(CM$12:CM147)),0)),0)</f>
        <v>0</v>
      </c>
      <c r="CO147" s="6">
        <f>IF(SUM(CM$12:CM147)&gt;0,0,IF(CK147&lt;&gt;"",CL147-CN147-CM147,0))</f>
        <v>0</v>
      </c>
      <c r="CP147" s="6">
        <f>IF(SUM(CM$12:CM147)&gt;0,0,IF(CK147&lt;&gt;"",(CL147-CM147)*Tablas!$D$8,0))</f>
        <v>0</v>
      </c>
      <c r="CQ147" s="6">
        <f>IF(CN147&gt;0,IF(SUM(CM$12:CM147)&gt;0,0,IF(CK147&lt;&gt;"",Tablas!$G$8,0)),0)</f>
        <v>0</v>
      </c>
      <c r="CR147" s="6">
        <f>IF(CK147&lt;&gt;"",ROUND(CQ147+CP147+CN147,2),0)*(1+Tablas!$E$8)</f>
        <v>0</v>
      </c>
      <c r="CT147" s="14" t="str">
        <f t="shared" si="96"/>
        <v/>
      </c>
      <c r="CU147" s="6">
        <f t="shared" si="97"/>
        <v>0</v>
      </c>
      <c r="CV147" s="6">
        <f t="shared" si="98"/>
        <v>0</v>
      </c>
      <c r="CW147" s="6">
        <f>IF(CU147&gt;0,IF(SUM(CV$12:CV147)&gt;0,0,IF(CT147&lt;&gt;"",-PPMT(Tablas!$D$8,CT147,($C$4*12)-(VLOOKUP($CK$9,$A$12:$B$71,2,0)-1),CU$9-SUM(CV$12:CV147)),0)),0)</f>
        <v>0</v>
      </c>
      <c r="CX147" s="6">
        <f>IF(SUM(CV$12:CV147)&gt;0,0,IF(CT147&lt;&gt;"",CU147-CW147-CV147,0))</f>
        <v>0</v>
      </c>
      <c r="CY147" s="6">
        <f>IF(SUM(CV$12:CV147)&gt;0,0,IF(CT147&lt;&gt;"",(CU147-CV147)*Tablas!$D$8,0))</f>
        <v>0</v>
      </c>
      <c r="CZ147" s="6">
        <f>IF(CW147&gt;0,IF(SUM(CV$12:CV147)&gt;0,0,IF(CT147&lt;&gt;"",Tablas!$G$8,0)),0)</f>
        <v>0</v>
      </c>
      <c r="DA147" s="6">
        <f>IF(CT147&lt;&gt;"",ROUND(CZ147+CY147+CW147,2),0)*(1+Tablas!$E$8)</f>
        <v>0</v>
      </c>
      <c r="DC147" s="14" t="str">
        <f t="shared" si="99"/>
        <v/>
      </c>
      <c r="DD147" s="6">
        <f t="shared" si="100"/>
        <v>0</v>
      </c>
      <c r="DE147" s="6">
        <f t="shared" si="101"/>
        <v>0</v>
      </c>
      <c r="DF147" s="6">
        <f>IF(DD147&gt;0,IF(SUM(DE$12:DE147)&gt;0,0,IF(DC147&lt;&gt;"",-PPMT(Tablas!$D$8,DC147,($C$4*12)-(VLOOKUP($CT$9,$A$12:$B$71,2,0)-1),DD$9-SUM(DE$12:DE147)),0)),0)</f>
        <v>0</v>
      </c>
      <c r="DG147" s="6">
        <f>IF(SUM(DE$12:DE147)&gt;0,0,IF(DC147&lt;&gt;"",DD147-DF147-DE147,0))</f>
        <v>0</v>
      </c>
      <c r="DH147" s="6">
        <f>IF(SUM(DE$12:DE147)&gt;0,0,IF(DC147&lt;&gt;"",(DD147-DE147)*Tablas!$D$8,0))</f>
        <v>0</v>
      </c>
      <c r="DI147" s="6">
        <f>IF(DF147&gt;0,IF(SUM(DE$12:DE147)&gt;0,0,IF(DC147&lt;&gt;"",Tablas!$G$8,0)),0)</f>
        <v>0</v>
      </c>
      <c r="DJ147" s="6">
        <f>IF(DC147&lt;&gt;"",ROUND(DI147+DH147+DF147,2),0)*(1+Tablas!$E$8)</f>
        <v>0</v>
      </c>
      <c r="DL147" s="14" t="str">
        <f t="shared" si="102"/>
        <v/>
      </c>
      <c r="DM147" s="6">
        <f t="shared" si="103"/>
        <v>0</v>
      </c>
      <c r="DN147" s="6">
        <f t="shared" si="104"/>
        <v>0</v>
      </c>
      <c r="DO147" s="6">
        <f>IF(DM147&gt;0,IF(SUM(DN$12:DN147)&gt;0,0,IF(DL147&lt;&gt;"",-PPMT(Tablas!$D$8,DL147,($C$4*12)-(VLOOKUP($DC$9,$A$12:$B$71,2,0)-1),DM$9-SUM(DN$12:DN147)),0)),0)</f>
        <v>0</v>
      </c>
      <c r="DP147" s="6">
        <f>IF(SUM(DN$12:DN147)&gt;0,0,IF(DL147&lt;&gt;"",DM147-DO147-DN147,0))</f>
        <v>0</v>
      </c>
      <c r="DQ147" s="6">
        <f>IF(SUM(DN$12:DN147)&gt;0,0,IF(DL147&lt;&gt;"",(DM147-DN147)*Tablas!$D$8,0))</f>
        <v>0</v>
      </c>
      <c r="DR147" s="6">
        <f>IF(DO147&gt;0,IF(SUM(DN$12:DN147)&gt;0,0,IF(DL147&lt;&gt;"",Tablas!$G$8,0)),0)</f>
        <v>0</v>
      </c>
      <c r="DS147" s="6">
        <f>IF(DL147&lt;&gt;"",ROUND(DR147+DQ147+DO147,2),0)*(1+Tablas!$E$8)</f>
        <v>0</v>
      </c>
      <c r="DU147" s="14" t="str">
        <f t="shared" si="105"/>
        <v/>
      </c>
      <c r="DV147" s="6">
        <f t="shared" si="106"/>
        <v>0</v>
      </c>
      <c r="DW147" s="6">
        <f t="shared" si="107"/>
        <v>0</v>
      </c>
      <c r="DX147" s="6">
        <f>IF(DV147&gt;0,IF(SUM(DW$12:DW147)&gt;0,0,IF(DU147&lt;&gt;"",-PPMT(Tablas!$D$8,DU147,($C$4*12)-(VLOOKUP($DL$9,$A$12:$B$71,2,0)-1),DV$9-SUM(DW$12:DW147)),0)),0)</f>
        <v>0</v>
      </c>
      <c r="DY147" s="6">
        <f>IF(SUM(DW$12:DW147)&gt;0,0,IF(DU147&lt;&gt;"",DV147-DX147-DW147,0))</f>
        <v>0</v>
      </c>
      <c r="DZ147" s="6">
        <f>IF(SUM(DW$12:DW147)&gt;0,0,IF(DU147&lt;&gt;"",(DV147-DW147)*Tablas!$D$8,0))</f>
        <v>0</v>
      </c>
      <c r="EA147" s="6">
        <f>IF(DX147&gt;0,IF(SUM(DW$12:DW147)&gt;0,0,IF(DU147&lt;&gt;"",Tablas!$G$8,0)),0)</f>
        <v>0</v>
      </c>
      <c r="EB147" s="6">
        <f>IF(DU147&lt;&gt;"",ROUND(EA147+DZ147+DX147,2),0)*(1+Tablas!$E$8)</f>
        <v>0</v>
      </c>
    </row>
    <row r="148" spans="1:132" x14ac:dyDescent="0.2">
      <c r="A148" s="3">
        <f>IF($D148&gt;0,COUNTA($D$12:D148),0)</f>
        <v>0</v>
      </c>
      <c r="B148" s="13" t="str">
        <f t="shared" si="108"/>
        <v/>
      </c>
      <c r="C148" s="1">
        <f t="shared" si="109"/>
        <v>49749</v>
      </c>
      <c r="D148" s="34"/>
      <c r="E148" s="6">
        <f t="shared" si="110"/>
        <v>1.0572875908110291E-11</v>
      </c>
      <c r="F148" s="6">
        <f t="shared" si="74"/>
        <v>0</v>
      </c>
      <c r="G148" s="6">
        <f t="shared" si="75"/>
        <v>0</v>
      </c>
      <c r="H148" s="6">
        <f t="shared" si="76"/>
        <v>0</v>
      </c>
      <c r="I148" s="6">
        <f>ROUND(SUM(F148:H148),2)*(Tablas!$E$8)</f>
        <v>0</v>
      </c>
      <c r="J148" s="6">
        <f t="shared" si="77"/>
        <v>0</v>
      </c>
      <c r="AR148" s="14" t="str">
        <f t="shared" si="78"/>
        <v/>
      </c>
      <c r="AS148" s="6">
        <f t="shared" si="79"/>
        <v>0</v>
      </c>
      <c r="AT148" s="6">
        <f t="shared" si="80"/>
        <v>0</v>
      </c>
      <c r="AU148" s="6">
        <f>IF(SUM($AT$12:$AT148)&gt;0,0,IF($AR148&lt;&gt;"",-PPMT($H$2,$AR148,$C$4*12,$AS$12-SUM($AT$12:$AT148)),0))</f>
        <v>0</v>
      </c>
      <c r="AV148" s="6">
        <f>IF(SUM($AT$12:$AT148)&gt;0,0,IF($AR148&lt;&gt;"",AS148-AU148-AT148,0))</f>
        <v>0</v>
      </c>
      <c r="AW148" s="6">
        <f>IF(SUM($AT$12:$AT148)&gt;0,0,IF($AR148&lt;&gt;"",(AS148-AT148)*$H$2,0))</f>
        <v>0</v>
      </c>
      <c r="AX148" s="6">
        <f>IF(AU148&gt;0,IF(SUM($AT$12:$AT148)&gt;0,0,IF($AR148&lt;&gt;"",Tablas!$G$8,0)),0)</f>
        <v>0</v>
      </c>
      <c r="AY148" s="6">
        <f>IF($AR148&lt;&gt;"",ROUND(AX148+AW148+AU148,2),0)*(1+Tablas!$E$8)</f>
        <v>0</v>
      </c>
      <c r="BA148" s="14" t="str">
        <f t="shared" si="81"/>
        <v/>
      </c>
      <c r="BB148" s="6">
        <f t="shared" si="82"/>
        <v>0</v>
      </c>
      <c r="BC148" s="6">
        <f t="shared" si="83"/>
        <v>0</v>
      </c>
      <c r="BD148" s="6">
        <f>IF(BB148&gt;0,
IF(SUM(BC$12:BC148)&gt;0,0,
IF(BA148&lt;&gt;"",
-PPMT(Tablas!$D$8,BA148,($C$4*12)-(VLOOKUP($AR$9,$A$12:$B$71,2,0)-1),BB$9-SUM(BC$12:BC148)),0)),0)</f>
        <v>0</v>
      </c>
      <c r="BE148" s="6">
        <f>IF(SUM(BC$12:BC148)&gt;0,0,IF(BA148&lt;&gt;"",BB148-BD148-BC148,0))</f>
        <v>0</v>
      </c>
      <c r="BF148" s="6">
        <f>IF(SUM(BC$12:BC148)&gt;0,0,IF(BA148&lt;&gt;"",(BB148-BC148)*Tablas!$D$8,0))</f>
        <v>0</v>
      </c>
      <c r="BG148" s="6">
        <f>IF(BD148&gt;0,IF(SUM(BC$12:BC148)&gt;0,0,IF(BA148&lt;&gt;"",Tablas!$G$8,0)),0)</f>
        <v>0</v>
      </c>
      <c r="BH148" s="6">
        <f>IF(BA148&lt;&gt;"",ROUND(BG148+BF148+BD148,2),0)*(1+Tablas!$E$8)</f>
        <v>0</v>
      </c>
      <c r="BJ148" s="14" t="str">
        <f t="shared" si="84"/>
        <v/>
      </c>
      <c r="BK148" s="6">
        <f t="shared" si="85"/>
        <v>0</v>
      </c>
      <c r="BL148" s="6">
        <f t="shared" si="86"/>
        <v>0</v>
      </c>
      <c r="BM148" s="6">
        <f>IF(BK148&gt;0,IF(SUM(BL$12:BL148)&gt;0,0,IF(BJ148&lt;&gt;"",-PPMT(Tablas!$D$8,BJ148,($C$4*12)-(VLOOKUP($BA$9,$A$12:$B$71,2,0)-1),BK$9-SUM(BL$12:BL148)),0)),0)</f>
        <v>0</v>
      </c>
      <c r="BN148" s="6">
        <f>IF(SUM(BL$12:BL148)&gt;0,0,IF(BJ148&lt;&gt;"",BK148-BM148-BL148,0))</f>
        <v>0</v>
      </c>
      <c r="BO148" s="6">
        <f>IF(SUM(BL$12:BL148)&gt;0,0,IF(BJ148&lt;&gt;"",(BK148-BL148)*Tablas!$D$8,0))</f>
        <v>0</v>
      </c>
      <c r="BP148" s="6">
        <f>IF(BM148&gt;0,IF(SUM(BL$12:BL148)&gt;0,0,IF(BJ148&lt;&gt;"",Tablas!$G$8,0)),0)</f>
        <v>0</v>
      </c>
      <c r="BQ148" s="6">
        <f>IF(BJ148&lt;&gt;"",ROUND(BP148+BO148+BM148,2),0)*(1+Tablas!$E$8)</f>
        <v>0</v>
      </c>
      <c r="BS148" s="14" t="str">
        <f t="shared" si="87"/>
        <v/>
      </c>
      <c r="BT148" s="6">
        <f t="shared" si="88"/>
        <v>0</v>
      </c>
      <c r="BU148" s="6">
        <f t="shared" si="89"/>
        <v>0</v>
      </c>
      <c r="BV148" s="6">
        <f>IF(BT148&gt;0,IF(SUM(BU$12:BU148)&gt;0,0,IF(BS148&lt;&gt;"",-PPMT(Tablas!$D$8,BS148,($C$4*12)-(VLOOKUP($BJ$9,$A$12:$B$71,2,0)-1),BT$9-SUM(BU$12:BU148)),0)),0)</f>
        <v>0</v>
      </c>
      <c r="BW148" s="6">
        <f>IF(SUM(BU$12:BU148)&gt;0,0,IF(BS148&lt;&gt;"",BT148-BV148-BU148,0))</f>
        <v>0</v>
      </c>
      <c r="BX148" s="6">
        <f>IF(SUM(BU$12:BU148)&gt;0,0,IF(BS148&lt;&gt;"",(BT148-BU148)*Tablas!$D$8,0))</f>
        <v>0</v>
      </c>
      <c r="BY148" s="6">
        <f>IF(BV148&gt;0,IF(SUM(BU$12:BU148)&gt;0,0,IF(BS148&lt;&gt;"",Tablas!$G$8,0)),0)</f>
        <v>0</v>
      </c>
      <c r="BZ148" s="6">
        <f>IF(BS148&lt;&gt;"",ROUND(BY148+BX148+BV148,2),0)*(1+Tablas!$E$8)</f>
        <v>0</v>
      </c>
      <c r="CB148" s="14" t="str">
        <f t="shared" si="90"/>
        <v/>
      </c>
      <c r="CC148" s="6">
        <f t="shared" si="91"/>
        <v>0</v>
      </c>
      <c r="CD148" s="6">
        <f t="shared" si="92"/>
        <v>0</v>
      </c>
      <c r="CE148" s="6">
        <f>IF(CC148&gt;0,IF(SUM(CD$12:CD148)&gt;0,0,IF(CB148&lt;&gt;"",-PPMT(Tablas!$D$8,CB148,($C$4*12)-(VLOOKUP($BS$9,$A$12:$B$71,2,0)-1),CC$9-SUM(CD$12:CD148)),0)),0)</f>
        <v>0</v>
      </c>
      <c r="CF148" s="6">
        <f>IF(SUM(CD$12:CD148)&gt;0,0,IF(CB148&lt;&gt;"",CC148-CE148-CD148,0))</f>
        <v>0</v>
      </c>
      <c r="CG148" s="6">
        <f>IF(SUM(CD$12:CD148)&gt;0,0,IF(CB148&lt;&gt;"",(CC148-CD148)*Tablas!$D$8,0))</f>
        <v>0</v>
      </c>
      <c r="CH148" s="6">
        <f>IF(CE148&gt;0,IF(SUM(CD$12:CD148)&gt;0,0,IF(CB148&lt;&gt;"",Tablas!$G$8,0)),0)</f>
        <v>0</v>
      </c>
      <c r="CI148" s="6">
        <f>IF(CB148&lt;&gt;"",ROUND(CH148+CG148+CE148,2),0)*(1+Tablas!$E$8)</f>
        <v>0</v>
      </c>
      <c r="CK148" s="14" t="str">
        <f t="shared" si="93"/>
        <v/>
      </c>
      <c r="CL148" s="6">
        <f t="shared" si="94"/>
        <v>0</v>
      </c>
      <c r="CM148" s="6">
        <f t="shared" si="95"/>
        <v>0</v>
      </c>
      <c r="CN148" s="6">
        <f>IF(CL148&gt;0,IF(SUM(CM$12:CM148)&gt;0,0,IF(CK148&lt;&gt;"",-PPMT(Tablas!$D$8,CK148,($C$4*12)-(VLOOKUP($CB$9,$A$12:$B$71,2,0)-1),CL$9-SUM(CM$12:CM148)),0)),0)</f>
        <v>0</v>
      </c>
      <c r="CO148" s="6">
        <f>IF(SUM(CM$12:CM148)&gt;0,0,IF(CK148&lt;&gt;"",CL148-CN148-CM148,0))</f>
        <v>0</v>
      </c>
      <c r="CP148" s="6">
        <f>IF(SUM(CM$12:CM148)&gt;0,0,IF(CK148&lt;&gt;"",(CL148-CM148)*Tablas!$D$8,0))</f>
        <v>0</v>
      </c>
      <c r="CQ148" s="6">
        <f>IF(CN148&gt;0,IF(SUM(CM$12:CM148)&gt;0,0,IF(CK148&lt;&gt;"",Tablas!$G$8,0)),0)</f>
        <v>0</v>
      </c>
      <c r="CR148" s="6">
        <f>IF(CK148&lt;&gt;"",ROUND(CQ148+CP148+CN148,2),0)*(1+Tablas!$E$8)</f>
        <v>0</v>
      </c>
      <c r="CT148" s="14" t="str">
        <f t="shared" si="96"/>
        <v/>
      </c>
      <c r="CU148" s="6">
        <f t="shared" si="97"/>
        <v>0</v>
      </c>
      <c r="CV148" s="6">
        <f t="shared" si="98"/>
        <v>0</v>
      </c>
      <c r="CW148" s="6">
        <f>IF(CU148&gt;0,IF(SUM(CV$12:CV148)&gt;0,0,IF(CT148&lt;&gt;"",-PPMT(Tablas!$D$8,CT148,($C$4*12)-(VLOOKUP($CK$9,$A$12:$B$71,2,0)-1),CU$9-SUM(CV$12:CV148)),0)),0)</f>
        <v>0</v>
      </c>
      <c r="CX148" s="6">
        <f>IF(SUM(CV$12:CV148)&gt;0,0,IF(CT148&lt;&gt;"",CU148-CW148-CV148,0))</f>
        <v>0</v>
      </c>
      <c r="CY148" s="6">
        <f>IF(SUM(CV$12:CV148)&gt;0,0,IF(CT148&lt;&gt;"",(CU148-CV148)*Tablas!$D$8,0))</f>
        <v>0</v>
      </c>
      <c r="CZ148" s="6">
        <f>IF(CW148&gt;0,IF(SUM(CV$12:CV148)&gt;0,0,IF(CT148&lt;&gt;"",Tablas!$G$8,0)),0)</f>
        <v>0</v>
      </c>
      <c r="DA148" s="6">
        <f>IF(CT148&lt;&gt;"",ROUND(CZ148+CY148+CW148,2),0)*(1+Tablas!$E$8)</f>
        <v>0</v>
      </c>
      <c r="DC148" s="14" t="str">
        <f t="shared" si="99"/>
        <v/>
      </c>
      <c r="DD148" s="6">
        <f t="shared" si="100"/>
        <v>0</v>
      </c>
      <c r="DE148" s="6">
        <f t="shared" si="101"/>
        <v>0</v>
      </c>
      <c r="DF148" s="6">
        <f>IF(DD148&gt;0,IF(SUM(DE$12:DE148)&gt;0,0,IF(DC148&lt;&gt;"",-PPMT(Tablas!$D$8,DC148,($C$4*12)-(VLOOKUP($CT$9,$A$12:$B$71,2,0)-1),DD$9-SUM(DE$12:DE148)),0)),0)</f>
        <v>0</v>
      </c>
      <c r="DG148" s="6">
        <f>IF(SUM(DE$12:DE148)&gt;0,0,IF(DC148&lt;&gt;"",DD148-DF148-DE148,0))</f>
        <v>0</v>
      </c>
      <c r="DH148" s="6">
        <f>IF(SUM(DE$12:DE148)&gt;0,0,IF(DC148&lt;&gt;"",(DD148-DE148)*Tablas!$D$8,0))</f>
        <v>0</v>
      </c>
      <c r="DI148" s="6">
        <f>IF(DF148&gt;0,IF(SUM(DE$12:DE148)&gt;0,0,IF(DC148&lt;&gt;"",Tablas!$G$8,0)),0)</f>
        <v>0</v>
      </c>
      <c r="DJ148" s="6">
        <f>IF(DC148&lt;&gt;"",ROUND(DI148+DH148+DF148,2),0)*(1+Tablas!$E$8)</f>
        <v>0</v>
      </c>
      <c r="DL148" s="14" t="str">
        <f t="shared" si="102"/>
        <v/>
      </c>
      <c r="DM148" s="6">
        <f t="shared" si="103"/>
        <v>0</v>
      </c>
      <c r="DN148" s="6">
        <f t="shared" si="104"/>
        <v>0</v>
      </c>
      <c r="DO148" s="6">
        <f>IF(DM148&gt;0,IF(SUM(DN$12:DN148)&gt;0,0,IF(DL148&lt;&gt;"",-PPMT(Tablas!$D$8,DL148,($C$4*12)-(VLOOKUP($DC$9,$A$12:$B$71,2,0)-1),DM$9-SUM(DN$12:DN148)),0)),0)</f>
        <v>0</v>
      </c>
      <c r="DP148" s="6">
        <f>IF(SUM(DN$12:DN148)&gt;0,0,IF(DL148&lt;&gt;"",DM148-DO148-DN148,0))</f>
        <v>0</v>
      </c>
      <c r="DQ148" s="6">
        <f>IF(SUM(DN$12:DN148)&gt;0,0,IF(DL148&lt;&gt;"",(DM148-DN148)*Tablas!$D$8,0))</f>
        <v>0</v>
      </c>
      <c r="DR148" s="6">
        <f>IF(DO148&gt;0,IF(SUM(DN$12:DN148)&gt;0,0,IF(DL148&lt;&gt;"",Tablas!$G$8,0)),0)</f>
        <v>0</v>
      </c>
      <c r="DS148" s="6">
        <f>IF(DL148&lt;&gt;"",ROUND(DR148+DQ148+DO148,2),0)*(1+Tablas!$E$8)</f>
        <v>0</v>
      </c>
      <c r="DU148" s="14" t="str">
        <f t="shared" si="105"/>
        <v/>
      </c>
      <c r="DV148" s="6">
        <f t="shared" si="106"/>
        <v>0</v>
      </c>
      <c r="DW148" s="6">
        <f t="shared" si="107"/>
        <v>0</v>
      </c>
      <c r="DX148" s="6">
        <f>IF(DV148&gt;0,IF(SUM(DW$12:DW148)&gt;0,0,IF(DU148&lt;&gt;"",-PPMT(Tablas!$D$8,DU148,($C$4*12)-(VLOOKUP($DL$9,$A$12:$B$71,2,0)-1),DV$9-SUM(DW$12:DW148)),0)),0)</f>
        <v>0</v>
      </c>
      <c r="DY148" s="6">
        <f>IF(SUM(DW$12:DW148)&gt;0,0,IF(DU148&lt;&gt;"",DV148-DX148-DW148,0))</f>
        <v>0</v>
      </c>
      <c r="DZ148" s="6">
        <f>IF(SUM(DW$12:DW148)&gt;0,0,IF(DU148&lt;&gt;"",(DV148-DW148)*Tablas!$D$8,0))</f>
        <v>0</v>
      </c>
      <c r="EA148" s="6">
        <f>IF(DX148&gt;0,IF(SUM(DW$12:DW148)&gt;0,0,IF(DU148&lt;&gt;"",Tablas!$G$8,0)),0)</f>
        <v>0</v>
      </c>
      <c r="EB148" s="6">
        <f>IF(DU148&lt;&gt;"",ROUND(EA148+DZ148+DX148,2),0)*(1+Tablas!$E$8)</f>
        <v>0</v>
      </c>
    </row>
    <row r="149" spans="1:132" x14ac:dyDescent="0.2">
      <c r="A149" s="3">
        <f>IF($D149&gt;0,COUNTA($D$12:D149),0)</f>
        <v>0</v>
      </c>
      <c r="B149" s="13" t="str">
        <f t="shared" si="108"/>
        <v/>
      </c>
      <c r="C149" s="1">
        <f t="shared" si="109"/>
        <v>49780</v>
      </c>
      <c r="D149" s="34"/>
      <c r="E149" s="6">
        <f t="shared" si="110"/>
        <v>1.0572875908110291E-11</v>
      </c>
      <c r="F149" s="6">
        <f t="shared" si="74"/>
        <v>0</v>
      </c>
      <c r="G149" s="6">
        <f t="shared" si="75"/>
        <v>0</v>
      </c>
      <c r="H149" s="6">
        <f t="shared" si="76"/>
        <v>0</v>
      </c>
      <c r="I149" s="6">
        <f>ROUND(SUM(F149:H149),2)*(Tablas!$E$8)</f>
        <v>0</v>
      </c>
      <c r="J149" s="6">
        <f t="shared" si="77"/>
        <v>0</v>
      </c>
      <c r="AR149" s="14" t="str">
        <f t="shared" si="78"/>
        <v/>
      </c>
      <c r="AS149" s="6">
        <f t="shared" si="79"/>
        <v>0</v>
      </c>
      <c r="AT149" s="6">
        <f t="shared" si="80"/>
        <v>0</v>
      </c>
      <c r="AU149" s="6">
        <f>IF(SUM($AT$12:$AT149)&gt;0,0,IF($AR149&lt;&gt;"",-PPMT($H$2,$AR149,$C$4*12,$AS$12-SUM($AT$12:$AT149)),0))</f>
        <v>0</v>
      </c>
      <c r="AV149" s="6">
        <f>IF(SUM($AT$12:$AT149)&gt;0,0,IF($AR149&lt;&gt;"",AS149-AU149-AT149,0))</f>
        <v>0</v>
      </c>
      <c r="AW149" s="6">
        <f>IF(SUM($AT$12:$AT149)&gt;0,0,IF($AR149&lt;&gt;"",(AS149-AT149)*$H$2,0))</f>
        <v>0</v>
      </c>
      <c r="AX149" s="6">
        <f>IF(AU149&gt;0,IF(SUM($AT$12:$AT149)&gt;0,0,IF($AR149&lt;&gt;"",Tablas!$G$8,0)),0)</f>
        <v>0</v>
      </c>
      <c r="AY149" s="6">
        <f>IF($AR149&lt;&gt;"",ROUND(AX149+AW149+AU149,2),0)*(1+Tablas!$E$8)</f>
        <v>0</v>
      </c>
      <c r="BA149" s="14" t="str">
        <f t="shared" si="81"/>
        <v/>
      </c>
      <c r="BB149" s="6">
        <f t="shared" si="82"/>
        <v>0</v>
      </c>
      <c r="BC149" s="6">
        <f t="shared" si="83"/>
        <v>0</v>
      </c>
      <c r="BD149" s="6">
        <f>IF(BB149&gt;0,
IF(SUM(BC$12:BC149)&gt;0,0,
IF(BA149&lt;&gt;"",
-PPMT(Tablas!$D$8,BA149,($C$4*12)-(VLOOKUP($AR$9,$A$12:$B$71,2,0)-1),BB$9-SUM(BC$12:BC149)),0)),0)</f>
        <v>0</v>
      </c>
      <c r="BE149" s="6">
        <f>IF(SUM(BC$12:BC149)&gt;0,0,IF(BA149&lt;&gt;"",BB149-BD149-BC149,0))</f>
        <v>0</v>
      </c>
      <c r="BF149" s="6">
        <f>IF(SUM(BC$12:BC149)&gt;0,0,IF(BA149&lt;&gt;"",(BB149-BC149)*Tablas!$D$8,0))</f>
        <v>0</v>
      </c>
      <c r="BG149" s="6">
        <f>IF(BD149&gt;0,IF(SUM(BC$12:BC149)&gt;0,0,IF(BA149&lt;&gt;"",Tablas!$G$8,0)),0)</f>
        <v>0</v>
      </c>
      <c r="BH149" s="6">
        <f>IF(BA149&lt;&gt;"",ROUND(BG149+BF149+BD149,2),0)*(1+Tablas!$E$8)</f>
        <v>0</v>
      </c>
      <c r="BJ149" s="14" t="str">
        <f t="shared" si="84"/>
        <v/>
      </c>
      <c r="BK149" s="6">
        <f t="shared" si="85"/>
        <v>0</v>
      </c>
      <c r="BL149" s="6">
        <f t="shared" si="86"/>
        <v>0</v>
      </c>
      <c r="BM149" s="6">
        <f>IF(BK149&gt;0,IF(SUM(BL$12:BL149)&gt;0,0,IF(BJ149&lt;&gt;"",-PPMT(Tablas!$D$8,BJ149,($C$4*12)-(VLOOKUP($BA$9,$A$12:$B$71,2,0)-1),BK$9-SUM(BL$12:BL149)),0)),0)</f>
        <v>0</v>
      </c>
      <c r="BN149" s="6">
        <f>IF(SUM(BL$12:BL149)&gt;0,0,IF(BJ149&lt;&gt;"",BK149-BM149-BL149,0))</f>
        <v>0</v>
      </c>
      <c r="BO149" s="6">
        <f>IF(SUM(BL$12:BL149)&gt;0,0,IF(BJ149&lt;&gt;"",(BK149-BL149)*Tablas!$D$8,0))</f>
        <v>0</v>
      </c>
      <c r="BP149" s="6">
        <f>IF(BM149&gt;0,IF(SUM(BL$12:BL149)&gt;0,0,IF(BJ149&lt;&gt;"",Tablas!$G$8,0)),0)</f>
        <v>0</v>
      </c>
      <c r="BQ149" s="6">
        <f>IF(BJ149&lt;&gt;"",ROUND(BP149+BO149+BM149,2),0)*(1+Tablas!$E$8)</f>
        <v>0</v>
      </c>
      <c r="BS149" s="14" t="str">
        <f t="shared" si="87"/>
        <v/>
      </c>
      <c r="BT149" s="6">
        <f t="shared" si="88"/>
        <v>0</v>
      </c>
      <c r="BU149" s="6">
        <f t="shared" si="89"/>
        <v>0</v>
      </c>
      <c r="BV149" s="6">
        <f>IF(BT149&gt;0,IF(SUM(BU$12:BU149)&gt;0,0,IF(BS149&lt;&gt;"",-PPMT(Tablas!$D$8,BS149,($C$4*12)-(VLOOKUP($BJ$9,$A$12:$B$71,2,0)-1),BT$9-SUM(BU$12:BU149)),0)),0)</f>
        <v>0</v>
      </c>
      <c r="BW149" s="6">
        <f>IF(SUM(BU$12:BU149)&gt;0,0,IF(BS149&lt;&gt;"",BT149-BV149-BU149,0))</f>
        <v>0</v>
      </c>
      <c r="BX149" s="6">
        <f>IF(SUM(BU$12:BU149)&gt;0,0,IF(BS149&lt;&gt;"",(BT149-BU149)*Tablas!$D$8,0))</f>
        <v>0</v>
      </c>
      <c r="BY149" s="6">
        <f>IF(BV149&gt;0,IF(SUM(BU$12:BU149)&gt;0,0,IF(BS149&lt;&gt;"",Tablas!$G$8,0)),0)</f>
        <v>0</v>
      </c>
      <c r="BZ149" s="6">
        <f>IF(BS149&lt;&gt;"",ROUND(BY149+BX149+BV149,2),0)*(1+Tablas!$E$8)</f>
        <v>0</v>
      </c>
      <c r="CB149" s="14" t="str">
        <f t="shared" si="90"/>
        <v/>
      </c>
      <c r="CC149" s="6">
        <f t="shared" si="91"/>
        <v>0</v>
      </c>
      <c r="CD149" s="6">
        <f t="shared" si="92"/>
        <v>0</v>
      </c>
      <c r="CE149" s="6">
        <f>IF(CC149&gt;0,IF(SUM(CD$12:CD149)&gt;0,0,IF(CB149&lt;&gt;"",-PPMT(Tablas!$D$8,CB149,($C$4*12)-(VLOOKUP($BS$9,$A$12:$B$71,2,0)-1),CC$9-SUM(CD$12:CD149)),0)),0)</f>
        <v>0</v>
      </c>
      <c r="CF149" s="6">
        <f>IF(SUM(CD$12:CD149)&gt;0,0,IF(CB149&lt;&gt;"",CC149-CE149-CD149,0))</f>
        <v>0</v>
      </c>
      <c r="CG149" s="6">
        <f>IF(SUM(CD$12:CD149)&gt;0,0,IF(CB149&lt;&gt;"",(CC149-CD149)*Tablas!$D$8,0))</f>
        <v>0</v>
      </c>
      <c r="CH149" s="6">
        <f>IF(CE149&gt;0,IF(SUM(CD$12:CD149)&gt;0,0,IF(CB149&lt;&gt;"",Tablas!$G$8,0)),0)</f>
        <v>0</v>
      </c>
      <c r="CI149" s="6">
        <f>IF(CB149&lt;&gt;"",ROUND(CH149+CG149+CE149,2),0)*(1+Tablas!$E$8)</f>
        <v>0</v>
      </c>
      <c r="CK149" s="14" t="str">
        <f t="shared" si="93"/>
        <v/>
      </c>
      <c r="CL149" s="6">
        <f t="shared" si="94"/>
        <v>0</v>
      </c>
      <c r="CM149" s="6">
        <f t="shared" si="95"/>
        <v>0</v>
      </c>
      <c r="CN149" s="6">
        <f>IF(CL149&gt;0,IF(SUM(CM$12:CM149)&gt;0,0,IF(CK149&lt;&gt;"",-PPMT(Tablas!$D$8,CK149,($C$4*12)-(VLOOKUP($CB$9,$A$12:$B$71,2,0)-1),CL$9-SUM(CM$12:CM149)),0)),0)</f>
        <v>0</v>
      </c>
      <c r="CO149" s="6">
        <f>IF(SUM(CM$12:CM149)&gt;0,0,IF(CK149&lt;&gt;"",CL149-CN149-CM149,0))</f>
        <v>0</v>
      </c>
      <c r="CP149" s="6">
        <f>IF(SUM(CM$12:CM149)&gt;0,0,IF(CK149&lt;&gt;"",(CL149-CM149)*Tablas!$D$8,0))</f>
        <v>0</v>
      </c>
      <c r="CQ149" s="6">
        <f>IF(CN149&gt;0,IF(SUM(CM$12:CM149)&gt;0,0,IF(CK149&lt;&gt;"",Tablas!$G$8,0)),0)</f>
        <v>0</v>
      </c>
      <c r="CR149" s="6">
        <f>IF(CK149&lt;&gt;"",ROUND(CQ149+CP149+CN149,2),0)*(1+Tablas!$E$8)</f>
        <v>0</v>
      </c>
      <c r="CT149" s="14" t="str">
        <f t="shared" si="96"/>
        <v/>
      </c>
      <c r="CU149" s="6">
        <f t="shared" si="97"/>
        <v>0</v>
      </c>
      <c r="CV149" s="6">
        <f t="shared" si="98"/>
        <v>0</v>
      </c>
      <c r="CW149" s="6">
        <f>IF(CU149&gt;0,IF(SUM(CV$12:CV149)&gt;0,0,IF(CT149&lt;&gt;"",-PPMT(Tablas!$D$8,CT149,($C$4*12)-(VLOOKUP($CK$9,$A$12:$B$71,2,0)-1),CU$9-SUM(CV$12:CV149)),0)),0)</f>
        <v>0</v>
      </c>
      <c r="CX149" s="6">
        <f>IF(SUM(CV$12:CV149)&gt;0,0,IF(CT149&lt;&gt;"",CU149-CW149-CV149,0))</f>
        <v>0</v>
      </c>
      <c r="CY149" s="6">
        <f>IF(SUM(CV$12:CV149)&gt;0,0,IF(CT149&lt;&gt;"",(CU149-CV149)*Tablas!$D$8,0))</f>
        <v>0</v>
      </c>
      <c r="CZ149" s="6">
        <f>IF(CW149&gt;0,IF(SUM(CV$12:CV149)&gt;0,0,IF(CT149&lt;&gt;"",Tablas!$G$8,0)),0)</f>
        <v>0</v>
      </c>
      <c r="DA149" s="6">
        <f>IF(CT149&lt;&gt;"",ROUND(CZ149+CY149+CW149,2),0)*(1+Tablas!$E$8)</f>
        <v>0</v>
      </c>
      <c r="DC149" s="14" t="str">
        <f t="shared" si="99"/>
        <v/>
      </c>
      <c r="DD149" s="6">
        <f t="shared" si="100"/>
        <v>0</v>
      </c>
      <c r="DE149" s="6">
        <f t="shared" si="101"/>
        <v>0</v>
      </c>
      <c r="DF149" s="6">
        <f>IF(DD149&gt;0,IF(SUM(DE$12:DE149)&gt;0,0,IF(DC149&lt;&gt;"",-PPMT(Tablas!$D$8,DC149,($C$4*12)-(VLOOKUP($CT$9,$A$12:$B$71,2,0)-1),DD$9-SUM(DE$12:DE149)),0)),0)</f>
        <v>0</v>
      </c>
      <c r="DG149" s="6">
        <f>IF(SUM(DE$12:DE149)&gt;0,0,IF(DC149&lt;&gt;"",DD149-DF149-DE149,0))</f>
        <v>0</v>
      </c>
      <c r="DH149" s="6">
        <f>IF(SUM(DE$12:DE149)&gt;0,0,IF(DC149&lt;&gt;"",(DD149-DE149)*Tablas!$D$8,0))</f>
        <v>0</v>
      </c>
      <c r="DI149" s="6">
        <f>IF(DF149&gt;0,IF(SUM(DE$12:DE149)&gt;0,0,IF(DC149&lt;&gt;"",Tablas!$G$8,0)),0)</f>
        <v>0</v>
      </c>
      <c r="DJ149" s="6">
        <f>IF(DC149&lt;&gt;"",ROUND(DI149+DH149+DF149,2),0)*(1+Tablas!$E$8)</f>
        <v>0</v>
      </c>
      <c r="DL149" s="14" t="str">
        <f t="shared" si="102"/>
        <v/>
      </c>
      <c r="DM149" s="6">
        <f t="shared" si="103"/>
        <v>0</v>
      </c>
      <c r="DN149" s="6">
        <f t="shared" si="104"/>
        <v>0</v>
      </c>
      <c r="DO149" s="6">
        <f>IF(DM149&gt;0,IF(SUM(DN$12:DN149)&gt;0,0,IF(DL149&lt;&gt;"",-PPMT(Tablas!$D$8,DL149,($C$4*12)-(VLOOKUP($DC$9,$A$12:$B$71,2,0)-1),DM$9-SUM(DN$12:DN149)),0)),0)</f>
        <v>0</v>
      </c>
      <c r="DP149" s="6">
        <f>IF(SUM(DN$12:DN149)&gt;0,0,IF(DL149&lt;&gt;"",DM149-DO149-DN149,0))</f>
        <v>0</v>
      </c>
      <c r="DQ149" s="6">
        <f>IF(SUM(DN$12:DN149)&gt;0,0,IF(DL149&lt;&gt;"",(DM149-DN149)*Tablas!$D$8,0))</f>
        <v>0</v>
      </c>
      <c r="DR149" s="6">
        <f>IF(DO149&gt;0,IF(SUM(DN$12:DN149)&gt;0,0,IF(DL149&lt;&gt;"",Tablas!$G$8,0)),0)</f>
        <v>0</v>
      </c>
      <c r="DS149" s="6">
        <f>IF(DL149&lt;&gt;"",ROUND(DR149+DQ149+DO149,2),0)*(1+Tablas!$E$8)</f>
        <v>0</v>
      </c>
      <c r="DU149" s="14" t="str">
        <f t="shared" si="105"/>
        <v/>
      </c>
      <c r="DV149" s="6">
        <f t="shared" si="106"/>
        <v>0</v>
      </c>
      <c r="DW149" s="6">
        <f t="shared" si="107"/>
        <v>0</v>
      </c>
      <c r="DX149" s="6">
        <f>IF(DV149&gt;0,IF(SUM(DW$12:DW149)&gt;0,0,IF(DU149&lt;&gt;"",-PPMT(Tablas!$D$8,DU149,($C$4*12)-(VLOOKUP($DL$9,$A$12:$B$71,2,0)-1),DV$9-SUM(DW$12:DW149)),0)),0)</f>
        <v>0</v>
      </c>
      <c r="DY149" s="6">
        <f>IF(SUM(DW$12:DW149)&gt;0,0,IF(DU149&lt;&gt;"",DV149-DX149-DW149,0))</f>
        <v>0</v>
      </c>
      <c r="DZ149" s="6">
        <f>IF(SUM(DW$12:DW149)&gt;0,0,IF(DU149&lt;&gt;"",(DV149-DW149)*Tablas!$D$8,0))</f>
        <v>0</v>
      </c>
      <c r="EA149" s="6">
        <f>IF(DX149&gt;0,IF(SUM(DW$12:DW149)&gt;0,0,IF(DU149&lt;&gt;"",Tablas!$G$8,0)),0)</f>
        <v>0</v>
      </c>
      <c r="EB149" s="6">
        <f>IF(DU149&lt;&gt;"",ROUND(EA149+DZ149+DX149,2),0)*(1+Tablas!$E$8)</f>
        <v>0</v>
      </c>
    </row>
    <row r="150" spans="1:132" x14ac:dyDescent="0.2">
      <c r="A150" s="3">
        <f>IF($D150&gt;0,COUNTA($D$12:D150),0)</f>
        <v>0</v>
      </c>
      <c r="B150" s="13" t="str">
        <f t="shared" si="108"/>
        <v/>
      </c>
      <c r="C150" s="1">
        <f t="shared" si="109"/>
        <v>49810</v>
      </c>
      <c r="D150" s="34"/>
      <c r="E150" s="6">
        <f t="shared" si="110"/>
        <v>1.0572875908110291E-11</v>
      </c>
      <c r="F150" s="6">
        <f t="shared" si="74"/>
        <v>0</v>
      </c>
      <c r="G150" s="6">
        <f t="shared" si="75"/>
        <v>0</v>
      </c>
      <c r="H150" s="6">
        <f t="shared" si="76"/>
        <v>0</v>
      </c>
      <c r="I150" s="6">
        <f>ROUND(SUM(F150:H150),2)*(Tablas!$E$8)</f>
        <v>0</v>
      </c>
      <c r="J150" s="6">
        <f t="shared" si="77"/>
        <v>0</v>
      </c>
      <c r="AR150" s="14" t="str">
        <f t="shared" si="78"/>
        <v/>
      </c>
      <c r="AS150" s="6">
        <f t="shared" si="79"/>
        <v>0</v>
      </c>
      <c r="AT150" s="6">
        <f t="shared" si="80"/>
        <v>0</v>
      </c>
      <c r="AU150" s="6">
        <f>IF(SUM($AT$12:$AT150)&gt;0,0,IF($AR150&lt;&gt;"",-PPMT($H$2,$AR150,$C$4*12,$AS$12-SUM($AT$12:$AT150)),0))</f>
        <v>0</v>
      </c>
      <c r="AV150" s="6">
        <f>IF(SUM($AT$12:$AT150)&gt;0,0,IF($AR150&lt;&gt;"",AS150-AU150-AT150,0))</f>
        <v>0</v>
      </c>
      <c r="AW150" s="6">
        <f>IF(SUM($AT$12:$AT150)&gt;0,0,IF($AR150&lt;&gt;"",(AS150-AT150)*$H$2,0))</f>
        <v>0</v>
      </c>
      <c r="AX150" s="6">
        <f>IF(AU150&gt;0,IF(SUM($AT$12:$AT150)&gt;0,0,IF($AR150&lt;&gt;"",Tablas!$G$8,0)),0)</f>
        <v>0</v>
      </c>
      <c r="AY150" s="6">
        <f>IF($AR150&lt;&gt;"",ROUND(AX150+AW150+AU150,2),0)*(1+Tablas!$E$8)</f>
        <v>0</v>
      </c>
      <c r="BA150" s="14" t="str">
        <f t="shared" si="81"/>
        <v/>
      </c>
      <c r="BB150" s="6">
        <f t="shared" si="82"/>
        <v>0</v>
      </c>
      <c r="BC150" s="6">
        <f t="shared" si="83"/>
        <v>0</v>
      </c>
      <c r="BD150" s="6">
        <f>IF(BB150&gt;0,
IF(SUM(BC$12:BC150)&gt;0,0,
IF(BA150&lt;&gt;"",
-PPMT(Tablas!$D$8,BA150,($C$4*12)-(VLOOKUP($AR$9,$A$12:$B$71,2,0)-1),BB$9-SUM(BC$12:BC150)),0)),0)</f>
        <v>0</v>
      </c>
      <c r="BE150" s="6">
        <f>IF(SUM(BC$12:BC150)&gt;0,0,IF(BA150&lt;&gt;"",BB150-BD150-BC150,0))</f>
        <v>0</v>
      </c>
      <c r="BF150" s="6">
        <f>IF(SUM(BC$12:BC150)&gt;0,0,IF(BA150&lt;&gt;"",(BB150-BC150)*Tablas!$D$8,0))</f>
        <v>0</v>
      </c>
      <c r="BG150" s="6">
        <f>IF(BD150&gt;0,IF(SUM(BC$12:BC150)&gt;0,0,IF(BA150&lt;&gt;"",Tablas!$G$8,0)),0)</f>
        <v>0</v>
      </c>
      <c r="BH150" s="6">
        <f>IF(BA150&lt;&gt;"",ROUND(BG150+BF150+BD150,2),0)*(1+Tablas!$E$8)</f>
        <v>0</v>
      </c>
      <c r="BJ150" s="14" t="str">
        <f t="shared" si="84"/>
        <v/>
      </c>
      <c r="BK150" s="6">
        <f t="shared" si="85"/>
        <v>0</v>
      </c>
      <c r="BL150" s="6">
        <f t="shared" si="86"/>
        <v>0</v>
      </c>
      <c r="BM150" s="6">
        <f>IF(BK150&gt;0,IF(SUM(BL$12:BL150)&gt;0,0,IF(BJ150&lt;&gt;"",-PPMT(Tablas!$D$8,BJ150,($C$4*12)-(VLOOKUP($BA$9,$A$12:$B$71,2,0)-1),BK$9-SUM(BL$12:BL150)),0)),0)</f>
        <v>0</v>
      </c>
      <c r="BN150" s="6">
        <f>IF(SUM(BL$12:BL150)&gt;0,0,IF(BJ150&lt;&gt;"",BK150-BM150-BL150,0))</f>
        <v>0</v>
      </c>
      <c r="BO150" s="6">
        <f>IF(SUM(BL$12:BL150)&gt;0,0,IF(BJ150&lt;&gt;"",(BK150-BL150)*Tablas!$D$8,0))</f>
        <v>0</v>
      </c>
      <c r="BP150" s="6">
        <f>IF(BM150&gt;0,IF(SUM(BL$12:BL150)&gt;0,0,IF(BJ150&lt;&gt;"",Tablas!$G$8,0)),0)</f>
        <v>0</v>
      </c>
      <c r="BQ150" s="6">
        <f>IF(BJ150&lt;&gt;"",ROUND(BP150+BO150+BM150,2),0)*(1+Tablas!$E$8)</f>
        <v>0</v>
      </c>
      <c r="BS150" s="14" t="str">
        <f t="shared" si="87"/>
        <v/>
      </c>
      <c r="BT150" s="6">
        <f t="shared" si="88"/>
        <v>0</v>
      </c>
      <c r="BU150" s="6">
        <f t="shared" si="89"/>
        <v>0</v>
      </c>
      <c r="BV150" s="6">
        <f>IF(BT150&gt;0,IF(SUM(BU$12:BU150)&gt;0,0,IF(BS150&lt;&gt;"",-PPMT(Tablas!$D$8,BS150,($C$4*12)-(VLOOKUP($BJ$9,$A$12:$B$71,2,0)-1),BT$9-SUM(BU$12:BU150)),0)),0)</f>
        <v>0</v>
      </c>
      <c r="BW150" s="6">
        <f>IF(SUM(BU$12:BU150)&gt;0,0,IF(BS150&lt;&gt;"",BT150-BV150-BU150,0))</f>
        <v>0</v>
      </c>
      <c r="BX150" s="6">
        <f>IF(SUM(BU$12:BU150)&gt;0,0,IF(BS150&lt;&gt;"",(BT150-BU150)*Tablas!$D$8,0))</f>
        <v>0</v>
      </c>
      <c r="BY150" s="6">
        <f>IF(BV150&gt;0,IF(SUM(BU$12:BU150)&gt;0,0,IF(BS150&lt;&gt;"",Tablas!$G$8,0)),0)</f>
        <v>0</v>
      </c>
      <c r="BZ150" s="6">
        <f>IF(BS150&lt;&gt;"",ROUND(BY150+BX150+BV150,2),0)*(1+Tablas!$E$8)</f>
        <v>0</v>
      </c>
      <c r="CB150" s="14" t="str">
        <f t="shared" si="90"/>
        <v/>
      </c>
      <c r="CC150" s="6">
        <f t="shared" si="91"/>
        <v>0</v>
      </c>
      <c r="CD150" s="6">
        <f t="shared" si="92"/>
        <v>0</v>
      </c>
      <c r="CE150" s="6">
        <f>IF(CC150&gt;0,IF(SUM(CD$12:CD150)&gt;0,0,IF(CB150&lt;&gt;"",-PPMT(Tablas!$D$8,CB150,($C$4*12)-(VLOOKUP($BS$9,$A$12:$B$71,2,0)-1),CC$9-SUM(CD$12:CD150)),0)),0)</f>
        <v>0</v>
      </c>
      <c r="CF150" s="6">
        <f>IF(SUM(CD$12:CD150)&gt;0,0,IF(CB150&lt;&gt;"",CC150-CE150-CD150,0))</f>
        <v>0</v>
      </c>
      <c r="CG150" s="6">
        <f>IF(SUM(CD$12:CD150)&gt;0,0,IF(CB150&lt;&gt;"",(CC150-CD150)*Tablas!$D$8,0))</f>
        <v>0</v>
      </c>
      <c r="CH150" s="6">
        <f>IF(CE150&gt;0,IF(SUM(CD$12:CD150)&gt;0,0,IF(CB150&lt;&gt;"",Tablas!$G$8,0)),0)</f>
        <v>0</v>
      </c>
      <c r="CI150" s="6">
        <f>IF(CB150&lt;&gt;"",ROUND(CH150+CG150+CE150,2),0)*(1+Tablas!$E$8)</f>
        <v>0</v>
      </c>
      <c r="CK150" s="14" t="str">
        <f t="shared" si="93"/>
        <v/>
      </c>
      <c r="CL150" s="6">
        <f t="shared" si="94"/>
        <v>0</v>
      </c>
      <c r="CM150" s="6">
        <f t="shared" si="95"/>
        <v>0</v>
      </c>
      <c r="CN150" s="6">
        <f>IF(CL150&gt;0,IF(SUM(CM$12:CM150)&gt;0,0,IF(CK150&lt;&gt;"",-PPMT(Tablas!$D$8,CK150,($C$4*12)-(VLOOKUP($CB$9,$A$12:$B$71,2,0)-1),CL$9-SUM(CM$12:CM150)),0)),0)</f>
        <v>0</v>
      </c>
      <c r="CO150" s="6">
        <f>IF(SUM(CM$12:CM150)&gt;0,0,IF(CK150&lt;&gt;"",CL150-CN150-CM150,0))</f>
        <v>0</v>
      </c>
      <c r="CP150" s="6">
        <f>IF(SUM(CM$12:CM150)&gt;0,0,IF(CK150&lt;&gt;"",(CL150-CM150)*Tablas!$D$8,0))</f>
        <v>0</v>
      </c>
      <c r="CQ150" s="6">
        <f>IF(CN150&gt;0,IF(SUM(CM$12:CM150)&gt;0,0,IF(CK150&lt;&gt;"",Tablas!$G$8,0)),0)</f>
        <v>0</v>
      </c>
      <c r="CR150" s="6">
        <f>IF(CK150&lt;&gt;"",ROUND(CQ150+CP150+CN150,2),0)*(1+Tablas!$E$8)</f>
        <v>0</v>
      </c>
      <c r="CT150" s="14" t="str">
        <f t="shared" si="96"/>
        <v/>
      </c>
      <c r="CU150" s="6">
        <f t="shared" si="97"/>
        <v>0</v>
      </c>
      <c r="CV150" s="6">
        <f t="shared" si="98"/>
        <v>0</v>
      </c>
      <c r="CW150" s="6">
        <f>IF(CU150&gt;0,IF(SUM(CV$12:CV150)&gt;0,0,IF(CT150&lt;&gt;"",-PPMT(Tablas!$D$8,CT150,($C$4*12)-(VLOOKUP($CK$9,$A$12:$B$71,2,0)-1),CU$9-SUM(CV$12:CV150)),0)),0)</f>
        <v>0</v>
      </c>
      <c r="CX150" s="6">
        <f>IF(SUM(CV$12:CV150)&gt;0,0,IF(CT150&lt;&gt;"",CU150-CW150-CV150,0))</f>
        <v>0</v>
      </c>
      <c r="CY150" s="6">
        <f>IF(SUM(CV$12:CV150)&gt;0,0,IF(CT150&lt;&gt;"",(CU150-CV150)*Tablas!$D$8,0))</f>
        <v>0</v>
      </c>
      <c r="CZ150" s="6">
        <f>IF(CW150&gt;0,IF(SUM(CV$12:CV150)&gt;0,0,IF(CT150&lt;&gt;"",Tablas!$G$8,0)),0)</f>
        <v>0</v>
      </c>
      <c r="DA150" s="6">
        <f>IF(CT150&lt;&gt;"",ROUND(CZ150+CY150+CW150,2),0)*(1+Tablas!$E$8)</f>
        <v>0</v>
      </c>
      <c r="DC150" s="14" t="str">
        <f t="shared" si="99"/>
        <v/>
      </c>
      <c r="DD150" s="6">
        <f t="shared" si="100"/>
        <v>0</v>
      </c>
      <c r="DE150" s="6">
        <f t="shared" si="101"/>
        <v>0</v>
      </c>
      <c r="DF150" s="6">
        <f>IF(DD150&gt;0,IF(SUM(DE$12:DE150)&gt;0,0,IF(DC150&lt;&gt;"",-PPMT(Tablas!$D$8,DC150,($C$4*12)-(VLOOKUP($CT$9,$A$12:$B$71,2,0)-1),DD$9-SUM(DE$12:DE150)),0)),0)</f>
        <v>0</v>
      </c>
      <c r="DG150" s="6">
        <f>IF(SUM(DE$12:DE150)&gt;0,0,IF(DC150&lt;&gt;"",DD150-DF150-DE150,0))</f>
        <v>0</v>
      </c>
      <c r="DH150" s="6">
        <f>IF(SUM(DE$12:DE150)&gt;0,0,IF(DC150&lt;&gt;"",(DD150-DE150)*Tablas!$D$8,0))</f>
        <v>0</v>
      </c>
      <c r="DI150" s="6">
        <f>IF(DF150&gt;0,IF(SUM(DE$12:DE150)&gt;0,0,IF(DC150&lt;&gt;"",Tablas!$G$8,0)),0)</f>
        <v>0</v>
      </c>
      <c r="DJ150" s="6">
        <f>IF(DC150&lt;&gt;"",ROUND(DI150+DH150+DF150,2),0)*(1+Tablas!$E$8)</f>
        <v>0</v>
      </c>
      <c r="DL150" s="14" t="str">
        <f t="shared" si="102"/>
        <v/>
      </c>
      <c r="DM150" s="6">
        <f t="shared" si="103"/>
        <v>0</v>
      </c>
      <c r="DN150" s="6">
        <f t="shared" si="104"/>
        <v>0</v>
      </c>
      <c r="DO150" s="6">
        <f>IF(DM150&gt;0,IF(SUM(DN$12:DN150)&gt;0,0,IF(DL150&lt;&gt;"",-PPMT(Tablas!$D$8,DL150,($C$4*12)-(VLOOKUP($DC$9,$A$12:$B$71,2,0)-1),DM$9-SUM(DN$12:DN150)),0)),0)</f>
        <v>0</v>
      </c>
      <c r="DP150" s="6">
        <f>IF(SUM(DN$12:DN150)&gt;0,0,IF(DL150&lt;&gt;"",DM150-DO150-DN150,0))</f>
        <v>0</v>
      </c>
      <c r="DQ150" s="6">
        <f>IF(SUM(DN$12:DN150)&gt;0,0,IF(DL150&lt;&gt;"",(DM150-DN150)*Tablas!$D$8,0))</f>
        <v>0</v>
      </c>
      <c r="DR150" s="6">
        <f>IF(DO150&gt;0,IF(SUM(DN$12:DN150)&gt;0,0,IF(DL150&lt;&gt;"",Tablas!$G$8,0)),0)</f>
        <v>0</v>
      </c>
      <c r="DS150" s="6">
        <f>IF(DL150&lt;&gt;"",ROUND(DR150+DQ150+DO150,2),0)*(1+Tablas!$E$8)</f>
        <v>0</v>
      </c>
      <c r="DU150" s="14" t="str">
        <f t="shared" si="105"/>
        <v/>
      </c>
      <c r="DV150" s="6">
        <f t="shared" si="106"/>
        <v>0</v>
      </c>
      <c r="DW150" s="6">
        <f t="shared" si="107"/>
        <v>0</v>
      </c>
      <c r="DX150" s="6">
        <f>IF(DV150&gt;0,IF(SUM(DW$12:DW150)&gt;0,0,IF(DU150&lt;&gt;"",-PPMT(Tablas!$D$8,DU150,($C$4*12)-(VLOOKUP($DL$9,$A$12:$B$71,2,0)-1),DV$9-SUM(DW$12:DW150)),0)),0)</f>
        <v>0</v>
      </c>
      <c r="DY150" s="6">
        <f>IF(SUM(DW$12:DW150)&gt;0,0,IF(DU150&lt;&gt;"",DV150-DX150-DW150,0))</f>
        <v>0</v>
      </c>
      <c r="DZ150" s="6">
        <f>IF(SUM(DW$12:DW150)&gt;0,0,IF(DU150&lt;&gt;"",(DV150-DW150)*Tablas!$D$8,0))</f>
        <v>0</v>
      </c>
      <c r="EA150" s="6">
        <f>IF(DX150&gt;0,IF(SUM(DW$12:DW150)&gt;0,0,IF(DU150&lt;&gt;"",Tablas!$G$8,0)),0)</f>
        <v>0</v>
      </c>
      <c r="EB150" s="6">
        <f>IF(DU150&lt;&gt;"",ROUND(EA150+DZ150+DX150,2),0)*(1+Tablas!$E$8)</f>
        <v>0</v>
      </c>
    </row>
    <row r="151" spans="1:132" x14ac:dyDescent="0.2">
      <c r="A151" s="3">
        <f>IF($D151&gt;0,COUNTA($D$12:D151),0)</f>
        <v>0</v>
      </c>
      <c r="B151" s="13" t="str">
        <f t="shared" si="108"/>
        <v/>
      </c>
      <c r="C151" s="1">
        <f t="shared" si="109"/>
        <v>49841</v>
      </c>
      <c r="D151" s="34"/>
      <c r="E151" s="6">
        <f t="shared" si="110"/>
        <v>1.0572875908110291E-11</v>
      </c>
      <c r="F151" s="6">
        <f t="shared" si="74"/>
        <v>0</v>
      </c>
      <c r="G151" s="6">
        <f t="shared" si="75"/>
        <v>0</v>
      </c>
      <c r="H151" s="6">
        <f t="shared" si="76"/>
        <v>0</v>
      </c>
      <c r="I151" s="6">
        <f>ROUND(SUM(F151:H151),2)*(Tablas!$E$8)</f>
        <v>0</v>
      </c>
      <c r="J151" s="6">
        <f t="shared" si="77"/>
        <v>0</v>
      </c>
      <c r="AR151" s="14" t="str">
        <f t="shared" si="78"/>
        <v/>
      </c>
      <c r="AS151" s="6">
        <f t="shared" si="79"/>
        <v>0</v>
      </c>
      <c r="AT151" s="6">
        <f t="shared" si="80"/>
        <v>0</v>
      </c>
      <c r="AU151" s="6">
        <f>IF(SUM($AT$12:$AT151)&gt;0,0,IF($AR151&lt;&gt;"",-PPMT($H$2,$AR151,$C$4*12,$AS$12-SUM($AT$12:$AT151)),0))</f>
        <v>0</v>
      </c>
      <c r="AV151" s="6">
        <f>IF(SUM($AT$12:$AT151)&gt;0,0,IF($AR151&lt;&gt;"",AS151-AU151-AT151,0))</f>
        <v>0</v>
      </c>
      <c r="AW151" s="6">
        <f>IF(SUM($AT$12:$AT151)&gt;0,0,IF($AR151&lt;&gt;"",(AS151-AT151)*$H$2,0))</f>
        <v>0</v>
      </c>
      <c r="AX151" s="6">
        <f>IF(AU151&gt;0,IF(SUM($AT$12:$AT151)&gt;0,0,IF($AR151&lt;&gt;"",Tablas!$G$8,0)),0)</f>
        <v>0</v>
      </c>
      <c r="AY151" s="6">
        <f>IF($AR151&lt;&gt;"",ROUND(AX151+AW151+AU151,2),0)*(1+Tablas!$E$8)</f>
        <v>0</v>
      </c>
      <c r="BA151" s="14" t="str">
        <f t="shared" si="81"/>
        <v/>
      </c>
      <c r="BB151" s="6">
        <f t="shared" si="82"/>
        <v>0</v>
      </c>
      <c r="BC151" s="6">
        <f t="shared" si="83"/>
        <v>0</v>
      </c>
      <c r="BD151" s="6">
        <f>IF(BB151&gt;0,
IF(SUM(BC$12:BC151)&gt;0,0,
IF(BA151&lt;&gt;"",
-PPMT(Tablas!$D$8,BA151,($C$4*12)-(VLOOKUP($AR$9,$A$12:$B$71,2,0)-1),BB$9-SUM(BC$12:BC151)),0)),0)</f>
        <v>0</v>
      </c>
      <c r="BE151" s="6">
        <f>IF(SUM(BC$12:BC151)&gt;0,0,IF(BA151&lt;&gt;"",BB151-BD151-BC151,0))</f>
        <v>0</v>
      </c>
      <c r="BF151" s="6">
        <f>IF(SUM(BC$12:BC151)&gt;0,0,IF(BA151&lt;&gt;"",(BB151-BC151)*Tablas!$D$8,0))</f>
        <v>0</v>
      </c>
      <c r="BG151" s="6">
        <f>IF(BD151&gt;0,IF(SUM(BC$12:BC151)&gt;0,0,IF(BA151&lt;&gt;"",Tablas!$G$8,0)),0)</f>
        <v>0</v>
      </c>
      <c r="BH151" s="6">
        <f>IF(BA151&lt;&gt;"",ROUND(BG151+BF151+BD151,2),0)*(1+Tablas!$E$8)</f>
        <v>0</v>
      </c>
      <c r="BJ151" s="14" t="str">
        <f t="shared" si="84"/>
        <v/>
      </c>
      <c r="BK151" s="6">
        <f t="shared" si="85"/>
        <v>0</v>
      </c>
      <c r="BL151" s="6">
        <f t="shared" si="86"/>
        <v>0</v>
      </c>
      <c r="BM151" s="6">
        <f>IF(BK151&gt;0,IF(SUM(BL$12:BL151)&gt;0,0,IF(BJ151&lt;&gt;"",-PPMT(Tablas!$D$8,BJ151,($C$4*12)-(VLOOKUP($BA$9,$A$12:$B$71,2,0)-1),BK$9-SUM(BL$12:BL151)),0)),0)</f>
        <v>0</v>
      </c>
      <c r="BN151" s="6">
        <f>IF(SUM(BL$12:BL151)&gt;0,0,IF(BJ151&lt;&gt;"",BK151-BM151-BL151,0))</f>
        <v>0</v>
      </c>
      <c r="BO151" s="6">
        <f>IF(SUM(BL$12:BL151)&gt;0,0,IF(BJ151&lt;&gt;"",(BK151-BL151)*Tablas!$D$8,0))</f>
        <v>0</v>
      </c>
      <c r="BP151" s="6">
        <f>IF(BM151&gt;0,IF(SUM(BL$12:BL151)&gt;0,0,IF(BJ151&lt;&gt;"",Tablas!$G$8,0)),0)</f>
        <v>0</v>
      </c>
      <c r="BQ151" s="6">
        <f>IF(BJ151&lt;&gt;"",ROUND(BP151+BO151+BM151,2),0)*(1+Tablas!$E$8)</f>
        <v>0</v>
      </c>
      <c r="BS151" s="14" t="str">
        <f t="shared" si="87"/>
        <v/>
      </c>
      <c r="BT151" s="6">
        <f t="shared" si="88"/>
        <v>0</v>
      </c>
      <c r="BU151" s="6">
        <f t="shared" si="89"/>
        <v>0</v>
      </c>
      <c r="BV151" s="6">
        <f>IF(BT151&gt;0,IF(SUM(BU$12:BU151)&gt;0,0,IF(BS151&lt;&gt;"",-PPMT(Tablas!$D$8,BS151,($C$4*12)-(VLOOKUP($BJ$9,$A$12:$B$71,2,0)-1),BT$9-SUM(BU$12:BU151)),0)),0)</f>
        <v>0</v>
      </c>
      <c r="BW151" s="6">
        <f>IF(SUM(BU$12:BU151)&gt;0,0,IF(BS151&lt;&gt;"",BT151-BV151-BU151,0))</f>
        <v>0</v>
      </c>
      <c r="BX151" s="6">
        <f>IF(SUM(BU$12:BU151)&gt;0,0,IF(BS151&lt;&gt;"",(BT151-BU151)*Tablas!$D$8,0))</f>
        <v>0</v>
      </c>
      <c r="BY151" s="6">
        <f>IF(BV151&gt;0,IF(SUM(BU$12:BU151)&gt;0,0,IF(BS151&lt;&gt;"",Tablas!$G$8,0)),0)</f>
        <v>0</v>
      </c>
      <c r="BZ151" s="6">
        <f>IF(BS151&lt;&gt;"",ROUND(BY151+BX151+BV151,2),0)*(1+Tablas!$E$8)</f>
        <v>0</v>
      </c>
      <c r="CB151" s="14" t="str">
        <f t="shared" si="90"/>
        <v/>
      </c>
      <c r="CC151" s="6">
        <f t="shared" si="91"/>
        <v>0</v>
      </c>
      <c r="CD151" s="6">
        <f t="shared" si="92"/>
        <v>0</v>
      </c>
      <c r="CE151" s="6">
        <f>IF(CC151&gt;0,IF(SUM(CD$12:CD151)&gt;0,0,IF(CB151&lt;&gt;"",-PPMT(Tablas!$D$8,CB151,($C$4*12)-(VLOOKUP($BS$9,$A$12:$B$71,2,0)-1),CC$9-SUM(CD$12:CD151)),0)),0)</f>
        <v>0</v>
      </c>
      <c r="CF151" s="6">
        <f>IF(SUM(CD$12:CD151)&gt;0,0,IF(CB151&lt;&gt;"",CC151-CE151-CD151,0))</f>
        <v>0</v>
      </c>
      <c r="CG151" s="6">
        <f>IF(SUM(CD$12:CD151)&gt;0,0,IF(CB151&lt;&gt;"",(CC151-CD151)*Tablas!$D$8,0))</f>
        <v>0</v>
      </c>
      <c r="CH151" s="6">
        <f>IF(CE151&gt;0,IF(SUM(CD$12:CD151)&gt;0,0,IF(CB151&lt;&gt;"",Tablas!$G$8,0)),0)</f>
        <v>0</v>
      </c>
      <c r="CI151" s="6">
        <f>IF(CB151&lt;&gt;"",ROUND(CH151+CG151+CE151,2),0)*(1+Tablas!$E$8)</f>
        <v>0</v>
      </c>
      <c r="CK151" s="14" t="str">
        <f t="shared" si="93"/>
        <v/>
      </c>
      <c r="CL151" s="6">
        <f t="shared" si="94"/>
        <v>0</v>
      </c>
      <c r="CM151" s="6">
        <f t="shared" si="95"/>
        <v>0</v>
      </c>
      <c r="CN151" s="6">
        <f>IF(CL151&gt;0,IF(SUM(CM$12:CM151)&gt;0,0,IF(CK151&lt;&gt;"",-PPMT(Tablas!$D$8,CK151,($C$4*12)-(VLOOKUP($CB$9,$A$12:$B$71,2,0)-1),CL$9-SUM(CM$12:CM151)),0)),0)</f>
        <v>0</v>
      </c>
      <c r="CO151" s="6">
        <f>IF(SUM(CM$12:CM151)&gt;0,0,IF(CK151&lt;&gt;"",CL151-CN151-CM151,0))</f>
        <v>0</v>
      </c>
      <c r="CP151" s="6">
        <f>IF(SUM(CM$12:CM151)&gt;0,0,IF(CK151&lt;&gt;"",(CL151-CM151)*Tablas!$D$8,0))</f>
        <v>0</v>
      </c>
      <c r="CQ151" s="6">
        <f>IF(CN151&gt;0,IF(SUM(CM$12:CM151)&gt;0,0,IF(CK151&lt;&gt;"",Tablas!$G$8,0)),0)</f>
        <v>0</v>
      </c>
      <c r="CR151" s="6">
        <f>IF(CK151&lt;&gt;"",ROUND(CQ151+CP151+CN151,2),0)*(1+Tablas!$E$8)</f>
        <v>0</v>
      </c>
      <c r="CT151" s="14" t="str">
        <f t="shared" si="96"/>
        <v/>
      </c>
      <c r="CU151" s="6">
        <f t="shared" si="97"/>
        <v>0</v>
      </c>
      <c r="CV151" s="6">
        <f t="shared" si="98"/>
        <v>0</v>
      </c>
      <c r="CW151" s="6">
        <f>IF(CU151&gt;0,IF(SUM(CV$12:CV151)&gt;0,0,IF(CT151&lt;&gt;"",-PPMT(Tablas!$D$8,CT151,($C$4*12)-(VLOOKUP($CK$9,$A$12:$B$71,2,0)-1),CU$9-SUM(CV$12:CV151)),0)),0)</f>
        <v>0</v>
      </c>
      <c r="CX151" s="6">
        <f>IF(SUM(CV$12:CV151)&gt;0,0,IF(CT151&lt;&gt;"",CU151-CW151-CV151,0))</f>
        <v>0</v>
      </c>
      <c r="CY151" s="6">
        <f>IF(SUM(CV$12:CV151)&gt;0,0,IF(CT151&lt;&gt;"",(CU151-CV151)*Tablas!$D$8,0))</f>
        <v>0</v>
      </c>
      <c r="CZ151" s="6">
        <f>IF(CW151&gt;0,IF(SUM(CV$12:CV151)&gt;0,0,IF(CT151&lt;&gt;"",Tablas!$G$8,0)),0)</f>
        <v>0</v>
      </c>
      <c r="DA151" s="6">
        <f>IF(CT151&lt;&gt;"",ROUND(CZ151+CY151+CW151,2),0)*(1+Tablas!$E$8)</f>
        <v>0</v>
      </c>
      <c r="DC151" s="14" t="str">
        <f t="shared" si="99"/>
        <v/>
      </c>
      <c r="DD151" s="6">
        <f t="shared" si="100"/>
        <v>0</v>
      </c>
      <c r="DE151" s="6">
        <f t="shared" si="101"/>
        <v>0</v>
      </c>
      <c r="DF151" s="6">
        <f>IF(DD151&gt;0,IF(SUM(DE$12:DE151)&gt;0,0,IF(DC151&lt;&gt;"",-PPMT(Tablas!$D$8,DC151,($C$4*12)-(VLOOKUP($CT$9,$A$12:$B$71,2,0)-1),DD$9-SUM(DE$12:DE151)),0)),0)</f>
        <v>0</v>
      </c>
      <c r="DG151" s="6">
        <f>IF(SUM(DE$12:DE151)&gt;0,0,IF(DC151&lt;&gt;"",DD151-DF151-DE151,0))</f>
        <v>0</v>
      </c>
      <c r="DH151" s="6">
        <f>IF(SUM(DE$12:DE151)&gt;0,0,IF(DC151&lt;&gt;"",(DD151-DE151)*Tablas!$D$8,0))</f>
        <v>0</v>
      </c>
      <c r="DI151" s="6">
        <f>IF(DF151&gt;0,IF(SUM(DE$12:DE151)&gt;0,0,IF(DC151&lt;&gt;"",Tablas!$G$8,0)),0)</f>
        <v>0</v>
      </c>
      <c r="DJ151" s="6">
        <f>IF(DC151&lt;&gt;"",ROUND(DI151+DH151+DF151,2),0)*(1+Tablas!$E$8)</f>
        <v>0</v>
      </c>
      <c r="DL151" s="14" t="str">
        <f t="shared" si="102"/>
        <v/>
      </c>
      <c r="DM151" s="6">
        <f t="shared" si="103"/>
        <v>0</v>
      </c>
      <c r="DN151" s="6">
        <f t="shared" si="104"/>
        <v>0</v>
      </c>
      <c r="DO151" s="6">
        <f>IF(DM151&gt;0,IF(SUM(DN$12:DN151)&gt;0,0,IF(DL151&lt;&gt;"",-PPMT(Tablas!$D$8,DL151,($C$4*12)-(VLOOKUP($DC$9,$A$12:$B$71,2,0)-1),DM$9-SUM(DN$12:DN151)),0)),0)</f>
        <v>0</v>
      </c>
      <c r="DP151" s="6">
        <f>IF(SUM(DN$12:DN151)&gt;0,0,IF(DL151&lt;&gt;"",DM151-DO151-DN151,0))</f>
        <v>0</v>
      </c>
      <c r="DQ151" s="6">
        <f>IF(SUM(DN$12:DN151)&gt;0,0,IF(DL151&lt;&gt;"",(DM151-DN151)*Tablas!$D$8,0))</f>
        <v>0</v>
      </c>
      <c r="DR151" s="6">
        <f>IF(DO151&gt;0,IF(SUM(DN$12:DN151)&gt;0,0,IF(DL151&lt;&gt;"",Tablas!$G$8,0)),0)</f>
        <v>0</v>
      </c>
      <c r="DS151" s="6">
        <f>IF(DL151&lt;&gt;"",ROUND(DR151+DQ151+DO151,2),0)*(1+Tablas!$E$8)</f>
        <v>0</v>
      </c>
      <c r="DU151" s="14" t="str">
        <f t="shared" si="105"/>
        <v/>
      </c>
      <c r="DV151" s="6">
        <f t="shared" si="106"/>
        <v>0</v>
      </c>
      <c r="DW151" s="6">
        <f t="shared" si="107"/>
        <v>0</v>
      </c>
      <c r="DX151" s="6">
        <f>IF(DV151&gt;0,IF(SUM(DW$12:DW151)&gt;0,0,IF(DU151&lt;&gt;"",-PPMT(Tablas!$D$8,DU151,($C$4*12)-(VLOOKUP($DL$9,$A$12:$B$71,2,0)-1),DV$9-SUM(DW$12:DW151)),0)),0)</f>
        <v>0</v>
      </c>
      <c r="DY151" s="6">
        <f>IF(SUM(DW$12:DW151)&gt;0,0,IF(DU151&lt;&gt;"",DV151-DX151-DW151,0))</f>
        <v>0</v>
      </c>
      <c r="DZ151" s="6">
        <f>IF(SUM(DW$12:DW151)&gt;0,0,IF(DU151&lt;&gt;"",(DV151-DW151)*Tablas!$D$8,0))</f>
        <v>0</v>
      </c>
      <c r="EA151" s="6">
        <f>IF(DX151&gt;0,IF(SUM(DW$12:DW151)&gt;0,0,IF(DU151&lt;&gt;"",Tablas!$G$8,0)),0)</f>
        <v>0</v>
      </c>
      <c r="EB151" s="6">
        <f>IF(DU151&lt;&gt;"",ROUND(EA151+DZ151+DX151,2),0)*(1+Tablas!$E$8)</f>
        <v>0</v>
      </c>
    </row>
    <row r="152" spans="1:132" x14ac:dyDescent="0.2">
      <c r="A152" s="3">
        <f>IF($D152&gt;0,COUNTA($D$12:D152),0)</f>
        <v>0</v>
      </c>
      <c r="B152" s="13" t="str">
        <f t="shared" si="108"/>
        <v/>
      </c>
      <c r="C152" s="1">
        <f t="shared" si="109"/>
        <v>49871</v>
      </c>
      <c r="D152" s="34"/>
      <c r="E152" s="6">
        <f t="shared" si="110"/>
        <v>1.0572875908110291E-11</v>
      </c>
      <c r="F152" s="6">
        <f t="shared" si="74"/>
        <v>0</v>
      </c>
      <c r="G152" s="6">
        <f t="shared" si="75"/>
        <v>0</v>
      </c>
      <c r="H152" s="6">
        <f t="shared" si="76"/>
        <v>0</v>
      </c>
      <c r="I152" s="6">
        <f>ROUND(SUM(F152:H152),2)*(Tablas!$E$8)</f>
        <v>0</v>
      </c>
      <c r="J152" s="6">
        <f t="shared" si="77"/>
        <v>0</v>
      </c>
      <c r="AR152" s="14" t="str">
        <f t="shared" si="78"/>
        <v/>
      </c>
      <c r="AS152" s="6">
        <f t="shared" si="79"/>
        <v>0</v>
      </c>
      <c r="AT152" s="6">
        <f t="shared" si="80"/>
        <v>0</v>
      </c>
      <c r="AU152" s="6">
        <f>IF(SUM($AT$12:$AT152)&gt;0,0,IF($AR152&lt;&gt;"",-PPMT($H$2,$AR152,$C$4*12,$AS$12-SUM($AT$12:$AT152)),0))</f>
        <v>0</v>
      </c>
      <c r="AV152" s="6">
        <f>IF(SUM($AT$12:$AT152)&gt;0,0,IF($AR152&lt;&gt;"",AS152-AU152-AT152,0))</f>
        <v>0</v>
      </c>
      <c r="AW152" s="6">
        <f>IF(SUM($AT$12:$AT152)&gt;0,0,IF($AR152&lt;&gt;"",(AS152-AT152)*$H$2,0))</f>
        <v>0</v>
      </c>
      <c r="AX152" s="6">
        <f>IF(AU152&gt;0,IF(SUM($AT$12:$AT152)&gt;0,0,IF($AR152&lt;&gt;"",Tablas!$G$8,0)),0)</f>
        <v>0</v>
      </c>
      <c r="AY152" s="6">
        <f>IF($AR152&lt;&gt;"",ROUND(AX152+AW152+AU152,2),0)*(1+Tablas!$E$8)</f>
        <v>0</v>
      </c>
      <c r="BA152" s="14" t="str">
        <f t="shared" si="81"/>
        <v/>
      </c>
      <c r="BB152" s="6">
        <f t="shared" si="82"/>
        <v>0</v>
      </c>
      <c r="BC152" s="6">
        <f t="shared" si="83"/>
        <v>0</v>
      </c>
      <c r="BD152" s="6">
        <f>IF(BB152&gt;0,
IF(SUM(BC$12:BC152)&gt;0,0,
IF(BA152&lt;&gt;"",
-PPMT(Tablas!$D$8,BA152,($C$4*12)-(VLOOKUP($AR$9,$A$12:$B$71,2,0)-1),BB$9-SUM(BC$12:BC152)),0)),0)</f>
        <v>0</v>
      </c>
      <c r="BE152" s="6">
        <f>IF(SUM(BC$12:BC152)&gt;0,0,IF(BA152&lt;&gt;"",BB152-BD152-BC152,0))</f>
        <v>0</v>
      </c>
      <c r="BF152" s="6">
        <f>IF(SUM(BC$12:BC152)&gt;0,0,IF(BA152&lt;&gt;"",(BB152-BC152)*Tablas!$D$8,0))</f>
        <v>0</v>
      </c>
      <c r="BG152" s="6">
        <f>IF(BD152&gt;0,IF(SUM(BC$12:BC152)&gt;0,0,IF(BA152&lt;&gt;"",Tablas!$G$8,0)),0)</f>
        <v>0</v>
      </c>
      <c r="BH152" s="6">
        <f>IF(BA152&lt;&gt;"",ROUND(BG152+BF152+BD152,2),0)*(1+Tablas!$E$8)</f>
        <v>0</v>
      </c>
      <c r="BJ152" s="14" t="str">
        <f t="shared" si="84"/>
        <v/>
      </c>
      <c r="BK152" s="6">
        <f t="shared" si="85"/>
        <v>0</v>
      </c>
      <c r="BL152" s="6">
        <f t="shared" si="86"/>
        <v>0</v>
      </c>
      <c r="BM152" s="6">
        <f>IF(BK152&gt;0,IF(SUM(BL$12:BL152)&gt;0,0,IF(BJ152&lt;&gt;"",-PPMT(Tablas!$D$8,BJ152,($C$4*12)-(VLOOKUP($BA$9,$A$12:$B$71,2,0)-1),BK$9-SUM(BL$12:BL152)),0)),0)</f>
        <v>0</v>
      </c>
      <c r="BN152" s="6">
        <f>IF(SUM(BL$12:BL152)&gt;0,0,IF(BJ152&lt;&gt;"",BK152-BM152-BL152,0))</f>
        <v>0</v>
      </c>
      <c r="BO152" s="6">
        <f>IF(SUM(BL$12:BL152)&gt;0,0,IF(BJ152&lt;&gt;"",(BK152-BL152)*Tablas!$D$8,0))</f>
        <v>0</v>
      </c>
      <c r="BP152" s="6">
        <f>IF(BM152&gt;0,IF(SUM(BL$12:BL152)&gt;0,0,IF(BJ152&lt;&gt;"",Tablas!$G$8,0)),0)</f>
        <v>0</v>
      </c>
      <c r="BQ152" s="6">
        <f>IF(BJ152&lt;&gt;"",ROUND(BP152+BO152+BM152,2),0)*(1+Tablas!$E$8)</f>
        <v>0</v>
      </c>
      <c r="BS152" s="14" t="str">
        <f t="shared" si="87"/>
        <v/>
      </c>
      <c r="BT152" s="6">
        <f t="shared" si="88"/>
        <v>0</v>
      </c>
      <c r="BU152" s="6">
        <f t="shared" si="89"/>
        <v>0</v>
      </c>
      <c r="BV152" s="6">
        <f>IF(BT152&gt;0,IF(SUM(BU$12:BU152)&gt;0,0,IF(BS152&lt;&gt;"",-PPMT(Tablas!$D$8,BS152,($C$4*12)-(VLOOKUP($BJ$9,$A$12:$B$71,2,0)-1),BT$9-SUM(BU$12:BU152)),0)),0)</f>
        <v>0</v>
      </c>
      <c r="BW152" s="6">
        <f>IF(SUM(BU$12:BU152)&gt;0,0,IF(BS152&lt;&gt;"",BT152-BV152-BU152,0))</f>
        <v>0</v>
      </c>
      <c r="BX152" s="6">
        <f>IF(SUM(BU$12:BU152)&gt;0,0,IF(BS152&lt;&gt;"",(BT152-BU152)*Tablas!$D$8,0))</f>
        <v>0</v>
      </c>
      <c r="BY152" s="6">
        <f>IF(BV152&gt;0,IF(SUM(BU$12:BU152)&gt;0,0,IF(BS152&lt;&gt;"",Tablas!$G$8,0)),0)</f>
        <v>0</v>
      </c>
      <c r="BZ152" s="6">
        <f>IF(BS152&lt;&gt;"",ROUND(BY152+BX152+BV152,2),0)*(1+Tablas!$E$8)</f>
        <v>0</v>
      </c>
      <c r="CB152" s="14" t="str">
        <f t="shared" si="90"/>
        <v/>
      </c>
      <c r="CC152" s="6">
        <f t="shared" si="91"/>
        <v>0</v>
      </c>
      <c r="CD152" s="6">
        <f t="shared" si="92"/>
        <v>0</v>
      </c>
      <c r="CE152" s="6">
        <f>IF(CC152&gt;0,IF(SUM(CD$12:CD152)&gt;0,0,IF(CB152&lt;&gt;"",-PPMT(Tablas!$D$8,CB152,($C$4*12)-(VLOOKUP($BS$9,$A$12:$B$71,2,0)-1),CC$9-SUM(CD$12:CD152)),0)),0)</f>
        <v>0</v>
      </c>
      <c r="CF152" s="6">
        <f>IF(SUM(CD$12:CD152)&gt;0,0,IF(CB152&lt;&gt;"",CC152-CE152-CD152,0))</f>
        <v>0</v>
      </c>
      <c r="CG152" s="6">
        <f>IF(SUM(CD$12:CD152)&gt;0,0,IF(CB152&lt;&gt;"",(CC152-CD152)*Tablas!$D$8,0))</f>
        <v>0</v>
      </c>
      <c r="CH152" s="6">
        <f>IF(CE152&gt;0,IF(SUM(CD$12:CD152)&gt;0,0,IF(CB152&lt;&gt;"",Tablas!$G$8,0)),0)</f>
        <v>0</v>
      </c>
      <c r="CI152" s="6">
        <f>IF(CB152&lt;&gt;"",ROUND(CH152+CG152+CE152,2),0)*(1+Tablas!$E$8)</f>
        <v>0</v>
      </c>
      <c r="CK152" s="14" t="str">
        <f t="shared" si="93"/>
        <v/>
      </c>
      <c r="CL152" s="6">
        <f t="shared" si="94"/>
        <v>0</v>
      </c>
      <c r="CM152" s="6">
        <f t="shared" si="95"/>
        <v>0</v>
      </c>
      <c r="CN152" s="6">
        <f>IF(CL152&gt;0,IF(SUM(CM$12:CM152)&gt;0,0,IF(CK152&lt;&gt;"",-PPMT(Tablas!$D$8,CK152,($C$4*12)-(VLOOKUP($CB$9,$A$12:$B$71,2,0)-1),CL$9-SUM(CM$12:CM152)),0)),0)</f>
        <v>0</v>
      </c>
      <c r="CO152" s="6">
        <f>IF(SUM(CM$12:CM152)&gt;0,0,IF(CK152&lt;&gt;"",CL152-CN152-CM152,0))</f>
        <v>0</v>
      </c>
      <c r="CP152" s="6">
        <f>IF(SUM(CM$12:CM152)&gt;0,0,IF(CK152&lt;&gt;"",(CL152-CM152)*Tablas!$D$8,0))</f>
        <v>0</v>
      </c>
      <c r="CQ152" s="6">
        <f>IF(CN152&gt;0,IF(SUM(CM$12:CM152)&gt;0,0,IF(CK152&lt;&gt;"",Tablas!$G$8,0)),0)</f>
        <v>0</v>
      </c>
      <c r="CR152" s="6">
        <f>IF(CK152&lt;&gt;"",ROUND(CQ152+CP152+CN152,2),0)*(1+Tablas!$E$8)</f>
        <v>0</v>
      </c>
      <c r="CT152" s="14" t="str">
        <f t="shared" si="96"/>
        <v/>
      </c>
      <c r="CU152" s="6">
        <f t="shared" si="97"/>
        <v>0</v>
      </c>
      <c r="CV152" s="6">
        <f t="shared" si="98"/>
        <v>0</v>
      </c>
      <c r="CW152" s="6">
        <f>IF(CU152&gt;0,IF(SUM(CV$12:CV152)&gt;0,0,IF(CT152&lt;&gt;"",-PPMT(Tablas!$D$8,CT152,($C$4*12)-(VLOOKUP($CK$9,$A$12:$B$71,2,0)-1),CU$9-SUM(CV$12:CV152)),0)),0)</f>
        <v>0</v>
      </c>
      <c r="CX152" s="6">
        <f>IF(SUM(CV$12:CV152)&gt;0,0,IF(CT152&lt;&gt;"",CU152-CW152-CV152,0))</f>
        <v>0</v>
      </c>
      <c r="CY152" s="6">
        <f>IF(SUM(CV$12:CV152)&gt;0,0,IF(CT152&lt;&gt;"",(CU152-CV152)*Tablas!$D$8,0))</f>
        <v>0</v>
      </c>
      <c r="CZ152" s="6">
        <f>IF(CW152&gt;0,IF(SUM(CV$12:CV152)&gt;0,0,IF(CT152&lt;&gt;"",Tablas!$G$8,0)),0)</f>
        <v>0</v>
      </c>
      <c r="DA152" s="6">
        <f>IF(CT152&lt;&gt;"",ROUND(CZ152+CY152+CW152,2),0)*(1+Tablas!$E$8)</f>
        <v>0</v>
      </c>
      <c r="DC152" s="14" t="str">
        <f t="shared" si="99"/>
        <v/>
      </c>
      <c r="DD152" s="6">
        <f t="shared" si="100"/>
        <v>0</v>
      </c>
      <c r="DE152" s="6">
        <f t="shared" si="101"/>
        <v>0</v>
      </c>
      <c r="DF152" s="6">
        <f>IF(DD152&gt;0,IF(SUM(DE$12:DE152)&gt;0,0,IF(DC152&lt;&gt;"",-PPMT(Tablas!$D$8,DC152,($C$4*12)-(VLOOKUP($CT$9,$A$12:$B$71,2,0)-1),DD$9-SUM(DE$12:DE152)),0)),0)</f>
        <v>0</v>
      </c>
      <c r="DG152" s="6">
        <f>IF(SUM(DE$12:DE152)&gt;0,0,IF(DC152&lt;&gt;"",DD152-DF152-DE152,0))</f>
        <v>0</v>
      </c>
      <c r="DH152" s="6">
        <f>IF(SUM(DE$12:DE152)&gt;0,0,IF(DC152&lt;&gt;"",(DD152-DE152)*Tablas!$D$8,0))</f>
        <v>0</v>
      </c>
      <c r="DI152" s="6">
        <f>IF(DF152&gt;0,IF(SUM(DE$12:DE152)&gt;0,0,IF(DC152&lt;&gt;"",Tablas!$G$8,0)),0)</f>
        <v>0</v>
      </c>
      <c r="DJ152" s="6">
        <f>IF(DC152&lt;&gt;"",ROUND(DI152+DH152+DF152,2),0)*(1+Tablas!$E$8)</f>
        <v>0</v>
      </c>
      <c r="DL152" s="14" t="str">
        <f t="shared" si="102"/>
        <v/>
      </c>
      <c r="DM152" s="6">
        <f t="shared" si="103"/>
        <v>0</v>
      </c>
      <c r="DN152" s="6">
        <f t="shared" si="104"/>
        <v>0</v>
      </c>
      <c r="DO152" s="6">
        <f>IF(DM152&gt;0,IF(SUM(DN$12:DN152)&gt;0,0,IF(DL152&lt;&gt;"",-PPMT(Tablas!$D$8,DL152,($C$4*12)-(VLOOKUP($DC$9,$A$12:$B$71,2,0)-1),DM$9-SUM(DN$12:DN152)),0)),0)</f>
        <v>0</v>
      </c>
      <c r="DP152" s="6">
        <f>IF(SUM(DN$12:DN152)&gt;0,0,IF(DL152&lt;&gt;"",DM152-DO152-DN152,0))</f>
        <v>0</v>
      </c>
      <c r="DQ152" s="6">
        <f>IF(SUM(DN$12:DN152)&gt;0,0,IF(DL152&lt;&gt;"",(DM152-DN152)*Tablas!$D$8,0))</f>
        <v>0</v>
      </c>
      <c r="DR152" s="6">
        <f>IF(DO152&gt;0,IF(SUM(DN$12:DN152)&gt;0,0,IF(DL152&lt;&gt;"",Tablas!$G$8,0)),0)</f>
        <v>0</v>
      </c>
      <c r="DS152" s="6">
        <f>IF(DL152&lt;&gt;"",ROUND(DR152+DQ152+DO152,2),0)*(1+Tablas!$E$8)</f>
        <v>0</v>
      </c>
      <c r="DU152" s="14" t="str">
        <f t="shared" si="105"/>
        <v/>
      </c>
      <c r="DV152" s="6">
        <f t="shared" si="106"/>
        <v>0</v>
      </c>
      <c r="DW152" s="6">
        <f t="shared" si="107"/>
        <v>0</v>
      </c>
      <c r="DX152" s="6">
        <f>IF(DV152&gt;0,IF(SUM(DW$12:DW152)&gt;0,0,IF(DU152&lt;&gt;"",-PPMT(Tablas!$D$8,DU152,($C$4*12)-(VLOOKUP($DL$9,$A$12:$B$71,2,0)-1),DV$9-SUM(DW$12:DW152)),0)),0)</f>
        <v>0</v>
      </c>
      <c r="DY152" s="6">
        <f>IF(SUM(DW$12:DW152)&gt;0,0,IF(DU152&lt;&gt;"",DV152-DX152-DW152,0))</f>
        <v>0</v>
      </c>
      <c r="DZ152" s="6">
        <f>IF(SUM(DW$12:DW152)&gt;0,0,IF(DU152&lt;&gt;"",(DV152-DW152)*Tablas!$D$8,0))</f>
        <v>0</v>
      </c>
      <c r="EA152" s="6">
        <f>IF(DX152&gt;0,IF(SUM(DW$12:DW152)&gt;0,0,IF(DU152&lt;&gt;"",Tablas!$G$8,0)),0)</f>
        <v>0</v>
      </c>
      <c r="EB152" s="6">
        <f>IF(DU152&lt;&gt;"",ROUND(EA152+DZ152+DX152,2),0)*(1+Tablas!$E$8)</f>
        <v>0</v>
      </c>
    </row>
    <row r="153" spans="1:132" x14ac:dyDescent="0.2">
      <c r="A153" s="3">
        <f>IF($D153&gt;0,COUNTA($D$12:D153),0)</f>
        <v>0</v>
      </c>
      <c r="B153" s="13" t="str">
        <f t="shared" si="108"/>
        <v/>
      </c>
      <c r="C153" s="1">
        <f t="shared" si="109"/>
        <v>49902</v>
      </c>
      <c r="D153" s="34"/>
      <c r="E153" s="6">
        <f t="shared" si="110"/>
        <v>1.0572875908110291E-11</v>
      </c>
      <c r="F153" s="6">
        <f t="shared" si="74"/>
        <v>0</v>
      </c>
      <c r="G153" s="6">
        <f t="shared" si="75"/>
        <v>0</v>
      </c>
      <c r="H153" s="6">
        <f t="shared" si="76"/>
        <v>0</v>
      </c>
      <c r="I153" s="6">
        <f>ROUND(SUM(F153:H153),2)*(Tablas!$E$8)</f>
        <v>0</v>
      </c>
      <c r="J153" s="6">
        <f t="shared" si="77"/>
        <v>0</v>
      </c>
      <c r="AR153" s="14" t="str">
        <f t="shared" si="78"/>
        <v/>
      </c>
      <c r="AS153" s="6">
        <f t="shared" si="79"/>
        <v>0</v>
      </c>
      <c r="AT153" s="6">
        <f t="shared" si="80"/>
        <v>0</v>
      </c>
      <c r="AU153" s="6">
        <f>IF(SUM($AT$12:$AT153)&gt;0,0,IF($AR153&lt;&gt;"",-PPMT($H$2,$AR153,$C$4*12,$AS$12-SUM($AT$12:$AT153)),0))</f>
        <v>0</v>
      </c>
      <c r="AV153" s="6">
        <f>IF(SUM($AT$12:$AT153)&gt;0,0,IF($AR153&lt;&gt;"",AS153-AU153-AT153,0))</f>
        <v>0</v>
      </c>
      <c r="AW153" s="6">
        <f>IF(SUM($AT$12:$AT153)&gt;0,0,IF($AR153&lt;&gt;"",(AS153-AT153)*$H$2,0))</f>
        <v>0</v>
      </c>
      <c r="AX153" s="6">
        <f>IF(AU153&gt;0,IF(SUM($AT$12:$AT153)&gt;0,0,IF($AR153&lt;&gt;"",Tablas!$G$8,0)),0)</f>
        <v>0</v>
      </c>
      <c r="AY153" s="6">
        <f>IF($AR153&lt;&gt;"",ROUND(AX153+AW153+AU153,2),0)*(1+Tablas!$E$8)</f>
        <v>0</v>
      </c>
      <c r="BA153" s="14" t="str">
        <f t="shared" si="81"/>
        <v/>
      </c>
      <c r="BB153" s="6">
        <f t="shared" si="82"/>
        <v>0</v>
      </c>
      <c r="BC153" s="6">
        <f t="shared" si="83"/>
        <v>0</v>
      </c>
      <c r="BD153" s="6">
        <f>IF(BB153&gt;0,
IF(SUM(BC$12:BC153)&gt;0,0,
IF(BA153&lt;&gt;"",
-PPMT(Tablas!$D$8,BA153,($C$4*12)-(VLOOKUP($AR$9,$A$12:$B$71,2,0)-1),BB$9-SUM(BC$12:BC153)),0)),0)</f>
        <v>0</v>
      </c>
      <c r="BE153" s="6">
        <f>IF(SUM(BC$12:BC153)&gt;0,0,IF(BA153&lt;&gt;"",BB153-BD153-BC153,0))</f>
        <v>0</v>
      </c>
      <c r="BF153" s="6">
        <f>IF(SUM(BC$12:BC153)&gt;0,0,IF(BA153&lt;&gt;"",(BB153-BC153)*Tablas!$D$8,0))</f>
        <v>0</v>
      </c>
      <c r="BG153" s="6">
        <f>IF(BD153&gt;0,IF(SUM(BC$12:BC153)&gt;0,0,IF(BA153&lt;&gt;"",Tablas!$G$8,0)),0)</f>
        <v>0</v>
      </c>
      <c r="BH153" s="6">
        <f>IF(BA153&lt;&gt;"",ROUND(BG153+BF153+BD153,2),0)*(1+Tablas!$E$8)</f>
        <v>0</v>
      </c>
      <c r="BJ153" s="14" t="str">
        <f t="shared" si="84"/>
        <v/>
      </c>
      <c r="BK153" s="6">
        <f t="shared" si="85"/>
        <v>0</v>
      </c>
      <c r="BL153" s="6">
        <f t="shared" si="86"/>
        <v>0</v>
      </c>
      <c r="BM153" s="6">
        <f>IF(BK153&gt;0,IF(SUM(BL$12:BL153)&gt;0,0,IF(BJ153&lt;&gt;"",-PPMT(Tablas!$D$8,BJ153,($C$4*12)-(VLOOKUP($BA$9,$A$12:$B$71,2,0)-1),BK$9-SUM(BL$12:BL153)),0)),0)</f>
        <v>0</v>
      </c>
      <c r="BN153" s="6">
        <f>IF(SUM(BL$12:BL153)&gt;0,0,IF(BJ153&lt;&gt;"",BK153-BM153-BL153,0))</f>
        <v>0</v>
      </c>
      <c r="BO153" s="6">
        <f>IF(SUM(BL$12:BL153)&gt;0,0,IF(BJ153&lt;&gt;"",(BK153-BL153)*Tablas!$D$8,0))</f>
        <v>0</v>
      </c>
      <c r="BP153" s="6">
        <f>IF(BM153&gt;0,IF(SUM(BL$12:BL153)&gt;0,0,IF(BJ153&lt;&gt;"",Tablas!$G$8,0)),0)</f>
        <v>0</v>
      </c>
      <c r="BQ153" s="6">
        <f>IF(BJ153&lt;&gt;"",ROUND(BP153+BO153+BM153,2),0)*(1+Tablas!$E$8)</f>
        <v>0</v>
      </c>
      <c r="BS153" s="14" t="str">
        <f t="shared" si="87"/>
        <v/>
      </c>
      <c r="BT153" s="6">
        <f t="shared" si="88"/>
        <v>0</v>
      </c>
      <c r="BU153" s="6">
        <f t="shared" si="89"/>
        <v>0</v>
      </c>
      <c r="BV153" s="6">
        <f>IF(BT153&gt;0,IF(SUM(BU$12:BU153)&gt;0,0,IF(BS153&lt;&gt;"",-PPMT(Tablas!$D$8,BS153,($C$4*12)-(VLOOKUP($BJ$9,$A$12:$B$71,2,0)-1),BT$9-SUM(BU$12:BU153)),0)),0)</f>
        <v>0</v>
      </c>
      <c r="BW153" s="6">
        <f>IF(SUM(BU$12:BU153)&gt;0,0,IF(BS153&lt;&gt;"",BT153-BV153-BU153,0))</f>
        <v>0</v>
      </c>
      <c r="BX153" s="6">
        <f>IF(SUM(BU$12:BU153)&gt;0,0,IF(BS153&lt;&gt;"",(BT153-BU153)*Tablas!$D$8,0))</f>
        <v>0</v>
      </c>
      <c r="BY153" s="6">
        <f>IF(BV153&gt;0,IF(SUM(BU$12:BU153)&gt;0,0,IF(BS153&lt;&gt;"",Tablas!$G$8,0)),0)</f>
        <v>0</v>
      </c>
      <c r="BZ153" s="6">
        <f>IF(BS153&lt;&gt;"",ROUND(BY153+BX153+BV153,2),0)*(1+Tablas!$E$8)</f>
        <v>0</v>
      </c>
      <c r="CB153" s="14" t="str">
        <f t="shared" si="90"/>
        <v/>
      </c>
      <c r="CC153" s="6">
        <f t="shared" si="91"/>
        <v>0</v>
      </c>
      <c r="CD153" s="6">
        <f t="shared" si="92"/>
        <v>0</v>
      </c>
      <c r="CE153" s="6">
        <f>IF(CC153&gt;0,IF(SUM(CD$12:CD153)&gt;0,0,IF(CB153&lt;&gt;"",-PPMT(Tablas!$D$8,CB153,($C$4*12)-(VLOOKUP($BS$9,$A$12:$B$71,2,0)-1),CC$9-SUM(CD$12:CD153)),0)),0)</f>
        <v>0</v>
      </c>
      <c r="CF153" s="6">
        <f>IF(SUM(CD$12:CD153)&gt;0,0,IF(CB153&lt;&gt;"",CC153-CE153-CD153,0))</f>
        <v>0</v>
      </c>
      <c r="CG153" s="6">
        <f>IF(SUM(CD$12:CD153)&gt;0,0,IF(CB153&lt;&gt;"",(CC153-CD153)*Tablas!$D$8,0))</f>
        <v>0</v>
      </c>
      <c r="CH153" s="6">
        <f>IF(CE153&gt;0,IF(SUM(CD$12:CD153)&gt;0,0,IF(CB153&lt;&gt;"",Tablas!$G$8,0)),0)</f>
        <v>0</v>
      </c>
      <c r="CI153" s="6">
        <f>IF(CB153&lt;&gt;"",ROUND(CH153+CG153+CE153,2),0)*(1+Tablas!$E$8)</f>
        <v>0</v>
      </c>
      <c r="CK153" s="14" t="str">
        <f t="shared" si="93"/>
        <v/>
      </c>
      <c r="CL153" s="6">
        <f t="shared" si="94"/>
        <v>0</v>
      </c>
      <c r="CM153" s="6">
        <f t="shared" si="95"/>
        <v>0</v>
      </c>
      <c r="CN153" s="6">
        <f>IF(CL153&gt;0,IF(SUM(CM$12:CM153)&gt;0,0,IF(CK153&lt;&gt;"",-PPMT(Tablas!$D$8,CK153,($C$4*12)-(VLOOKUP($CB$9,$A$12:$B$71,2,0)-1),CL$9-SUM(CM$12:CM153)),0)),0)</f>
        <v>0</v>
      </c>
      <c r="CO153" s="6">
        <f>IF(SUM(CM$12:CM153)&gt;0,0,IF(CK153&lt;&gt;"",CL153-CN153-CM153,0))</f>
        <v>0</v>
      </c>
      <c r="CP153" s="6">
        <f>IF(SUM(CM$12:CM153)&gt;0,0,IF(CK153&lt;&gt;"",(CL153-CM153)*Tablas!$D$8,0))</f>
        <v>0</v>
      </c>
      <c r="CQ153" s="6">
        <f>IF(CN153&gt;0,IF(SUM(CM$12:CM153)&gt;0,0,IF(CK153&lt;&gt;"",Tablas!$G$8,0)),0)</f>
        <v>0</v>
      </c>
      <c r="CR153" s="6">
        <f>IF(CK153&lt;&gt;"",ROUND(CQ153+CP153+CN153,2),0)*(1+Tablas!$E$8)</f>
        <v>0</v>
      </c>
      <c r="CT153" s="14" t="str">
        <f t="shared" si="96"/>
        <v/>
      </c>
      <c r="CU153" s="6">
        <f t="shared" si="97"/>
        <v>0</v>
      </c>
      <c r="CV153" s="6">
        <f t="shared" si="98"/>
        <v>0</v>
      </c>
      <c r="CW153" s="6">
        <f>IF(CU153&gt;0,IF(SUM(CV$12:CV153)&gt;0,0,IF(CT153&lt;&gt;"",-PPMT(Tablas!$D$8,CT153,($C$4*12)-(VLOOKUP($CK$9,$A$12:$B$71,2,0)-1),CU$9-SUM(CV$12:CV153)),0)),0)</f>
        <v>0</v>
      </c>
      <c r="CX153" s="6">
        <f>IF(SUM(CV$12:CV153)&gt;0,0,IF(CT153&lt;&gt;"",CU153-CW153-CV153,0))</f>
        <v>0</v>
      </c>
      <c r="CY153" s="6">
        <f>IF(SUM(CV$12:CV153)&gt;0,0,IF(CT153&lt;&gt;"",(CU153-CV153)*Tablas!$D$8,0))</f>
        <v>0</v>
      </c>
      <c r="CZ153" s="6">
        <f>IF(CW153&gt;0,IF(SUM(CV$12:CV153)&gt;0,0,IF(CT153&lt;&gt;"",Tablas!$G$8,0)),0)</f>
        <v>0</v>
      </c>
      <c r="DA153" s="6">
        <f>IF(CT153&lt;&gt;"",ROUND(CZ153+CY153+CW153,2),0)*(1+Tablas!$E$8)</f>
        <v>0</v>
      </c>
      <c r="DC153" s="14" t="str">
        <f t="shared" si="99"/>
        <v/>
      </c>
      <c r="DD153" s="6">
        <f t="shared" si="100"/>
        <v>0</v>
      </c>
      <c r="DE153" s="6">
        <f t="shared" si="101"/>
        <v>0</v>
      </c>
      <c r="DF153" s="6">
        <f>IF(DD153&gt;0,IF(SUM(DE$12:DE153)&gt;0,0,IF(DC153&lt;&gt;"",-PPMT(Tablas!$D$8,DC153,($C$4*12)-(VLOOKUP($CT$9,$A$12:$B$71,2,0)-1),DD$9-SUM(DE$12:DE153)),0)),0)</f>
        <v>0</v>
      </c>
      <c r="DG153" s="6">
        <f>IF(SUM(DE$12:DE153)&gt;0,0,IF(DC153&lt;&gt;"",DD153-DF153-DE153,0))</f>
        <v>0</v>
      </c>
      <c r="DH153" s="6">
        <f>IF(SUM(DE$12:DE153)&gt;0,0,IF(DC153&lt;&gt;"",(DD153-DE153)*Tablas!$D$8,0))</f>
        <v>0</v>
      </c>
      <c r="DI153" s="6">
        <f>IF(DF153&gt;0,IF(SUM(DE$12:DE153)&gt;0,0,IF(DC153&lt;&gt;"",Tablas!$G$8,0)),0)</f>
        <v>0</v>
      </c>
      <c r="DJ153" s="6">
        <f>IF(DC153&lt;&gt;"",ROUND(DI153+DH153+DF153,2),0)*(1+Tablas!$E$8)</f>
        <v>0</v>
      </c>
      <c r="DL153" s="14" t="str">
        <f t="shared" si="102"/>
        <v/>
      </c>
      <c r="DM153" s="6">
        <f t="shared" si="103"/>
        <v>0</v>
      </c>
      <c r="DN153" s="6">
        <f t="shared" si="104"/>
        <v>0</v>
      </c>
      <c r="DO153" s="6">
        <f>IF(DM153&gt;0,IF(SUM(DN$12:DN153)&gt;0,0,IF(DL153&lt;&gt;"",-PPMT(Tablas!$D$8,DL153,($C$4*12)-(VLOOKUP($DC$9,$A$12:$B$71,2,0)-1),DM$9-SUM(DN$12:DN153)),0)),0)</f>
        <v>0</v>
      </c>
      <c r="DP153" s="6">
        <f>IF(SUM(DN$12:DN153)&gt;0,0,IF(DL153&lt;&gt;"",DM153-DO153-DN153,0))</f>
        <v>0</v>
      </c>
      <c r="DQ153" s="6">
        <f>IF(SUM(DN$12:DN153)&gt;0,0,IF(DL153&lt;&gt;"",(DM153-DN153)*Tablas!$D$8,0))</f>
        <v>0</v>
      </c>
      <c r="DR153" s="6">
        <f>IF(DO153&gt;0,IF(SUM(DN$12:DN153)&gt;0,0,IF(DL153&lt;&gt;"",Tablas!$G$8,0)),0)</f>
        <v>0</v>
      </c>
      <c r="DS153" s="6">
        <f>IF(DL153&lt;&gt;"",ROUND(DR153+DQ153+DO153,2),0)*(1+Tablas!$E$8)</f>
        <v>0</v>
      </c>
      <c r="DU153" s="14" t="str">
        <f t="shared" si="105"/>
        <v/>
      </c>
      <c r="DV153" s="6">
        <f t="shared" si="106"/>
        <v>0</v>
      </c>
      <c r="DW153" s="6">
        <f t="shared" si="107"/>
        <v>0</v>
      </c>
      <c r="DX153" s="6">
        <f>IF(DV153&gt;0,IF(SUM(DW$12:DW153)&gt;0,0,IF(DU153&lt;&gt;"",-PPMT(Tablas!$D$8,DU153,($C$4*12)-(VLOOKUP($DL$9,$A$12:$B$71,2,0)-1),DV$9-SUM(DW$12:DW153)),0)),0)</f>
        <v>0</v>
      </c>
      <c r="DY153" s="6">
        <f>IF(SUM(DW$12:DW153)&gt;0,0,IF(DU153&lt;&gt;"",DV153-DX153-DW153,0))</f>
        <v>0</v>
      </c>
      <c r="DZ153" s="6">
        <f>IF(SUM(DW$12:DW153)&gt;0,0,IF(DU153&lt;&gt;"",(DV153-DW153)*Tablas!$D$8,0))</f>
        <v>0</v>
      </c>
      <c r="EA153" s="6">
        <f>IF(DX153&gt;0,IF(SUM(DW$12:DW153)&gt;0,0,IF(DU153&lt;&gt;"",Tablas!$G$8,0)),0)</f>
        <v>0</v>
      </c>
      <c r="EB153" s="6">
        <f>IF(DU153&lt;&gt;"",ROUND(EA153+DZ153+DX153,2),0)*(1+Tablas!$E$8)</f>
        <v>0</v>
      </c>
    </row>
    <row r="154" spans="1:132" x14ac:dyDescent="0.2">
      <c r="A154" s="3">
        <f>IF($D154&gt;0,COUNTA($D$12:D154),0)</f>
        <v>0</v>
      </c>
      <c r="B154" s="13" t="str">
        <f t="shared" si="108"/>
        <v/>
      </c>
      <c r="C154" s="1">
        <f t="shared" si="109"/>
        <v>49933</v>
      </c>
      <c r="D154" s="34"/>
      <c r="E154" s="6">
        <f t="shared" si="110"/>
        <v>1.0572875908110291E-11</v>
      </c>
      <c r="F154" s="6">
        <f t="shared" si="74"/>
        <v>0</v>
      </c>
      <c r="G154" s="6">
        <f t="shared" si="75"/>
        <v>0</v>
      </c>
      <c r="H154" s="6">
        <f t="shared" si="76"/>
        <v>0</v>
      </c>
      <c r="I154" s="6">
        <f>ROUND(SUM(F154:H154),2)*(Tablas!$E$8)</f>
        <v>0</v>
      </c>
      <c r="J154" s="6">
        <f t="shared" si="77"/>
        <v>0</v>
      </c>
      <c r="AR154" s="14" t="str">
        <f t="shared" si="78"/>
        <v/>
      </c>
      <c r="AS154" s="6">
        <f t="shared" si="79"/>
        <v>0</v>
      </c>
      <c r="AT154" s="6">
        <f t="shared" si="80"/>
        <v>0</v>
      </c>
      <c r="AU154" s="6">
        <f>IF(SUM($AT$12:$AT154)&gt;0,0,IF($AR154&lt;&gt;"",-PPMT($H$2,$AR154,$C$4*12,$AS$12-SUM($AT$12:$AT154)),0))</f>
        <v>0</v>
      </c>
      <c r="AV154" s="6">
        <f>IF(SUM($AT$12:$AT154)&gt;0,0,IF($AR154&lt;&gt;"",AS154-AU154-AT154,0))</f>
        <v>0</v>
      </c>
      <c r="AW154" s="6">
        <f>IF(SUM($AT$12:$AT154)&gt;0,0,IF($AR154&lt;&gt;"",(AS154-AT154)*$H$2,0))</f>
        <v>0</v>
      </c>
      <c r="AX154" s="6">
        <f>IF(AU154&gt;0,IF(SUM($AT$12:$AT154)&gt;0,0,IF($AR154&lt;&gt;"",Tablas!$G$8,0)),0)</f>
        <v>0</v>
      </c>
      <c r="AY154" s="6">
        <f>IF($AR154&lt;&gt;"",ROUND(AX154+AW154+AU154,2),0)*(1+Tablas!$E$8)</f>
        <v>0</v>
      </c>
      <c r="BA154" s="14" t="str">
        <f t="shared" si="81"/>
        <v/>
      </c>
      <c r="BB154" s="6">
        <f t="shared" si="82"/>
        <v>0</v>
      </c>
      <c r="BC154" s="6">
        <f t="shared" si="83"/>
        <v>0</v>
      </c>
      <c r="BD154" s="6">
        <f>IF(BB154&gt;0,
IF(SUM(BC$12:BC154)&gt;0,0,
IF(BA154&lt;&gt;"",
-PPMT(Tablas!$D$8,BA154,($C$4*12)-(VLOOKUP($AR$9,$A$12:$B$71,2,0)-1),BB$9-SUM(BC$12:BC154)),0)),0)</f>
        <v>0</v>
      </c>
      <c r="BE154" s="6">
        <f>IF(SUM(BC$12:BC154)&gt;0,0,IF(BA154&lt;&gt;"",BB154-BD154-BC154,0))</f>
        <v>0</v>
      </c>
      <c r="BF154" s="6">
        <f>IF(SUM(BC$12:BC154)&gt;0,0,IF(BA154&lt;&gt;"",(BB154-BC154)*Tablas!$D$8,0))</f>
        <v>0</v>
      </c>
      <c r="BG154" s="6">
        <f>IF(BD154&gt;0,IF(SUM(BC$12:BC154)&gt;0,0,IF(BA154&lt;&gt;"",Tablas!$G$8,0)),0)</f>
        <v>0</v>
      </c>
      <c r="BH154" s="6">
        <f>IF(BA154&lt;&gt;"",ROUND(BG154+BF154+BD154,2),0)*(1+Tablas!$E$8)</f>
        <v>0</v>
      </c>
      <c r="BJ154" s="14" t="str">
        <f t="shared" si="84"/>
        <v/>
      </c>
      <c r="BK154" s="6">
        <f t="shared" si="85"/>
        <v>0</v>
      </c>
      <c r="BL154" s="6">
        <f t="shared" si="86"/>
        <v>0</v>
      </c>
      <c r="BM154" s="6">
        <f>IF(BK154&gt;0,IF(SUM(BL$12:BL154)&gt;0,0,IF(BJ154&lt;&gt;"",-PPMT(Tablas!$D$8,BJ154,($C$4*12)-(VLOOKUP($BA$9,$A$12:$B$71,2,0)-1),BK$9-SUM(BL$12:BL154)),0)),0)</f>
        <v>0</v>
      </c>
      <c r="BN154" s="6">
        <f>IF(SUM(BL$12:BL154)&gt;0,0,IF(BJ154&lt;&gt;"",BK154-BM154-BL154,0))</f>
        <v>0</v>
      </c>
      <c r="BO154" s="6">
        <f>IF(SUM(BL$12:BL154)&gt;0,0,IF(BJ154&lt;&gt;"",(BK154-BL154)*Tablas!$D$8,0))</f>
        <v>0</v>
      </c>
      <c r="BP154" s="6">
        <f>IF(BM154&gt;0,IF(SUM(BL$12:BL154)&gt;0,0,IF(BJ154&lt;&gt;"",Tablas!$G$8,0)),0)</f>
        <v>0</v>
      </c>
      <c r="BQ154" s="6">
        <f>IF(BJ154&lt;&gt;"",ROUND(BP154+BO154+BM154,2),0)*(1+Tablas!$E$8)</f>
        <v>0</v>
      </c>
      <c r="BS154" s="14" t="str">
        <f t="shared" si="87"/>
        <v/>
      </c>
      <c r="BT154" s="6">
        <f t="shared" si="88"/>
        <v>0</v>
      </c>
      <c r="BU154" s="6">
        <f t="shared" si="89"/>
        <v>0</v>
      </c>
      <c r="BV154" s="6">
        <f>IF(BT154&gt;0,IF(SUM(BU$12:BU154)&gt;0,0,IF(BS154&lt;&gt;"",-PPMT(Tablas!$D$8,BS154,($C$4*12)-(VLOOKUP($BJ$9,$A$12:$B$71,2,0)-1),BT$9-SUM(BU$12:BU154)),0)),0)</f>
        <v>0</v>
      </c>
      <c r="BW154" s="6">
        <f>IF(SUM(BU$12:BU154)&gt;0,0,IF(BS154&lt;&gt;"",BT154-BV154-BU154,0))</f>
        <v>0</v>
      </c>
      <c r="BX154" s="6">
        <f>IF(SUM(BU$12:BU154)&gt;0,0,IF(BS154&lt;&gt;"",(BT154-BU154)*Tablas!$D$8,0))</f>
        <v>0</v>
      </c>
      <c r="BY154" s="6">
        <f>IF(BV154&gt;0,IF(SUM(BU$12:BU154)&gt;0,0,IF(BS154&lt;&gt;"",Tablas!$G$8,0)),0)</f>
        <v>0</v>
      </c>
      <c r="BZ154" s="6">
        <f>IF(BS154&lt;&gt;"",ROUND(BY154+BX154+BV154,2),0)*(1+Tablas!$E$8)</f>
        <v>0</v>
      </c>
      <c r="CB154" s="14" t="str">
        <f t="shared" si="90"/>
        <v/>
      </c>
      <c r="CC154" s="6">
        <f t="shared" si="91"/>
        <v>0</v>
      </c>
      <c r="CD154" s="6">
        <f t="shared" si="92"/>
        <v>0</v>
      </c>
      <c r="CE154" s="6">
        <f>IF(CC154&gt;0,IF(SUM(CD$12:CD154)&gt;0,0,IF(CB154&lt;&gt;"",-PPMT(Tablas!$D$8,CB154,($C$4*12)-(VLOOKUP($BS$9,$A$12:$B$71,2,0)-1),CC$9-SUM(CD$12:CD154)),0)),0)</f>
        <v>0</v>
      </c>
      <c r="CF154" s="6">
        <f>IF(SUM(CD$12:CD154)&gt;0,0,IF(CB154&lt;&gt;"",CC154-CE154-CD154,0))</f>
        <v>0</v>
      </c>
      <c r="CG154" s="6">
        <f>IF(SUM(CD$12:CD154)&gt;0,0,IF(CB154&lt;&gt;"",(CC154-CD154)*Tablas!$D$8,0))</f>
        <v>0</v>
      </c>
      <c r="CH154" s="6">
        <f>IF(CE154&gt;0,IF(SUM(CD$12:CD154)&gt;0,0,IF(CB154&lt;&gt;"",Tablas!$G$8,0)),0)</f>
        <v>0</v>
      </c>
      <c r="CI154" s="6">
        <f>IF(CB154&lt;&gt;"",ROUND(CH154+CG154+CE154,2),0)*(1+Tablas!$E$8)</f>
        <v>0</v>
      </c>
      <c r="CK154" s="14" t="str">
        <f t="shared" si="93"/>
        <v/>
      </c>
      <c r="CL154" s="6">
        <f t="shared" si="94"/>
        <v>0</v>
      </c>
      <c r="CM154" s="6">
        <f t="shared" si="95"/>
        <v>0</v>
      </c>
      <c r="CN154" s="6">
        <f>IF(CL154&gt;0,IF(SUM(CM$12:CM154)&gt;0,0,IF(CK154&lt;&gt;"",-PPMT(Tablas!$D$8,CK154,($C$4*12)-(VLOOKUP($CB$9,$A$12:$B$71,2,0)-1),CL$9-SUM(CM$12:CM154)),0)),0)</f>
        <v>0</v>
      </c>
      <c r="CO154" s="6">
        <f>IF(SUM(CM$12:CM154)&gt;0,0,IF(CK154&lt;&gt;"",CL154-CN154-CM154,0))</f>
        <v>0</v>
      </c>
      <c r="CP154" s="6">
        <f>IF(SUM(CM$12:CM154)&gt;0,0,IF(CK154&lt;&gt;"",(CL154-CM154)*Tablas!$D$8,0))</f>
        <v>0</v>
      </c>
      <c r="CQ154" s="6">
        <f>IF(CN154&gt;0,IF(SUM(CM$12:CM154)&gt;0,0,IF(CK154&lt;&gt;"",Tablas!$G$8,0)),0)</f>
        <v>0</v>
      </c>
      <c r="CR154" s="6">
        <f>IF(CK154&lt;&gt;"",ROUND(CQ154+CP154+CN154,2),0)*(1+Tablas!$E$8)</f>
        <v>0</v>
      </c>
      <c r="CT154" s="14" t="str">
        <f t="shared" si="96"/>
        <v/>
      </c>
      <c r="CU154" s="6">
        <f t="shared" si="97"/>
        <v>0</v>
      </c>
      <c r="CV154" s="6">
        <f t="shared" si="98"/>
        <v>0</v>
      </c>
      <c r="CW154" s="6">
        <f>IF(CU154&gt;0,IF(SUM(CV$12:CV154)&gt;0,0,IF(CT154&lt;&gt;"",-PPMT(Tablas!$D$8,CT154,($C$4*12)-(VLOOKUP($CK$9,$A$12:$B$71,2,0)-1),CU$9-SUM(CV$12:CV154)),0)),0)</f>
        <v>0</v>
      </c>
      <c r="CX154" s="6">
        <f>IF(SUM(CV$12:CV154)&gt;0,0,IF(CT154&lt;&gt;"",CU154-CW154-CV154,0))</f>
        <v>0</v>
      </c>
      <c r="CY154" s="6">
        <f>IF(SUM(CV$12:CV154)&gt;0,0,IF(CT154&lt;&gt;"",(CU154-CV154)*Tablas!$D$8,0))</f>
        <v>0</v>
      </c>
      <c r="CZ154" s="6">
        <f>IF(CW154&gt;0,IF(SUM(CV$12:CV154)&gt;0,0,IF(CT154&lt;&gt;"",Tablas!$G$8,0)),0)</f>
        <v>0</v>
      </c>
      <c r="DA154" s="6">
        <f>IF(CT154&lt;&gt;"",ROUND(CZ154+CY154+CW154,2),0)*(1+Tablas!$E$8)</f>
        <v>0</v>
      </c>
      <c r="DC154" s="14" t="str">
        <f t="shared" si="99"/>
        <v/>
      </c>
      <c r="DD154" s="6">
        <f t="shared" si="100"/>
        <v>0</v>
      </c>
      <c r="DE154" s="6">
        <f t="shared" si="101"/>
        <v>0</v>
      </c>
      <c r="DF154" s="6">
        <f>IF(DD154&gt;0,IF(SUM(DE$12:DE154)&gt;0,0,IF(DC154&lt;&gt;"",-PPMT(Tablas!$D$8,DC154,($C$4*12)-(VLOOKUP($CT$9,$A$12:$B$71,2,0)-1),DD$9-SUM(DE$12:DE154)),0)),0)</f>
        <v>0</v>
      </c>
      <c r="DG154" s="6">
        <f>IF(SUM(DE$12:DE154)&gt;0,0,IF(DC154&lt;&gt;"",DD154-DF154-DE154,0))</f>
        <v>0</v>
      </c>
      <c r="DH154" s="6">
        <f>IF(SUM(DE$12:DE154)&gt;0,0,IF(DC154&lt;&gt;"",(DD154-DE154)*Tablas!$D$8,0))</f>
        <v>0</v>
      </c>
      <c r="DI154" s="6">
        <f>IF(DF154&gt;0,IF(SUM(DE$12:DE154)&gt;0,0,IF(DC154&lt;&gt;"",Tablas!$G$8,0)),0)</f>
        <v>0</v>
      </c>
      <c r="DJ154" s="6">
        <f>IF(DC154&lt;&gt;"",ROUND(DI154+DH154+DF154,2),0)*(1+Tablas!$E$8)</f>
        <v>0</v>
      </c>
      <c r="DL154" s="14" t="str">
        <f t="shared" si="102"/>
        <v/>
      </c>
      <c r="DM154" s="6">
        <f t="shared" si="103"/>
        <v>0</v>
      </c>
      <c r="DN154" s="6">
        <f t="shared" si="104"/>
        <v>0</v>
      </c>
      <c r="DO154" s="6">
        <f>IF(DM154&gt;0,IF(SUM(DN$12:DN154)&gt;0,0,IF(DL154&lt;&gt;"",-PPMT(Tablas!$D$8,DL154,($C$4*12)-(VLOOKUP($DC$9,$A$12:$B$71,2,0)-1),DM$9-SUM(DN$12:DN154)),0)),0)</f>
        <v>0</v>
      </c>
      <c r="DP154" s="6">
        <f>IF(SUM(DN$12:DN154)&gt;0,0,IF(DL154&lt;&gt;"",DM154-DO154-DN154,0))</f>
        <v>0</v>
      </c>
      <c r="DQ154" s="6">
        <f>IF(SUM(DN$12:DN154)&gt;0,0,IF(DL154&lt;&gt;"",(DM154-DN154)*Tablas!$D$8,0))</f>
        <v>0</v>
      </c>
      <c r="DR154" s="6">
        <f>IF(DO154&gt;0,IF(SUM(DN$12:DN154)&gt;0,0,IF(DL154&lt;&gt;"",Tablas!$G$8,0)),0)</f>
        <v>0</v>
      </c>
      <c r="DS154" s="6">
        <f>IF(DL154&lt;&gt;"",ROUND(DR154+DQ154+DO154,2),0)*(1+Tablas!$E$8)</f>
        <v>0</v>
      </c>
      <c r="DU154" s="14" t="str">
        <f t="shared" si="105"/>
        <v/>
      </c>
      <c r="DV154" s="6">
        <f t="shared" si="106"/>
        <v>0</v>
      </c>
      <c r="DW154" s="6">
        <f t="shared" si="107"/>
        <v>0</v>
      </c>
      <c r="DX154" s="6">
        <f>IF(DV154&gt;0,IF(SUM(DW$12:DW154)&gt;0,0,IF(DU154&lt;&gt;"",-PPMT(Tablas!$D$8,DU154,($C$4*12)-(VLOOKUP($DL$9,$A$12:$B$71,2,0)-1),DV$9-SUM(DW$12:DW154)),0)),0)</f>
        <v>0</v>
      </c>
      <c r="DY154" s="6">
        <f>IF(SUM(DW$12:DW154)&gt;0,0,IF(DU154&lt;&gt;"",DV154-DX154-DW154,0))</f>
        <v>0</v>
      </c>
      <c r="DZ154" s="6">
        <f>IF(SUM(DW$12:DW154)&gt;0,0,IF(DU154&lt;&gt;"",(DV154-DW154)*Tablas!$D$8,0))</f>
        <v>0</v>
      </c>
      <c r="EA154" s="6">
        <f>IF(DX154&gt;0,IF(SUM(DW$12:DW154)&gt;0,0,IF(DU154&lt;&gt;"",Tablas!$G$8,0)),0)</f>
        <v>0</v>
      </c>
      <c r="EB154" s="6">
        <f>IF(DU154&lt;&gt;"",ROUND(EA154+DZ154+DX154,2),0)*(1+Tablas!$E$8)</f>
        <v>0</v>
      </c>
    </row>
    <row r="155" spans="1:132" x14ac:dyDescent="0.2">
      <c r="A155" s="3">
        <f>IF($D155&gt;0,COUNTA($D$12:D155),0)</f>
        <v>0</v>
      </c>
      <c r="B155" s="13" t="str">
        <f t="shared" si="108"/>
        <v/>
      </c>
      <c r="C155" s="1">
        <f t="shared" si="109"/>
        <v>49963</v>
      </c>
      <c r="D155" s="34"/>
      <c r="E155" s="6">
        <f t="shared" si="110"/>
        <v>1.0572875908110291E-11</v>
      </c>
      <c r="F155" s="6">
        <f t="shared" si="74"/>
        <v>0</v>
      </c>
      <c r="G155" s="6">
        <f t="shared" si="75"/>
        <v>0</v>
      </c>
      <c r="H155" s="6">
        <f t="shared" si="76"/>
        <v>0</v>
      </c>
      <c r="I155" s="6">
        <f>ROUND(SUM(F155:H155),2)*(Tablas!$E$8)</f>
        <v>0</v>
      </c>
      <c r="J155" s="6">
        <f t="shared" si="77"/>
        <v>0</v>
      </c>
      <c r="AR155" s="14" t="str">
        <f t="shared" si="78"/>
        <v/>
      </c>
      <c r="AS155" s="6">
        <f t="shared" si="79"/>
        <v>0</v>
      </c>
      <c r="AT155" s="6">
        <f t="shared" si="80"/>
        <v>0</v>
      </c>
      <c r="AU155" s="6">
        <f>IF(SUM($AT$12:$AT155)&gt;0,0,IF($AR155&lt;&gt;"",-PPMT($H$2,$AR155,$C$4*12,$AS$12-SUM($AT$12:$AT155)),0))</f>
        <v>0</v>
      </c>
      <c r="AV155" s="6">
        <f>IF(SUM($AT$12:$AT155)&gt;0,0,IF($AR155&lt;&gt;"",AS155-AU155-AT155,0))</f>
        <v>0</v>
      </c>
      <c r="AW155" s="6">
        <f>IF(SUM($AT$12:$AT155)&gt;0,0,IF($AR155&lt;&gt;"",(AS155-AT155)*$H$2,0))</f>
        <v>0</v>
      </c>
      <c r="AX155" s="6">
        <f>IF(AU155&gt;0,IF(SUM($AT$12:$AT155)&gt;0,0,IF($AR155&lt;&gt;"",Tablas!$G$8,0)),0)</f>
        <v>0</v>
      </c>
      <c r="AY155" s="6">
        <f>IF($AR155&lt;&gt;"",ROUND(AX155+AW155+AU155,2),0)*(1+Tablas!$E$8)</f>
        <v>0</v>
      </c>
      <c r="BA155" s="14" t="str">
        <f t="shared" si="81"/>
        <v/>
      </c>
      <c r="BB155" s="6">
        <f t="shared" si="82"/>
        <v>0</v>
      </c>
      <c r="BC155" s="6">
        <f t="shared" si="83"/>
        <v>0</v>
      </c>
      <c r="BD155" s="6">
        <f>IF(BB155&gt;0,
IF(SUM(BC$12:BC155)&gt;0,0,
IF(BA155&lt;&gt;"",
-PPMT(Tablas!$D$8,BA155,($C$4*12)-(VLOOKUP($AR$9,$A$12:$B$71,2,0)-1),BB$9-SUM(BC$12:BC155)),0)),0)</f>
        <v>0</v>
      </c>
      <c r="BE155" s="6">
        <f>IF(SUM(BC$12:BC155)&gt;0,0,IF(BA155&lt;&gt;"",BB155-BD155-BC155,0))</f>
        <v>0</v>
      </c>
      <c r="BF155" s="6">
        <f>IF(SUM(BC$12:BC155)&gt;0,0,IF(BA155&lt;&gt;"",(BB155-BC155)*Tablas!$D$8,0))</f>
        <v>0</v>
      </c>
      <c r="BG155" s="6">
        <f>IF(BD155&gt;0,IF(SUM(BC$12:BC155)&gt;0,0,IF(BA155&lt;&gt;"",Tablas!$G$8,0)),0)</f>
        <v>0</v>
      </c>
      <c r="BH155" s="6">
        <f>IF(BA155&lt;&gt;"",ROUND(BG155+BF155+BD155,2),0)*(1+Tablas!$E$8)</f>
        <v>0</v>
      </c>
      <c r="BJ155" s="14" t="str">
        <f t="shared" si="84"/>
        <v/>
      </c>
      <c r="BK155" s="6">
        <f t="shared" si="85"/>
        <v>0</v>
      </c>
      <c r="BL155" s="6">
        <f t="shared" si="86"/>
        <v>0</v>
      </c>
      <c r="BM155" s="6">
        <f>IF(BK155&gt;0,IF(SUM(BL$12:BL155)&gt;0,0,IF(BJ155&lt;&gt;"",-PPMT(Tablas!$D$8,BJ155,($C$4*12)-(VLOOKUP($BA$9,$A$12:$B$71,2,0)-1),BK$9-SUM(BL$12:BL155)),0)),0)</f>
        <v>0</v>
      </c>
      <c r="BN155" s="6">
        <f>IF(SUM(BL$12:BL155)&gt;0,0,IF(BJ155&lt;&gt;"",BK155-BM155-BL155,0))</f>
        <v>0</v>
      </c>
      <c r="BO155" s="6">
        <f>IF(SUM(BL$12:BL155)&gt;0,0,IF(BJ155&lt;&gt;"",(BK155-BL155)*Tablas!$D$8,0))</f>
        <v>0</v>
      </c>
      <c r="BP155" s="6">
        <f>IF(BM155&gt;0,IF(SUM(BL$12:BL155)&gt;0,0,IF(BJ155&lt;&gt;"",Tablas!$G$8,0)),0)</f>
        <v>0</v>
      </c>
      <c r="BQ155" s="6">
        <f>IF(BJ155&lt;&gt;"",ROUND(BP155+BO155+BM155,2),0)*(1+Tablas!$E$8)</f>
        <v>0</v>
      </c>
      <c r="BS155" s="14" t="str">
        <f t="shared" si="87"/>
        <v/>
      </c>
      <c r="BT155" s="6">
        <f t="shared" si="88"/>
        <v>0</v>
      </c>
      <c r="BU155" s="6">
        <f t="shared" si="89"/>
        <v>0</v>
      </c>
      <c r="BV155" s="6">
        <f>IF(BT155&gt;0,IF(SUM(BU$12:BU155)&gt;0,0,IF(BS155&lt;&gt;"",-PPMT(Tablas!$D$8,BS155,($C$4*12)-(VLOOKUP($BJ$9,$A$12:$B$71,2,0)-1),BT$9-SUM(BU$12:BU155)),0)),0)</f>
        <v>0</v>
      </c>
      <c r="BW155" s="6">
        <f>IF(SUM(BU$12:BU155)&gt;0,0,IF(BS155&lt;&gt;"",BT155-BV155-BU155,0))</f>
        <v>0</v>
      </c>
      <c r="BX155" s="6">
        <f>IF(SUM(BU$12:BU155)&gt;0,0,IF(BS155&lt;&gt;"",(BT155-BU155)*Tablas!$D$8,0))</f>
        <v>0</v>
      </c>
      <c r="BY155" s="6">
        <f>IF(BV155&gt;0,IF(SUM(BU$12:BU155)&gt;0,0,IF(BS155&lt;&gt;"",Tablas!$G$8,0)),0)</f>
        <v>0</v>
      </c>
      <c r="BZ155" s="6">
        <f>IF(BS155&lt;&gt;"",ROUND(BY155+BX155+BV155,2),0)*(1+Tablas!$E$8)</f>
        <v>0</v>
      </c>
      <c r="CB155" s="14" t="str">
        <f t="shared" si="90"/>
        <v/>
      </c>
      <c r="CC155" s="6">
        <f t="shared" si="91"/>
        <v>0</v>
      </c>
      <c r="CD155" s="6">
        <f t="shared" si="92"/>
        <v>0</v>
      </c>
      <c r="CE155" s="6">
        <f>IF(CC155&gt;0,IF(SUM(CD$12:CD155)&gt;0,0,IF(CB155&lt;&gt;"",-PPMT(Tablas!$D$8,CB155,($C$4*12)-(VLOOKUP($BS$9,$A$12:$B$71,2,0)-1),CC$9-SUM(CD$12:CD155)),0)),0)</f>
        <v>0</v>
      </c>
      <c r="CF155" s="6">
        <f>IF(SUM(CD$12:CD155)&gt;0,0,IF(CB155&lt;&gt;"",CC155-CE155-CD155,0))</f>
        <v>0</v>
      </c>
      <c r="CG155" s="6">
        <f>IF(SUM(CD$12:CD155)&gt;0,0,IF(CB155&lt;&gt;"",(CC155-CD155)*Tablas!$D$8,0))</f>
        <v>0</v>
      </c>
      <c r="CH155" s="6">
        <f>IF(CE155&gt;0,IF(SUM(CD$12:CD155)&gt;0,0,IF(CB155&lt;&gt;"",Tablas!$G$8,0)),0)</f>
        <v>0</v>
      </c>
      <c r="CI155" s="6">
        <f>IF(CB155&lt;&gt;"",ROUND(CH155+CG155+CE155,2),0)*(1+Tablas!$E$8)</f>
        <v>0</v>
      </c>
      <c r="CK155" s="14" t="str">
        <f t="shared" si="93"/>
        <v/>
      </c>
      <c r="CL155" s="6">
        <f t="shared" si="94"/>
        <v>0</v>
      </c>
      <c r="CM155" s="6">
        <f t="shared" si="95"/>
        <v>0</v>
      </c>
      <c r="CN155" s="6">
        <f>IF(CL155&gt;0,IF(SUM(CM$12:CM155)&gt;0,0,IF(CK155&lt;&gt;"",-PPMT(Tablas!$D$8,CK155,($C$4*12)-(VLOOKUP($CB$9,$A$12:$B$71,2,0)-1),CL$9-SUM(CM$12:CM155)),0)),0)</f>
        <v>0</v>
      </c>
      <c r="CO155" s="6">
        <f>IF(SUM(CM$12:CM155)&gt;0,0,IF(CK155&lt;&gt;"",CL155-CN155-CM155,0))</f>
        <v>0</v>
      </c>
      <c r="CP155" s="6">
        <f>IF(SUM(CM$12:CM155)&gt;0,0,IF(CK155&lt;&gt;"",(CL155-CM155)*Tablas!$D$8,0))</f>
        <v>0</v>
      </c>
      <c r="CQ155" s="6">
        <f>IF(CN155&gt;0,IF(SUM(CM$12:CM155)&gt;0,0,IF(CK155&lt;&gt;"",Tablas!$G$8,0)),0)</f>
        <v>0</v>
      </c>
      <c r="CR155" s="6">
        <f>IF(CK155&lt;&gt;"",ROUND(CQ155+CP155+CN155,2),0)*(1+Tablas!$E$8)</f>
        <v>0</v>
      </c>
      <c r="CT155" s="14" t="str">
        <f t="shared" si="96"/>
        <v/>
      </c>
      <c r="CU155" s="6">
        <f t="shared" si="97"/>
        <v>0</v>
      </c>
      <c r="CV155" s="6">
        <f t="shared" si="98"/>
        <v>0</v>
      </c>
      <c r="CW155" s="6">
        <f>IF(CU155&gt;0,IF(SUM(CV$12:CV155)&gt;0,0,IF(CT155&lt;&gt;"",-PPMT(Tablas!$D$8,CT155,($C$4*12)-(VLOOKUP($CK$9,$A$12:$B$71,2,0)-1),CU$9-SUM(CV$12:CV155)),0)),0)</f>
        <v>0</v>
      </c>
      <c r="CX155" s="6">
        <f>IF(SUM(CV$12:CV155)&gt;0,0,IF(CT155&lt;&gt;"",CU155-CW155-CV155,0))</f>
        <v>0</v>
      </c>
      <c r="CY155" s="6">
        <f>IF(SUM(CV$12:CV155)&gt;0,0,IF(CT155&lt;&gt;"",(CU155-CV155)*Tablas!$D$8,0))</f>
        <v>0</v>
      </c>
      <c r="CZ155" s="6">
        <f>IF(CW155&gt;0,IF(SUM(CV$12:CV155)&gt;0,0,IF(CT155&lt;&gt;"",Tablas!$G$8,0)),0)</f>
        <v>0</v>
      </c>
      <c r="DA155" s="6">
        <f>IF(CT155&lt;&gt;"",ROUND(CZ155+CY155+CW155,2),0)*(1+Tablas!$E$8)</f>
        <v>0</v>
      </c>
      <c r="DC155" s="14" t="str">
        <f t="shared" si="99"/>
        <v/>
      </c>
      <c r="DD155" s="6">
        <f t="shared" si="100"/>
        <v>0</v>
      </c>
      <c r="DE155" s="6">
        <f t="shared" si="101"/>
        <v>0</v>
      </c>
      <c r="DF155" s="6">
        <f>IF(DD155&gt;0,IF(SUM(DE$12:DE155)&gt;0,0,IF(DC155&lt;&gt;"",-PPMT(Tablas!$D$8,DC155,($C$4*12)-(VLOOKUP($CT$9,$A$12:$B$71,2,0)-1),DD$9-SUM(DE$12:DE155)),0)),0)</f>
        <v>0</v>
      </c>
      <c r="DG155" s="6">
        <f>IF(SUM(DE$12:DE155)&gt;0,0,IF(DC155&lt;&gt;"",DD155-DF155-DE155,0))</f>
        <v>0</v>
      </c>
      <c r="DH155" s="6">
        <f>IF(SUM(DE$12:DE155)&gt;0,0,IF(DC155&lt;&gt;"",(DD155-DE155)*Tablas!$D$8,0))</f>
        <v>0</v>
      </c>
      <c r="DI155" s="6">
        <f>IF(DF155&gt;0,IF(SUM(DE$12:DE155)&gt;0,0,IF(DC155&lt;&gt;"",Tablas!$G$8,0)),0)</f>
        <v>0</v>
      </c>
      <c r="DJ155" s="6">
        <f>IF(DC155&lt;&gt;"",ROUND(DI155+DH155+DF155,2),0)*(1+Tablas!$E$8)</f>
        <v>0</v>
      </c>
      <c r="DL155" s="14" t="str">
        <f t="shared" si="102"/>
        <v/>
      </c>
      <c r="DM155" s="6">
        <f t="shared" si="103"/>
        <v>0</v>
      </c>
      <c r="DN155" s="6">
        <f t="shared" si="104"/>
        <v>0</v>
      </c>
      <c r="DO155" s="6">
        <f>IF(DM155&gt;0,IF(SUM(DN$12:DN155)&gt;0,0,IF(DL155&lt;&gt;"",-PPMT(Tablas!$D$8,DL155,($C$4*12)-(VLOOKUP($DC$9,$A$12:$B$71,2,0)-1),DM$9-SUM(DN$12:DN155)),0)),0)</f>
        <v>0</v>
      </c>
      <c r="DP155" s="6">
        <f>IF(SUM(DN$12:DN155)&gt;0,0,IF(DL155&lt;&gt;"",DM155-DO155-DN155,0))</f>
        <v>0</v>
      </c>
      <c r="DQ155" s="6">
        <f>IF(SUM(DN$12:DN155)&gt;0,0,IF(DL155&lt;&gt;"",(DM155-DN155)*Tablas!$D$8,0))</f>
        <v>0</v>
      </c>
      <c r="DR155" s="6">
        <f>IF(DO155&gt;0,IF(SUM(DN$12:DN155)&gt;0,0,IF(DL155&lt;&gt;"",Tablas!$G$8,0)),0)</f>
        <v>0</v>
      </c>
      <c r="DS155" s="6">
        <f>IF(DL155&lt;&gt;"",ROUND(DR155+DQ155+DO155,2),0)*(1+Tablas!$E$8)</f>
        <v>0</v>
      </c>
      <c r="DU155" s="14" t="str">
        <f t="shared" si="105"/>
        <v/>
      </c>
      <c r="DV155" s="6">
        <f t="shared" si="106"/>
        <v>0</v>
      </c>
      <c r="DW155" s="6">
        <f t="shared" si="107"/>
        <v>0</v>
      </c>
      <c r="DX155" s="6">
        <f>IF(DV155&gt;0,IF(SUM(DW$12:DW155)&gt;0,0,IF(DU155&lt;&gt;"",-PPMT(Tablas!$D$8,DU155,($C$4*12)-(VLOOKUP($DL$9,$A$12:$B$71,2,0)-1),DV$9-SUM(DW$12:DW155)),0)),0)</f>
        <v>0</v>
      </c>
      <c r="DY155" s="6">
        <f>IF(SUM(DW$12:DW155)&gt;0,0,IF(DU155&lt;&gt;"",DV155-DX155-DW155,0))</f>
        <v>0</v>
      </c>
      <c r="DZ155" s="6">
        <f>IF(SUM(DW$12:DW155)&gt;0,0,IF(DU155&lt;&gt;"",(DV155-DW155)*Tablas!$D$8,0))</f>
        <v>0</v>
      </c>
      <c r="EA155" s="6">
        <f>IF(DX155&gt;0,IF(SUM(DW$12:DW155)&gt;0,0,IF(DU155&lt;&gt;"",Tablas!$G$8,0)),0)</f>
        <v>0</v>
      </c>
      <c r="EB155" s="6">
        <f>IF(DU155&lt;&gt;"",ROUND(EA155+DZ155+DX155,2),0)*(1+Tablas!$E$8)</f>
        <v>0</v>
      </c>
    </row>
    <row r="156" spans="1:132" x14ac:dyDescent="0.2">
      <c r="A156" s="3">
        <f>IF($D156&gt;0,COUNTA($D$12:D156),0)</f>
        <v>0</v>
      </c>
      <c r="B156" s="13" t="str">
        <f t="shared" si="108"/>
        <v/>
      </c>
      <c r="C156" s="1">
        <f t="shared" si="109"/>
        <v>49994</v>
      </c>
      <c r="D156" s="34"/>
      <c r="E156" s="6">
        <f t="shared" si="110"/>
        <v>1.0572875908110291E-11</v>
      </c>
      <c r="F156" s="6">
        <f t="shared" si="74"/>
        <v>0</v>
      </c>
      <c r="G156" s="6">
        <f t="shared" si="75"/>
        <v>0</v>
      </c>
      <c r="H156" s="6">
        <f t="shared" si="76"/>
        <v>0</v>
      </c>
      <c r="I156" s="6">
        <f>ROUND(SUM(F156:H156),2)*(Tablas!$E$8)</f>
        <v>0</v>
      </c>
      <c r="J156" s="6">
        <f t="shared" si="77"/>
        <v>0</v>
      </c>
      <c r="AR156" s="14" t="str">
        <f t="shared" si="78"/>
        <v/>
      </c>
      <c r="AS156" s="6">
        <f t="shared" si="79"/>
        <v>0</v>
      </c>
      <c r="AT156" s="6">
        <f t="shared" si="80"/>
        <v>0</v>
      </c>
      <c r="AU156" s="6">
        <f>IF(SUM($AT$12:$AT156)&gt;0,0,IF($AR156&lt;&gt;"",-PPMT($H$2,$AR156,$C$4*12,$AS$12-SUM($AT$12:$AT156)),0))</f>
        <v>0</v>
      </c>
      <c r="AV156" s="6">
        <f>IF(SUM($AT$12:$AT156)&gt;0,0,IF($AR156&lt;&gt;"",AS156-AU156-AT156,0))</f>
        <v>0</v>
      </c>
      <c r="AW156" s="6">
        <f>IF(SUM($AT$12:$AT156)&gt;0,0,IF($AR156&lt;&gt;"",(AS156-AT156)*$H$2,0))</f>
        <v>0</v>
      </c>
      <c r="AX156" s="6">
        <f>IF(AU156&gt;0,IF(SUM($AT$12:$AT156)&gt;0,0,IF($AR156&lt;&gt;"",Tablas!$G$8,0)),0)</f>
        <v>0</v>
      </c>
      <c r="AY156" s="6">
        <f>IF($AR156&lt;&gt;"",ROUND(AX156+AW156+AU156,2),0)*(1+Tablas!$E$8)</f>
        <v>0</v>
      </c>
      <c r="BA156" s="14" t="str">
        <f t="shared" si="81"/>
        <v/>
      </c>
      <c r="BB156" s="6">
        <f t="shared" si="82"/>
        <v>0</v>
      </c>
      <c r="BC156" s="6">
        <f t="shared" si="83"/>
        <v>0</v>
      </c>
      <c r="BD156" s="6">
        <f>IF(BB156&gt;0,
IF(SUM(BC$12:BC156)&gt;0,0,
IF(BA156&lt;&gt;"",
-PPMT(Tablas!$D$8,BA156,($C$4*12)-(VLOOKUP($AR$9,$A$12:$B$71,2,0)-1),BB$9-SUM(BC$12:BC156)),0)),0)</f>
        <v>0</v>
      </c>
      <c r="BE156" s="6">
        <f>IF(SUM(BC$12:BC156)&gt;0,0,IF(BA156&lt;&gt;"",BB156-BD156-BC156,0))</f>
        <v>0</v>
      </c>
      <c r="BF156" s="6">
        <f>IF(SUM(BC$12:BC156)&gt;0,0,IF(BA156&lt;&gt;"",(BB156-BC156)*Tablas!$D$8,0))</f>
        <v>0</v>
      </c>
      <c r="BG156" s="6">
        <f>IF(BD156&gt;0,IF(SUM(BC$12:BC156)&gt;0,0,IF(BA156&lt;&gt;"",Tablas!$G$8,0)),0)</f>
        <v>0</v>
      </c>
      <c r="BH156" s="6">
        <f>IF(BA156&lt;&gt;"",ROUND(BG156+BF156+BD156,2),0)*(1+Tablas!$E$8)</f>
        <v>0</v>
      </c>
      <c r="BJ156" s="14" t="str">
        <f t="shared" si="84"/>
        <v/>
      </c>
      <c r="BK156" s="6">
        <f t="shared" si="85"/>
        <v>0</v>
      </c>
      <c r="BL156" s="6">
        <f t="shared" si="86"/>
        <v>0</v>
      </c>
      <c r="BM156" s="6">
        <f>IF(BK156&gt;0,IF(SUM(BL$12:BL156)&gt;0,0,IF(BJ156&lt;&gt;"",-PPMT(Tablas!$D$8,BJ156,($C$4*12)-(VLOOKUP($BA$9,$A$12:$B$71,2,0)-1),BK$9-SUM(BL$12:BL156)),0)),0)</f>
        <v>0</v>
      </c>
      <c r="BN156" s="6">
        <f>IF(SUM(BL$12:BL156)&gt;0,0,IF(BJ156&lt;&gt;"",BK156-BM156-BL156,0))</f>
        <v>0</v>
      </c>
      <c r="BO156" s="6">
        <f>IF(SUM(BL$12:BL156)&gt;0,0,IF(BJ156&lt;&gt;"",(BK156-BL156)*Tablas!$D$8,0))</f>
        <v>0</v>
      </c>
      <c r="BP156" s="6">
        <f>IF(BM156&gt;0,IF(SUM(BL$12:BL156)&gt;0,0,IF(BJ156&lt;&gt;"",Tablas!$G$8,0)),0)</f>
        <v>0</v>
      </c>
      <c r="BQ156" s="6">
        <f>IF(BJ156&lt;&gt;"",ROUND(BP156+BO156+BM156,2),0)*(1+Tablas!$E$8)</f>
        <v>0</v>
      </c>
      <c r="BS156" s="14" t="str">
        <f t="shared" si="87"/>
        <v/>
      </c>
      <c r="BT156" s="6">
        <f t="shared" si="88"/>
        <v>0</v>
      </c>
      <c r="BU156" s="6">
        <f t="shared" si="89"/>
        <v>0</v>
      </c>
      <c r="BV156" s="6">
        <f>IF(BT156&gt;0,IF(SUM(BU$12:BU156)&gt;0,0,IF(BS156&lt;&gt;"",-PPMT(Tablas!$D$8,BS156,($C$4*12)-(VLOOKUP($BJ$9,$A$12:$B$71,2,0)-1),BT$9-SUM(BU$12:BU156)),0)),0)</f>
        <v>0</v>
      </c>
      <c r="BW156" s="6">
        <f>IF(SUM(BU$12:BU156)&gt;0,0,IF(BS156&lt;&gt;"",BT156-BV156-BU156,0))</f>
        <v>0</v>
      </c>
      <c r="BX156" s="6">
        <f>IF(SUM(BU$12:BU156)&gt;0,0,IF(BS156&lt;&gt;"",(BT156-BU156)*Tablas!$D$8,0))</f>
        <v>0</v>
      </c>
      <c r="BY156" s="6">
        <f>IF(BV156&gt;0,IF(SUM(BU$12:BU156)&gt;0,0,IF(BS156&lt;&gt;"",Tablas!$G$8,0)),0)</f>
        <v>0</v>
      </c>
      <c r="BZ156" s="6">
        <f>IF(BS156&lt;&gt;"",ROUND(BY156+BX156+BV156,2),0)*(1+Tablas!$E$8)</f>
        <v>0</v>
      </c>
      <c r="CB156" s="14" t="str">
        <f t="shared" si="90"/>
        <v/>
      </c>
      <c r="CC156" s="6">
        <f t="shared" si="91"/>
        <v>0</v>
      </c>
      <c r="CD156" s="6">
        <f t="shared" si="92"/>
        <v>0</v>
      </c>
      <c r="CE156" s="6">
        <f>IF(CC156&gt;0,IF(SUM(CD$12:CD156)&gt;0,0,IF(CB156&lt;&gt;"",-PPMT(Tablas!$D$8,CB156,($C$4*12)-(VLOOKUP($BS$9,$A$12:$B$71,2,0)-1),CC$9-SUM(CD$12:CD156)),0)),0)</f>
        <v>0</v>
      </c>
      <c r="CF156" s="6">
        <f>IF(SUM(CD$12:CD156)&gt;0,0,IF(CB156&lt;&gt;"",CC156-CE156-CD156,0))</f>
        <v>0</v>
      </c>
      <c r="CG156" s="6">
        <f>IF(SUM(CD$12:CD156)&gt;0,0,IF(CB156&lt;&gt;"",(CC156-CD156)*Tablas!$D$8,0))</f>
        <v>0</v>
      </c>
      <c r="CH156" s="6">
        <f>IF(CE156&gt;0,IF(SUM(CD$12:CD156)&gt;0,0,IF(CB156&lt;&gt;"",Tablas!$G$8,0)),0)</f>
        <v>0</v>
      </c>
      <c r="CI156" s="6">
        <f>IF(CB156&lt;&gt;"",ROUND(CH156+CG156+CE156,2),0)*(1+Tablas!$E$8)</f>
        <v>0</v>
      </c>
      <c r="CK156" s="14" t="str">
        <f t="shared" si="93"/>
        <v/>
      </c>
      <c r="CL156" s="6">
        <f t="shared" si="94"/>
        <v>0</v>
      </c>
      <c r="CM156" s="6">
        <f t="shared" si="95"/>
        <v>0</v>
      </c>
      <c r="CN156" s="6">
        <f>IF(CL156&gt;0,IF(SUM(CM$12:CM156)&gt;0,0,IF(CK156&lt;&gt;"",-PPMT(Tablas!$D$8,CK156,($C$4*12)-(VLOOKUP($CB$9,$A$12:$B$71,2,0)-1),CL$9-SUM(CM$12:CM156)),0)),0)</f>
        <v>0</v>
      </c>
      <c r="CO156" s="6">
        <f>IF(SUM(CM$12:CM156)&gt;0,0,IF(CK156&lt;&gt;"",CL156-CN156-CM156,0))</f>
        <v>0</v>
      </c>
      <c r="CP156" s="6">
        <f>IF(SUM(CM$12:CM156)&gt;0,0,IF(CK156&lt;&gt;"",(CL156-CM156)*Tablas!$D$8,0))</f>
        <v>0</v>
      </c>
      <c r="CQ156" s="6">
        <f>IF(CN156&gt;0,IF(SUM(CM$12:CM156)&gt;0,0,IF(CK156&lt;&gt;"",Tablas!$G$8,0)),0)</f>
        <v>0</v>
      </c>
      <c r="CR156" s="6">
        <f>IF(CK156&lt;&gt;"",ROUND(CQ156+CP156+CN156,2),0)*(1+Tablas!$E$8)</f>
        <v>0</v>
      </c>
      <c r="CT156" s="14" t="str">
        <f t="shared" si="96"/>
        <v/>
      </c>
      <c r="CU156" s="6">
        <f t="shared" si="97"/>
        <v>0</v>
      </c>
      <c r="CV156" s="6">
        <f t="shared" si="98"/>
        <v>0</v>
      </c>
      <c r="CW156" s="6">
        <f>IF(CU156&gt;0,IF(SUM(CV$12:CV156)&gt;0,0,IF(CT156&lt;&gt;"",-PPMT(Tablas!$D$8,CT156,($C$4*12)-(VLOOKUP($CK$9,$A$12:$B$71,2,0)-1),CU$9-SUM(CV$12:CV156)),0)),0)</f>
        <v>0</v>
      </c>
      <c r="CX156" s="6">
        <f>IF(SUM(CV$12:CV156)&gt;0,0,IF(CT156&lt;&gt;"",CU156-CW156-CV156,0))</f>
        <v>0</v>
      </c>
      <c r="CY156" s="6">
        <f>IF(SUM(CV$12:CV156)&gt;0,0,IF(CT156&lt;&gt;"",(CU156-CV156)*Tablas!$D$8,0))</f>
        <v>0</v>
      </c>
      <c r="CZ156" s="6">
        <f>IF(CW156&gt;0,IF(SUM(CV$12:CV156)&gt;0,0,IF(CT156&lt;&gt;"",Tablas!$G$8,0)),0)</f>
        <v>0</v>
      </c>
      <c r="DA156" s="6">
        <f>IF(CT156&lt;&gt;"",ROUND(CZ156+CY156+CW156,2),0)*(1+Tablas!$E$8)</f>
        <v>0</v>
      </c>
      <c r="DC156" s="14" t="str">
        <f t="shared" si="99"/>
        <v/>
      </c>
      <c r="DD156" s="6">
        <f t="shared" si="100"/>
        <v>0</v>
      </c>
      <c r="DE156" s="6">
        <f t="shared" si="101"/>
        <v>0</v>
      </c>
      <c r="DF156" s="6">
        <f>IF(DD156&gt;0,IF(SUM(DE$12:DE156)&gt;0,0,IF(DC156&lt;&gt;"",-PPMT(Tablas!$D$8,DC156,($C$4*12)-(VLOOKUP($CT$9,$A$12:$B$71,2,0)-1),DD$9-SUM(DE$12:DE156)),0)),0)</f>
        <v>0</v>
      </c>
      <c r="DG156" s="6">
        <f>IF(SUM(DE$12:DE156)&gt;0,0,IF(DC156&lt;&gt;"",DD156-DF156-DE156,0))</f>
        <v>0</v>
      </c>
      <c r="DH156" s="6">
        <f>IF(SUM(DE$12:DE156)&gt;0,0,IF(DC156&lt;&gt;"",(DD156-DE156)*Tablas!$D$8,0))</f>
        <v>0</v>
      </c>
      <c r="DI156" s="6">
        <f>IF(DF156&gt;0,IF(SUM(DE$12:DE156)&gt;0,0,IF(DC156&lt;&gt;"",Tablas!$G$8,0)),0)</f>
        <v>0</v>
      </c>
      <c r="DJ156" s="6">
        <f>IF(DC156&lt;&gt;"",ROUND(DI156+DH156+DF156,2),0)*(1+Tablas!$E$8)</f>
        <v>0</v>
      </c>
      <c r="DL156" s="14" t="str">
        <f t="shared" si="102"/>
        <v/>
      </c>
      <c r="DM156" s="6">
        <f t="shared" si="103"/>
        <v>0</v>
      </c>
      <c r="DN156" s="6">
        <f t="shared" si="104"/>
        <v>0</v>
      </c>
      <c r="DO156" s="6">
        <f>IF(DM156&gt;0,IF(SUM(DN$12:DN156)&gt;0,0,IF(DL156&lt;&gt;"",-PPMT(Tablas!$D$8,DL156,($C$4*12)-(VLOOKUP($DC$9,$A$12:$B$71,2,0)-1),DM$9-SUM(DN$12:DN156)),0)),0)</f>
        <v>0</v>
      </c>
      <c r="DP156" s="6">
        <f>IF(SUM(DN$12:DN156)&gt;0,0,IF(DL156&lt;&gt;"",DM156-DO156-DN156,0))</f>
        <v>0</v>
      </c>
      <c r="DQ156" s="6">
        <f>IF(SUM(DN$12:DN156)&gt;0,0,IF(DL156&lt;&gt;"",(DM156-DN156)*Tablas!$D$8,0))</f>
        <v>0</v>
      </c>
      <c r="DR156" s="6">
        <f>IF(DO156&gt;0,IF(SUM(DN$12:DN156)&gt;0,0,IF(DL156&lt;&gt;"",Tablas!$G$8,0)),0)</f>
        <v>0</v>
      </c>
      <c r="DS156" s="6">
        <f>IF(DL156&lt;&gt;"",ROUND(DR156+DQ156+DO156,2),0)*(1+Tablas!$E$8)</f>
        <v>0</v>
      </c>
      <c r="DU156" s="14" t="str">
        <f t="shared" si="105"/>
        <v/>
      </c>
      <c r="DV156" s="6">
        <f t="shared" si="106"/>
        <v>0</v>
      </c>
      <c r="DW156" s="6">
        <f t="shared" si="107"/>
        <v>0</v>
      </c>
      <c r="DX156" s="6">
        <f>IF(DV156&gt;0,IF(SUM(DW$12:DW156)&gt;0,0,IF(DU156&lt;&gt;"",-PPMT(Tablas!$D$8,DU156,($C$4*12)-(VLOOKUP($DL$9,$A$12:$B$71,2,0)-1),DV$9-SUM(DW$12:DW156)),0)),0)</f>
        <v>0</v>
      </c>
      <c r="DY156" s="6">
        <f>IF(SUM(DW$12:DW156)&gt;0,0,IF(DU156&lt;&gt;"",DV156-DX156-DW156,0))</f>
        <v>0</v>
      </c>
      <c r="DZ156" s="6">
        <f>IF(SUM(DW$12:DW156)&gt;0,0,IF(DU156&lt;&gt;"",(DV156-DW156)*Tablas!$D$8,0))</f>
        <v>0</v>
      </c>
      <c r="EA156" s="6">
        <f>IF(DX156&gt;0,IF(SUM(DW$12:DW156)&gt;0,0,IF(DU156&lt;&gt;"",Tablas!$G$8,0)),0)</f>
        <v>0</v>
      </c>
      <c r="EB156" s="6">
        <f>IF(DU156&lt;&gt;"",ROUND(EA156+DZ156+DX156,2),0)*(1+Tablas!$E$8)</f>
        <v>0</v>
      </c>
    </row>
    <row r="157" spans="1:132" x14ac:dyDescent="0.2">
      <c r="A157" s="3">
        <f>IF($D157&gt;0,COUNTA($D$12:D157),0)</f>
        <v>0</v>
      </c>
      <c r="B157" s="13" t="str">
        <f t="shared" si="108"/>
        <v/>
      </c>
      <c r="C157" s="1">
        <f t="shared" si="109"/>
        <v>50024</v>
      </c>
      <c r="D157" s="34"/>
      <c r="E157" s="6">
        <f t="shared" si="110"/>
        <v>1.0572875908110291E-11</v>
      </c>
      <c r="F157" s="6">
        <f t="shared" si="74"/>
        <v>0</v>
      </c>
      <c r="G157" s="6">
        <f t="shared" si="75"/>
        <v>0</v>
      </c>
      <c r="H157" s="6">
        <f t="shared" si="76"/>
        <v>0</v>
      </c>
      <c r="I157" s="6">
        <f>ROUND(SUM(F157:H157),2)*(Tablas!$E$8)</f>
        <v>0</v>
      </c>
      <c r="J157" s="6">
        <f t="shared" si="77"/>
        <v>0</v>
      </c>
      <c r="AR157" s="14" t="str">
        <f t="shared" si="78"/>
        <v/>
      </c>
      <c r="AS157" s="6">
        <f t="shared" si="79"/>
        <v>0</v>
      </c>
      <c r="AT157" s="6">
        <f t="shared" si="80"/>
        <v>0</v>
      </c>
      <c r="AU157" s="6">
        <f>IF(SUM($AT$12:$AT157)&gt;0,0,IF($AR157&lt;&gt;"",-PPMT($H$2,$AR157,$C$4*12,$AS$12-SUM($AT$12:$AT157)),0))</f>
        <v>0</v>
      </c>
      <c r="AV157" s="6">
        <f>IF(SUM($AT$12:$AT157)&gt;0,0,IF($AR157&lt;&gt;"",AS157-AU157-AT157,0))</f>
        <v>0</v>
      </c>
      <c r="AW157" s="6">
        <f>IF(SUM($AT$12:$AT157)&gt;0,0,IF($AR157&lt;&gt;"",(AS157-AT157)*$H$2,0))</f>
        <v>0</v>
      </c>
      <c r="AX157" s="6">
        <f>IF(AU157&gt;0,IF(SUM($AT$12:$AT157)&gt;0,0,IF($AR157&lt;&gt;"",Tablas!$G$8,0)),0)</f>
        <v>0</v>
      </c>
      <c r="AY157" s="6">
        <f>IF($AR157&lt;&gt;"",ROUND(AX157+AW157+AU157,2),0)*(1+Tablas!$E$8)</f>
        <v>0</v>
      </c>
      <c r="BA157" s="14" t="str">
        <f t="shared" si="81"/>
        <v/>
      </c>
      <c r="BB157" s="6">
        <f t="shared" si="82"/>
        <v>0</v>
      </c>
      <c r="BC157" s="6">
        <f t="shared" si="83"/>
        <v>0</v>
      </c>
      <c r="BD157" s="6">
        <f>IF(BB157&gt;0,
IF(SUM(BC$12:BC157)&gt;0,0,
IF(BA157&lt;&gt;"",
-PPMT(Tablas!$D$8,BA157,($C$4*12)-(VLOOKUP($AR$9,$A$12:$B$71,2,0)-1),BB$9-SUM(BC$12:BC157)),0)),0)</f>
        <v>0</v>
      </c>
      <c r="BE157" s="6">
        <f>IF(SUM(BC$12:BC157)&gt;0,0,IF(BA157&lt;&gt;"",BB157-BD157-BC157,0))</f>
        <v>0</v>
      </c>
      <c r="BF157" s="6">
        <f>IF(SUM(BC$12:BC157)&gt;0,0,IF(BA157&lt;&gt;"",(BB157-BC157)*Tablas!$D$8,0))</f>
        <v>0</v>
      </c>
      <c r="BG157" s="6">
        <f>IF(BD157&gt;0,IF(SUM(BC$12:BC157)&gt;0,0,IF(BA157&lt;&gt;"",Tablas!$G$8,0)),0)</f>
        <v>0</v>
      </c>
      <c r="BH157" s="6">
        <f>IF(BA157&lt;&gt;"",ROUND(BG157+BF157+BD157,2),0)*(1+Tablas!$E$8)</f>
        <v>0</v>
      </c>
      <c r="BJ157" s="14" t="str">
        <f t="shared" si="84"/>
        <v/>
      </c>
      <c r="BK157" s="6">
        <f t="shared" si="85"/>
        <v>0</v>
      </c>
      <c r="BL157" s="6">
        <f t="shared" si="86"/>
        <v>0</v>
      </c>
      <c r="BM157" s="6">
        <f>IF(BK157&gt;0,IF(SUM(BL$12:BL157)&gt;0,0,IF(BJ157&lt;&gt;"",-PPMT(Tablas!$D$8,BJ157,($C$4*12)-(VLOOKUP($BA$9,$A$12:$B$71,2,0)-1),BK$9-SUM(BL$12:BL157)),0)),0)</f>
        <v>0</v>
      </c>
      <c r="BN157" s="6">
        <f>IF(SUM(BL$12:BL157)&gt;0,0,IF(BJ157&lt;&gt;"",BK157-BM157-BL157,0))</f>
        <v>0</v>
      </c>
      <c r="BO157" s="6">
        <f>IF(SUM(BL$12:BL157)&gt;0,0,IF(BJ157&lt;&gt;"",(BK157-BL157)*Tablas!$D$8,0))</f>
        <v>0</v>
      </c>
      <c r="BP157" s="6">
        <f>IF(BM157&gt;0,IF(SUM(BL$12:BL157)&gt;0,0,IF(BJ157&lt;&gt;"",Tablas!$G$8,0)),0)</f>
        <v>0</v>
      </c>
      <c r="BQ157" s="6">
        <f>IF(BJ157&lt;&gt;"",ROUND(BP157+BO157+BM157,2),0)*(1+Tablas!$E$8)</f>
        <v>0</v>
      </c>
      <c r="BS157" s="14" t="str">
        <f t="shared" si="87"/>
        <v/>
      </c>
      <c r="BT157" s="6">
        <f t="shared" si="88"/>
        <v>0</v>
      </c>
      <c r="BU157" s="6">
        <f t="shared" si="89"/>
        <v>0</v>
      </c>
      <c r="BV157" s="6">
        <f>IF(BT157&gt;0,IF(SUM(BU$12:BU157)&gt;0,0,IF(BS157&lt;&gt;"",-PPMT(Tablas!$D$8,BS157,($C$4*12)-(VLOOKUP($BJ$9,$A$12:$B$71,2,0)-1),BT$9-SUM(BU$12:BU157)),0)),0)</f>
        <v>0</v>
      </c>
      <c r="BW157" s="6">
        <f>IF(SUM(BU$12:BU157)&gt;0,0,IF(BS157&lt;&gt;"",BT157-BV157-BU157,0))</f>
        <v>0</v>
      </c>
      <c r="BX157" s="6">
        <f>IF(SUM(BU$12:BU157)&gt;0,0,IF(BS157&lt;&gt;"",(BT157-BU157)*Tablas!$D$8,0))</f>
        <v>0</v>
      </c>
      <c r="BY157" s="6">
        <f>IF(BV157&gt;0,IF(SUM(BU$12:BU157)&gt;0,0,IF(BS157&lt;&gt;"",Tablas!$G$8,0)),0)</f>
        <v>0</v>
      </c>
      <c r="BZ157" s="6">
        <f>IF(BS157&lt;&gt;"",ROUND(BY157+BX157+BV157,2),0)*(1+Tablas!$E$8)</f>
        <v>0</v>
      </c>
      <c r="CB157" s="14" t="str">
        <f t="shared" si="90"/>
        <v/>
      </c>
      <c r="CC157" s="6">
        <f t="shared" si="91"/>
        <v>0</v>
      </c>
      <c r="CD157" s="6">
        <f t="shared" si="92"/>
        <v>0</v>
      </c>
      <c r="CE157" s="6">
        <f>IF(CC157&gt;0,IF(SUM(CD$12:CD157)&gt;0,0,IF(CB157&lt;&gt;"",-PPMT(Tablas!$D$8,CB157,($C$4*12)-(VLOOKUP($BS$9,$A$12:$B$71,2,0)-1),CC$9-SUM(CD$12:CD157)),0)),0)</f>
        <v>0</v>
      </c>
      <c r="CF157" s="6">
        <f>IF(SUM(CD$12:CD157)&gt;0,0,IF(CB157&lt;&gt;"",CC157-CE157-CD157,0))</f>
        <v>0</v>
      </c>
      <c r="CG157" s="6">
        <f>IF(SUM(CD$12:CD157)&gt;0,0,IF(CB157&lt;&gt;"",(CC157-CD157)*Tablas!$D$8,0))</f>
        <v>0</v>
      </c>
      <c r="CH157" s="6">
        <f>IF(CE157&gt;0,IF(SUM(CD$12:CD157)&gt;0,0,IF(CB157&lt;&gt;"",Tablas!$G$8,0)),0)</f>
        <v>0</v>
      </c>
      <c r="CI157" s="6">
        <f>IF(CB157&lt;&gt;"",ROUND(CH157+CG157+CE157,2),0)*(1+Tablas!$E$8)</f>
        <v>0</v>
      </c>
      <c r="CK157" s="14" t="str">
        <f t="shared" si="93"/>
        <v/>
      </c>
      <c r="CL157" s="6">
        <f t="shared" si="94"/>
        <v>0</v>
      </c>
      <c r="CM157" s="6">
        <f t="shared" si="95"/>
        <v>0</v>
      </c>
      <c r="CN157" s="6">
        <f>IF(CL157&gt;0,IF(SUM(CM$12:CM157)&gt;0,0,IF(CK157&lt;&gt;"",-PPMT(Tablas!$D$8,CK157,($C$4*12)-(VLOOKUP($CB$9,$A$12:$B$71,2,0)-1),CL$9-SUM(CM$12:CM157)),0)),0)</f>
        <v>0</v>
      </c>
      <c r="CO157" s="6">
        <f>IF(SUM(CM$12:CM157)&gt;0,0,IF(CK157&lt;&gt;"",CL157-CN157-CM157,0))</f>
        <v>0</v>
      </c>
      <c r="CP157" s="6">
        <f>IF(SUM(CM$12:CM157)&gt;0,0,IF(CK157&lt;&gt;"",(CL157-CM157)*Tablas!$D$8,0))</f>
        <v>0</v>
      </c>
      <c r="CQ157" s="6">
        <f>IF(CN157&gt;0,IF(SUM(CM$12:CM157)&gt;0,0,IF(CK157&lt;&gt;"",Tablas!$G$8,0)),0)</f>
        <v>0</v>
      </c>
      <c r="CR157" s="6">
        <f>IF(CK157&lt;&gt;"",ROUND(CQ157+CP157+CN157,2),0)*(1+Tablas!$E$8)</f>
        <v>0</v>
      </c>
      <c r="CT157" s="14" t="str">
        <f t="shared" si="96"/>
        <v/>
      </c>
      <c r="CU157" s="6">
        <f t="shared" si="97"/>
        <v>0</v>
      </c>
      <c r="CV157" s="6">
        <f t="shared" si="98"/>
        <v>0</v>
      </c>
      <c r="CW157" s="6">
        <f>IF(CU157&gt;0,IF(SUM(CV$12:CV157)&gt;0,0,IF(CT157&lt;&gt;"",-PPMT(Tablas!$D$8,CT157,($C$4*12)-(VLOOKUP($CK$9,$A$12:$B$71,2,0)-1),CU$9-SUM(CV$12:CV157)),0)),0)</f>
        <v>0</v>
      </c>
      <c r="CX157" s="6">
        <f>IF(SUM(CV$12:CV157)&gt;0,0,IF(CT157&lt;&gt;"",CU157-CW157-CV157,0))</f>
        <v>0</v>
      </c>
      <c r="CY157" s="6">
        <f>IF(SUM(CV$12:CV157)&gt;0,0,IF(CT157&lt;&gt;"",(CU157-CV157)*Tablas!$D$8,0))</f>
        <v>0</v>
      </c>
      <c r="CZ157" s="6">
        <f>IF(CW157&gt;0,IF(SUM(CV$12:CV157)&gt;0,0,IF(CT157&lt;&gt;"",Tablas!$G$8,0)),0)</f>
        <v>0</v>
      </c>
      <c r="DA157" s="6">
        <f>IF(CT157&lt;&gt;"",ROUND(CZ157+CY157+CW157,2),0)*(1+Tablas!$E$8)</f>
        <v>0</v>
      </c>
      <c r="DC157" s="14" t="str">
        <f t="shared" si="99"/>
        <v/>
      </c>
      <c r="DD157" s="6">
        <f t="shared" si="100"/>
        <v>0</v>
      </c>
      <c r="DE157" s="6">
        <f t="shared" si="101"/>
        <v>0</v>
      </c>
      <c r="DF157" s="6">
        <f>IF(DD157&gt;0,IF(SUM(DE$12:DE157)&gt;0,0,IF(DC157&lt;&gt;"",-PPMT(Tablas!$D$8,DC157,($C$4*12)-(VLOOKUP($CT$9,$A$12:$B$71,2,0)-1),DD$9-SUM(DE$12:DE157)),0)),0)</f>
        <v>0</v>
      </c>
      <c r="DG157" s="6">
        <f>IF(SUM(DE$12:DE157)&gt;0,0,IF(DC157&lt;&gt;"",DD157-DF157-DE157,0))</f>
        <v>0</v>
      </c>
      <c r="DH157" s="6">
        <f>IF(SUM(DE$12:DE157)&gt;0,0,IF(DC157&lt;&gt;"",(DD157-DE157)*Tablas!$D$8,0))</f>
        <v>0</v>
      </c>
      <c r="DI157" s="6">
        <f>IF(DF157&gt;0,IF(SUM(DE$12:DE157)&gt;0,0,IF(DC157&lt;&gt;"",Tablas!$G$8,0)),0)</f>
        <v>0</v>
      </c>
      <c r="DJ157" s="6">
        <f>IF(DC157&lt;&gt;"",ROUND(DI157+DH157+DF157,2),0)*(1+Tablas!$E$8)</f>
        <v>0</v>
      </c>
      <c r="DL157" s="14" t="str">
        <f t="shared" si="102"/>
        <v/>
      </c>
      <c r="DM157" s="6">
        <f t="shared" si="103"/>
        <v>0</v>
      </c>
      <c r="DN157" s="6">
        <f t="shared" si="104"/>
        <v>0</v>
      </c>
      <c r="DO157" s="6">
        <f>IF(DM157&gt;0,IF(SUM(DN$12:DN157)&gt;0,0,IF(DL157&lt;&gt;"",-PPMT(Tablas!$D$8,DL157,($C$4*12)-(VLOOKUP($DC$9,$A$12:$B$71,2,0)-1),DM$9-SUM(DN$12:DN157)),0)),0)</f>
        <v>0</v>
      </c>
      <c r="DP157" s="6">
        <f>IF(SUM(DN$12:DN157)&gt;0,0,IF(DL157&lt;&gt;"",DM157-DO157-DN157,0))</f>
        <v>0</v>
      </c>
      <c r="DQ157" s="6">
        <f>IF(SUM(DN$12:DN157)&gt;0,0,IF(DL157&lt;&gt;"",(DM157-DN157)*Tablas!$D$8,0))</f>
        <v>0</v>
      </c>
      <c r="DR157" s="6">
        <f>IF(DO157&gt;0,IF(SUM(DN$12:DN157)&gt;0,0,IF(DL157&lt;&gt;"",Tablas!$G$8,0)),0)</f>
        <v>0</v>
      </c>
      <c r="DS157" s="6">
        <f>IF(DL157&lt;&gt;"",ROUND(DR157+DQ157+DO157,2),0)*(1+Tablas!$E$8)</f>
        <v>0</v>
      </c>
      <c r="DU157" s="14" t="str">
        <f t="shared" si="105"/>
        <v/>
      </c>
      <c r="DV157" s="6">
        <f t="shared" si="106"/>
        <v>0</v>
      </c>
      <c r="DW157" s="6">
        <f t="shared" si="107"/>
        <v>0</v>
      </c>
      <c r="DX157" s="6">
        <f>IF(DV157&gt;0,IF(SUM(DW$12:DW157)&gt;0,0,IF(DU157&lt;&gt;"",-PPMT(Tablas!$D$8,DU157,($C$4*12)-(VLOOKUP($DL$9,$A$12:$B$71,2,0)-1),DV$9-SUM(DW$12:DW157)),0)),0)</f>
        <v>0</v>
      </c>
      <c r="DY157" s="6">
        <f>IF(SUM(DW$12:DW157)&gt;0,0,IF(DU157&lt;&gt;"",DV157-DX157-DW157,0))</f>
        <v>0</v>
      </c>
      <c r="DZ157" s="6">
        <f>IF(SUM(DW$12:DW157)&gt;0,0,IF(DU157&lt;&gt;"",(DV157-DW157)*Tablas!$D$8,0))</f>
        <v>0</v>
      </c>
      <c r="EA157" s="6">
        <f>IF(DX157&gt;0,IF(SUM(DW$12:DW157)&gt;0,0,IF(DU157&lt;&gt;"",Tablas!$G$8,0)),0)</f>
        <v>0</v>
      </c>
      <c r="EB157" s="6">
        <f>IF(DU157&lt;&gt;"",ROUND(EA157+DZ157+DX157,2),0)*(1+Tablas!$E$8)</f>
        <v>0</v>
      </c>
    </row>
    <row r="158" spans="1:132" x14ac:dyDescent="0.2">
      <c r="A158" s="3">
        <f>IF($D158&gt;0,COUNTA($D$12:D158),0)</f>
        <v>0</v>
      </c>
      <c r="B158" s="13" t="str">
        <f t="shared" si="108"/>
        <v/>
      </c>
      <c r="C158" s="1">
        <f t="shared" si="109"/>
        <v>50055</v>
      </c>
      <c r="D158" s="34"/>
      <c r="E158" s="6">
        <f t="shared" si="110"/>
        <v>1.0572875908110291E-11</v>
      </c>
      <c r="F158" s="6">
        <f t="shared" si="74"/>
        <v>0</v>
      </c>
      <c r="G158" s="6">
        <f t="shared" si="75"/>
        <v>0</v>
      </c>
      <c r="H158" s="6">
        <f t="shared" si="76"/>
        <v>0</v>
      </c>
      <c r="I158" s="6">
        <f>ROUND(SUM(F158:H158),2)*(Tablas!$E$8)</f>
        <v>0</v>
      </c>
      <c r="J158" s="6">
        <f t="shared" si="77"/>
        <v>0</v>
      </c>
      <c r="AR158" s="14" t="str">
        <f t="shared" si="78"/>
        <v/>
      </c>
      <c r="AS158" s="6">
        <f t="shared" si="79"/>
        <v>0</v>
      </c>
      <c r="AT158" s="6">
        <f t="shared" si="80"/>
        <v>0</v>
      </c>
      <c r="AU158" s="6">
        <f>IF(SUM($AT$12:$AT158)&gt;0,0,IF($AR158&lt;&gt;"",-PPMT($H$2,$AR158,$C$4*12,$AS$12-SUM($AT$12:$AT158)),0))</f>
        <v>0</v>
      </c>
      <c r="AV158" s="6">
        <f>IF(SUM($AT$12:$AT158)&gt;0,0,IF($AR158&lt;&gt;"",AS158-AU158-AT158,0))</f>
        <v>0</v>
      </c>
      <c r="AW158" s="6">
        <f>IF(SUM($AT$12:$AT158)&gt;0,0,IF($AR158&lt;&gt;"",(AS158-AT158)*$H$2,0))</f>
        <v>0</v>
      </c>
      <c r="AX158" s="6">
        <f>IF(AU158&gt;0,IF(SUM($AT$12:$AT158)&gt;0,0,IF($AR158&lt;&gt;"",Tablas!$G$8,0)),0)</f>
        <v>0</v>
      </c>
      <c r="AY158" s="6">
        <f>IF($AR158&lt;&gt;"",ROUND(AX158+AW158+AU158,2),0)*(1+Tablas!$E$8)</f>
        <v>0</v>
      </c>
      <c r="BA158" s="14" t="str">
        <f t="shared" si="81"/>
        <v/>
      </c>
      <c r="BB158" s="6">
        <f t="shared" si="82"/>
        <v>0</v>
      </c>
      <c r="BC158" s="6">
        <f t="shared" si="83"/>
        <v>0</v>
      </c>
      <c r="BD158" s="6">
        <f>IF(BB158&gt;0,
IF(SUM(BC$12:BC158)&gt;0,0,
IF(BA158&lt;&gt;"",
-PPMT(Tablas!$D$8,BA158,($C$4*12)-(VLOOKUP($AR$9,$A$12:$B$71,2,0)-1),BB$9-SUM(BC$12:BC158)),0)),0)</f>
        <v>0</v>
      </c>
      <c r="BE158" s="6">
        <f>IF(SUM(BC$12:BC158)&gt;0,0,IF(BA158&lt;&gt;"",BB158-BD158-BC158,0))</f>
        <v>0</v>
      </c>
      <c r="BF158" s="6">
        <f>IF(SUM(BC$12:BC158)&gt;0,0,IF(BA158&lt;&gt;"",(BB158-BC158)*Tablas!$D$8,0))</f>
        <v>0</v>
      </c>
      <c r="BG158" s="6">
        <f>IF(BD158&gt;0,IF(SUM(BC$12:BC158)&gt;0,0,IF(BA158&lt;&gt;"",Tablas!$G$8,0)),0)</f>
        <v>0</v>
      </c>
      <c r="BH158" s="6">
        <f>IF(BA158&lt;&gt;"",ROUND(BG158+BF158+BD158,2),0)*(1+Tablas!$E$8)</f>
        <v>0</v>
      </c>
      <c r="BJ158" s="14" t="str">
        <f t="shared" si="84"/>
        <v/>
      </c>
      <c r="BK158" s="6">
        <f t="shared" si="85"/>
        <v>0</v>
      </c>
      <c r="BL158" s="6">
        <f t="shared" si="86"/>
        <v>0</v>
      </c>
      <c r="BM158" s="6">
        <f>IF(BK158&gt;0,IF(SUM(BL$12:BL158)&gt;0,0,IF(BJ158&lt;&gt;"",-PPMT(Tablas!$D$8,BJ158,($C$4*12)-(VLOOKUP($BA$9,$A$12:$B$71,2,0)-1),BK$9-SUM(BL$12:BL158)),0)),0)</f>
        <v>0</v>
      </c>
      <c r="BN158" s="6">
        <f>IF(SUM(BL$12:BL158)&gt;0,0,IF(BJ158&lt;&gt;"",BK158-BM158-BL158,0))</f>
        <v>0</v>
      </c>
      <c r="BO158" s="6">
        <f>IF(SUM(BL$12:BL158)&gt;0,0,IF(BJ158&lt;&gt;"",(BK158-BL158)*Tablas!$D$8,0))</f>
        <v>0</v>
      </c>
      <c r="BP158" s="6">
        <f>IF(BM158&gt;0,IF(SUM(BL$12:BL158)&gt;0,0,IF(BJ158&lt;&gt;"",Tablas!$G$8,0)),0)</f>
        <v>0</v>
      </c>
      <c r="BQ158" s="6">
        <f>IF(BJ158&lt;&gt;"",ROUND(BP158+BO158+BM158,2),0)*(1+Tablas!$E$8)</f>
        <v>0</v>
      </c>
      <c r="BS158" s="14" t="str">
        <f t="shared" si="87"/>
        <v/>
      </c>
      <c r="BT158" s="6">
        <f t="shared" si="88"/>
        <v>0</v>
      </c>
      <c r="BU158" s="6">
        <f t="shared" si="89"/>
        <v>0</v>
      </c>
      <c r="BV158" s="6">
        <f>IF(BT158&gt;0,IF(SUM(BU$12:BU158)&gt;0,0,IF(BS158&lt;&gt;"",-PPMT(Tablas!$D$8,BS158,($C$4*12)-(VLOOKUP($BJ$9,$A$12:$B$71,2,0)-1),BT$9-SUM(BU$12:BU158)),0)),0)</f>
        <v>0</v>
      </c>
      <c r="BW158" s="6">
        <f>IF(SUM(BU$12:BU158)&gt;0,0,IF(BS158&lt;&gt;"",BT158-BV158-BU158,0))</f>
        <v>0</v>
      </c>
      <c r="BX158" s="6">
        <f>IF(SUM(BU$12:BU158)&gt;0,0,IF(BS158&lt;&gt;"",(BT158-BU158)*Tablas!$D$8,0))</f>
        <v>0</v>
      </c>
      <c r="BY158" s="6">
        <f>IF(BV158&gt;0,IF(SUM(BU$12:BU158)&gt;0,0,IF(BS158&lt;&gt;"",Tablas!$G$8,0)),0)</f>
        <v>0</v>
      </c>
      <c r="BZ158" s="6">
        <f>IF(BS158&lt;&gt;"",ROUND(BY158+BX158+BV158,2),0)*(1+Tablas!$E$8)</f>
        <v>0</v>
      </c>
      <c r="CB158" s="14" t="str">
        <f t="shared" si="90"/>
        <v/>
      </c>
      <c r="CC158" s="6">
        <f t="shared" si="91"/>
        <v>0</v>
      </c>
      <c r="CD158" s="6">
        <f t="shared" si="92"/>
        <v>0</v>
      </c>
      <c r="CE158" s="6">
        <f>IF(CC158&gt;0,IF(SUM(CD$12:CD158)&gt;0,0,IF(CB158&lt;&gt;"",-PPMT(Tablas!$D$8,CB158,($C$4*12)-(VLOOKUP($BS$9,$A$12:$B$71,2,0)-1),CC$9-SUM(CD$12:CD158)),0)),0)</f>
        <v>0</v>
      </c>
      <c r="CF158" s="6">
        <f>IF(SUM(CD$12:CD158)&gt;0,0,IF(CB158&lt;&gt;"",CC158-CE158-CD158,0))</f>
        <v>0</v>
      </c>
      <c r="CG158" s="6">
        <f>IF(SUM(CD$12:CD158)&gt;0,0,IF(CB158&lt;&gt;"",(CC158-CD158)*Tablas!$D$8,0))</f>
        <v>0</v>
      </c>
      <c r="CH158" s="6">
        <f>IF(CE158&gt;0,IF(SUM(CD$12:CD158)&gt;0,0,IF(CB158&lt;&gt;"",Tablas!$G$8,0)),0)</f>
        <v>0</v>
      </c>
      <c r="CI158" s="6">
        <f>IF(CB158&lt;&gt;"",ROUND(CH158+CG158+CE158,2),0)*(1+Tablas!$E$8)</f>
        <v>0</v>
      </c>
      <c r="CK158" s="14" t="str">
        <f t="shared" si="93"/>
        <v/>
      </c>
      <c r="CL158" s="6">
        <f t="shared" si="94"/>
        <v>0</v>
      </c>
      <c r="CM158" s="6">
        <f t="shared" si="95"/>
        <v>0</v>
      </c>
      <c r="CN158" s="6">
        <f>IF(CL158&gt;0,IF(SUM(CM$12:CM158)&gt;0,0,IF(CK158&lt;&gt;"",-PPMT(Tablas!$D$8,CK158,($C$4*12)-(VLOOKUP($CB$9,$A$12:$B$71,2,0)-1),CL$9-SUM(CM$12:CM158)),0)),0)</f>
        <v>0</v>
      </c>
      <c r="CO158" s="6">
        <f>IF(SUM(CM$12:CM158)&gt;0,0,IF(CK158&lt;&gt;"",CL158-CN158-CM158,0))</f>
        <v>0</v>
      </c>
      <c r="CP158" s="6">
        <f>IF(SUM(CM$12:CM158)&gt;0,0,IF(CK158&lt;&gt;"",(CL158-CM158)*Tablas!$D$8,0))</f>
        <v>0</v>
      </c>
      <c r="CQ158" s="6">
        <f>IF(CN158&gt;0,IF(SUM(CM$12:CM158)&gt;0,0,IF(CK158&lt;&gt;"",Tablas!$G$8,0)),0)</f>
        <v>0</v>
      </c>
      <c r="CR158" s="6">
        <f>IF(CK158&lt;&gt;"",ROUND(CQ158+CP158+CN158,2),0)*(1+Tablas!$E$8)</f>
        <v>0</v>
      </c>
      <c r="CT158" s="14" t="str">
        <f t="shared" si="96"/>
        <v/>
      </c>
      <c r="CU158" s="6">
        <f t="shared" si="97"/>
        <v>0</v>
      </c>
      <c r="CV158" s="6">
        <f t="shared" si="98"/>
        <v>0</v>
      </c>
      <c r="CW158" s="6">
        <f>IF(CU158&gt;0,IF(SUM(CV$12:CV158)&gt;0,0,IF(CT158&lt;&gt;"",-PPMT(Tablas!$D$8,CT158,($C$4*12)-(VLOOKUP($CK$9,$A$12:$B$71,2,0)-1),CU$9-SUM(CV$12:CV158)),0)),0)</f>
        <v>0</v>
      </c>
      <c r="CX158" s="6">
        <f>IF(SUM(CV$12:CV158)&gt;0,0,IF(CT158&lt;&gt;"",CU158-CW158-CV158,0))</f>
        <v>0</v>
      </c>
      <c r="CY158" s="6">
        <f>IF(SUM(CV$12:CV158)&gt;0,0,IF(CT158&lt;&gt;"",(CU158-CV158)*Tablas!$D$8,0))</f>
        <v>0</v>
      </c>
      <c r="CZ158" s="6">
        <f>IF(CW158&gt;0,IF(SUM(CV$12:CV158)&gt;0,0,IF(CT158&lt;&gt;"",Tablas!$G$8,0)),0)</f>
        <v>0</v>
      </c>
      <c r="DA158" s="6">
        <f>IF(CT158&lt;&gt;"",ROUND(CZ158+CY158+CW158,2),0)*(1+Tablas!$E$8)</f>
        <v>0</v>
      </c>
      <c r="DC158" s="14" t="str">
        <f t="shared" si="99"/>
        <v/>
      </c>
      <c r="DD158" s="6">
        <f t="shared" si="100"/>
        <v>0</v>
      </c>
      <c r="DE158" s="6">
        <f t="shared" si="101"/>
        <v>0</v>
      </c>
      <c r="DF158" s="6">
        <f>IF(DD158&gt;0,IF(SUM(DE$12:DE158)&gt;0,0,IF(DC158&lt;&gt;"",-PPMT(Tablas!$D$8,DC158,($C$4*12)-(VLOOKUP($CT$9,$A$12:$B$71,2,0)-1),DD$9-SUM(DE$12:DE158)),0)),0)</f>
        <v>0</v>
      </c>
      <c r="DG158" s="6">
        <f>IF(SUM(DE$12:DE158)&gt;0,0,IF(DC158&lt;&gt;"",DD158-DF158-DE158,0))</f>
        <v>0</v>
      </c>
      <c r="DH158" s="6">
        <f>IF(SUM(DE$12:DE158)&gt;0,0,IF(DC158&lt;&gt;"",(DD158-DE158)*Tablas!$D$8,0))</f>
        <v>0</v>
      </c>
      <c r="DI158" s="6">
        <f>IF(DF158&gt;0,IF(SUM(DE$12:DE158)&gt;0,0,IF(DC158&lt;&gt;"",Tablas!$G$8,0)),0)</f>
        <v>0</v>
      </c>
      <c r="DJ158" s="6">
        <f>IF(DC158&lt;&gt;"",ROUND(DI158+DH158+DF158,2),0)*(1+Tablas!$E$8)</f>
        <v>0</v>
      </c>
      <c r="DL158" s="14" t="str">
        <f t="shared" si="102"/>
        <v/>
      </c>
      <c r="DM158" s="6">
        <f t="shared" si="103"/>
        <v>0</v>
      </c>
      <c r="DN158" s="6">
        <f t="shared" si="104"/>
        <v>0</v>
      </c>
      <c r="DO158" s="6">
        <f>IF(DM158&gt;0,IF(SUM(DN$12:DN158)&gt;0,0,IF(DL158&lt;&gt;"",-PPMT(Tablas!$D$8,DL158,($C$4*12)-(VLOOKUP($DC$9,$A$12:$B$71,2,0)-1),DM$9-SUM(DN$12:DN158)),0)),0)</f>
        <v>0</v>
      </c>
      <c r="DP158" s="6">
        <f>IF(SUM(DN$12:DN158)&gt;0,0,IF(DL158&lt;&gt;"",DM158-DO158-DN158,0))</f>
        <v>0</v>
      </c>
      <c r="DQ158" s="6">
        <f>IF(SUM(DN$12:DN158)&gt;0,0,IF(DL158&lt;&gt;"",(DM158-DN158)*Tablas!$D$8,0))</f>
        <v>0</v>
      </c>
      <c r="DR158" s="6">
        <f>IF(DO158&gt;0,IF(SUM(DN$12:DN158)&gt;0,0,IF(DL158&lt;&gt;"",Tablas!$G$8,0)),0)</f>
        <v>0</v>
      </c>
      <c r="DS158" s="6">
        <f>IF(DL158&lt;&gt;"",ROUND(DR158+DQ158+DO158,2),0)*(1+Tablas!$E$8)</f>
        <v>0</v>
      </c>
      <c r="DU158" s="14" t="str">
        <f t="shared" si="105"/>
        <v/>
      </c>
      <c r="DV158" s="6">
        <f t="shared" si="106"/>
        <v>0</v>
      </c>
      <c r="DW158" s="6">
        <f t="shared" si="107"/>
        <v>0</v>
      </c>
      <c r="DX158" s="6">
        <f>IF(DV158&gt;0,IF(SUM(DW$12:DW158)&gt;0,0,IF(DU158&lt;&gt;"",-PPMT(Tablas!$D$8,DU158,($C$4*12)-(VLOOKUP($DL$9,$A$12:$B$71,2,0)-1),DV$9-SUM(DW$12:DW158)),0)),0)</f>
        <v>0</v>
      </c>
      <c r="DY158" s="6">
        <f>IF(SUM(DW$12:DW158)&gt;0,0,IF(DU158&lt;&gt;"",DV158-DX158-DW158,0))</f>
        <v>0</v>
      </c>
      <c r="DZ158" s="6">
        <f>IF(SUM(DW$12:DW158)&gt;0,0,IF(DU158&lt;&gt;"",(DV158-DW158)*Tablas!$D$8,0))</f>
        <v>0</v>
      </c>
      <c r="EA158" s="6">
        <f>IF(DX158&gt;0,IF(SUM(DW$12:DW158)&gt;0,0,IF(DU158&lt;&gt;"",Tablas!$G$8,0)),0)</f>
        <v>0</v>
      </c>
      <c r="EB158" s="6">
        <f>IF(DU158&lt;&gt;"",ROUND(EA158+DZ158+DX158,2),0)*(1+Tablas!$E$8)</f>
        <v>0</v>
      </c>
    </row>
    <row r="159" spans="1:132" x14ac:dyDescent="0.2">
      <c r="A159" s="3">
        <f>IF($D159&gt;0,COUNTA($D$12:D159),0)</f>
        <v>0</v>
      </c>
      <c r="B159" s="13" t="str">
        <f t="shared" si="108"/>
        <v/>
      </c>
      <c r="C159" s="1">
        <f t="shared" si="109"/>
        <v>50086</v>
      </c>
      <c r="D159" s="34"/>
      <c r="E159" s="6">
        <f t="shared" si="110"/>
        <v>1.0572875908110291E-11</v>
      </c>
      <c r="F159" s="6">
        <f t="shared" si="74"/>
        <v>0</v>
      </c>
      <c r="G159" s="6">
        <f t="shared" si="75"/>
        <v>0</v>
      </c>
      <c r="H159" s="6">
        <f t="shared" si="76"/>
        <v>0</v>
      </c>
      <c r="I159" s="6">
        <f>ROUND(SUM(F159:H159),2)*(Tablas!$E$8)</f>
        <v>0</v>
      </c>
      <c r="J159" s="6">
        <f t="shared" si="77"/>
        <v>0</v>
      </c>
      <c r="AR159" s="14" t="str">
        <f t="shared" si="78"/>
        <v/>
      </c>
      <c r="AS159" s="6">
        <f t="shared" si="79"/>
        <v>0</v>
      </c>
      <c r="AT159" s="6">
        <f t="shared" si="80"/>
        <v>0</v>
      </c>
      <c r="AU159" s="6">
        <f>IF(SUM($AT$12:$AT159)&gt;0,0,IF($AR159&lt;&gt;"",-PPMT($H$2,$AR159,$C$4*12,$AS$12-SUM($AT$12:$AT159)),0))</f>
        <v>0</v>
      </c>
      <c r="AV159" s="6">
        <f>IF(SUM($AT$12:$AT159)&gt;0,0,IF($AR159&lt;&gt;"",AS159-AU159-AT159,0))</f>
        <v>0</v>
      </c>
      <c r="AW159" s="6">
        <f>IF(SUM($AT$12:$AT159)&gt;0,0,IF($AR159&lt;&gt;"",(AS159-AT159)*$H$2,0))</f>
        <v>0</v>
      </c>
      <c r="AX159" s="6">
        <f>IF(AU159&gt;0,IF(SUM($AT$12:$AT159)&gt;0,0,IF($AR159&lt;&gt;"",Tablas!$G$8,0)),0)</f>
        <v>0</v>
      </c>
      <c r="AY159" s="6">
        <f>IF($AR159&lt;&gt;"",ROUND(AX159+AW159+AU159,2),0)*(1+Tablas!$E$8)</f>
        <v>0</v>
      </c>
      <c r="BA159" s="14" t="str">
        <f t="shared" si="81"/>
        <v/>
      </c>
      <c r="BB159" s="6">
        <f t="shared" si="82"/>
        <v>0</v>
      </c>
      <c r="BC159" s="6">
        <f t="shared" si="83"/>
        <v>0</v>
      </c>
      <c r="BD159" s="6">
        <f>IF(BB159&gt;0,
IF(SUM(BC$12:BC159)&gt;0,0,
IF(BA159&lt;&gt;"",
-PPMT(Tablas!$D$8,BA159,($C$4*12)-(VLOOKUP($AR$9,$A$12:$B$71,2,0)-1),BB$9-SUM(BC$12:BC159)),0)),0)</f>
        <v>0</v>
      </c>
      <c r="BE159" s="6">
        <f>IF(SUM(BC$12:BC159)&gt;0,0,IF(BA159&lt;&gt;"",BB159-BD159-BC159,0))</f>
        <v>0</v>
      </c>
      <c r="BF159" s="6">
        <f>IF(SUM(BC$12:BC159)&gt;0,0,IF(BA159&lt;&gt;"",(BB159-BC159)*Tablas!$D$8,0))</f>
        <v>0</v>
      </c>
      <c r="BG159" s="6">
        <f>IF(BD159&gt;0,IF(SUM(BC$12:BC159)&gt;0,0,IF(BA159&lt;&gt;"",Tablas!$G$8,0)),0)</f>
        <v>0</v>
      </c>
      <c r="BH159" s="6">
        <f>IF(BA159&lt;&gt;"",ROUND(BG159+BF159+BD159,2),0)*(1+Tablas!$E$8)</f>
        <v>0</v>
      </c>
      <c r="BJ159" s="14" t="str">
        <f t="shared" si="84"/>
        <v/>
      </c>
      <c r="BK159" s="6">
        <f t="shared" si="85"/>
        <v>0</v>
      </c>
      <c r="BL159" s="6">
        <f t="shared" si="86"/>
        <v>0</v>
      </c>
      <c r="BM159" s="6">
        <f>IF(BK159&gt;0,IF(SUM(BL$12:BL159)&gt;0,0,IF(BJ159&lt;&gt;"",-PPMT(Tablas!$D$8,BJ159,($C$4*12)-(VLOOKUP($BA$9,$A$12:$B$71,2,0)-1),BK$9-SUM(BL$12:BL159)),0)),0)</f>
        <v>0</v>
      </c>
      <c r="BN159" s="6">
        <f>IF(SUM(BL$12:BL159)&gt;0,0,IF(BJ159&lt;&gt;"",BK159-BM159-BL159,0))</f>
        <v>0</v>
      </c>
      <c r="BO159" s="6">
        <f>IF(SUM(BL$12:BL159)&gt;0,0,IF(BJ159&lt;&gt;"",(BK159-BL159)*Tablas!$D$8,0))</f>
        <v>0</v>
      </c>
      <c r="BP159" s="6">
        <f>IF(BM159&gt;0,IF(SUM(BL$12:BL159)&gt;0,0,IF(BJ159&lt;&gt;"",Tablas!$G$8,0)),0)</f>
        <v>0</v>
      </c>
      <c r="BQ159" s="6">
        <f>IF(BJ159&lt;&gt;"",ROUND(BP159+BO159+BM159,2),0)*(1+Tablas!$E$8)</f>
        <v>0</v>
      </c>
      <c r="BS159" s="14" t="str">
        <f t="shared" si="87"/>
        <v/>
      </c>
      <c r="BT159" s="6">
        <f t="shared" si="88"/>
        <v>0</v>
      </c>
      <c r="BU159" s="6">
        <f t="shared" si="89"/>
        <v>0</v>
      </c>
      <c r="BV159" s="6">
        <f>IF(BT159&gt;0,IF(SUM(BU$12:BU159)&gt;0,0,IF(BS159&lt;&gt;"",-PPMT(Tablas!$D$8,BS159,($C$4*12)-(VLOOKUP($BJ$9,$A$12:$B$71,2,0)-1),BT$9-SUM(BU$12:BU159)),0)),0)</f>
        <v>0</v>
      </c>
      <c r="BW159" s="6">
        <f>IF(SUM(BU$12:BU159)&gt;0,0,IF(BS159&lt;&gt;"",BT159-BV159-BU159,0))</f>
        <v>0</v>
      </c>
      <c r="BX159" s="6">
        <f>IF(SUM(BU$12:BU159)&gt;0,0,IF(BS159&lt;&gt;"",(BT159-BU159)*Tablas!$D$8,0))</f>
        <v>0</v>
      </c>
      <c r="BY159" s="6">
        <f>IF(BV159&gt;0,IF(SUM(BU$12:BU159)&gt;0,0,IF(BS159&lt;&gt;"",Tablas!$G$8,0)),0)</f>
        <v>0</v>
      </c>
      <c r="BZ159" s="6">
        <f>IF(BS159&lt;&gt;"",ROUND(BY159+BX159+BV159,2),0)*(1+Tablas!$E$8)</f>
        <v>0</v>
      </c>
      <c r="CB159" s="14" t="str">
        <f t="shared" si="90"/>
        <v/>
      </c>
      <c r="CC159" s="6">
        <f t="shared" si="91"/>
        <v>0</v>
      </c>
      <c r="CD159" s="6">
        <f t="shared" si="92"/>
        <v>0</v>
      </c>
      <c r="CE159" s="6">
        <f>IF(CC159&gt;0,IF(SUM(CD$12:CD159)&gt;0,0,IF(CB159&lt;&gt;"",-PPMT(Tablas!$D$8,CB159,($C$4*12)-(VLOOKUP($BS$9,$A$12:$B$71,2,0)-1),CC$9-SUM(CD$12:CD159)),0)),0)</f>
        <v>0</v>
      </c>
      <c r="CF159" s="6">
        <f>IF(SUM(CD$12:CD159)&gt;0,0,IF(CB159&lt;&gt;"",CC159-CE159-CD159,0))</f>
        <v>0</v>
      </c>
      <c r="CG159" s="6">
        <f>IF(SUM(CD$12:CD159)&gt;0,0,IF(CB159&lt;&gt;"",(CC159-CD159)*Tablas!$D$8,0))</f>
        <v>0</v>
      </c>
      <c r="CH159" s="6">
        <f>IF(CE159&gt;0,IF(SUM(CD$12:CD159)&gt;0,0,IF(CB159&lt;&gt;"",Tablas!$G$8,0)),0)</f>
        <v>0</v>
      </c>
      <c r="CI159" s="6">
        <f>IF(CB159&lt;&gt;"",ROUND(CH159+CG159+CE159,2),0)*(1+Tablas!$E$8)</f>
        <v>0</v>
      </c>
      <c r="CK159" s="14" t="str">
        <f t="shared" si="93"/>
        <v/>
      </c>
      <c r="CL159" s="6">
        <f t="shared" si="94"/>
        <v>0</v>
      </c>
      <c r="CM159" s="6">
        <f t="shared" si="95"/>
        <v>0</v>
      </c>
      <c r="CN159" s="6">
        <f>IF(CL159&gt;0,IF(SUM(CM$12:CM159)&gt;0,0,IF(CK159&lt;&gt;"",-PPMT(Tablas!$D$8,CK159,($C$4*12)-(VLOOKUP($CB$9,$A$12:$B$71,2,0)-1),CL$9-SUM(CM$12:CM159)),0)),0)</f>
        <v>0</v>
      </c>
      <c r="CO159" s="6">
        <f>IF(SUM(CM$12:CM159)&gt;0,0,IF(CK159&lt;&gt;"",CL159-CN159-CM159,0))</f>
        <v>0</v>
      </c>
      <c r="CP159" s="6">
        <f>IF(SUM(CM$12:CM159)&gt;0,0,IF(CK159&lt;&gt;"",(CL159-CM159)*Tablas!$D$8,0))</f>
        <v>0</v>
      </c>
      <c r="CQ159" s="6">
        <f>IF(CN159&gt;0,IF(SUM(CM$12:CM159)&gt;0,0,IF(CK159&lt;&gt;"",Tablas!$G$8,0)),0)</f>
        <v>0</v>
      </c>
      <c r="CR159" s="6">
        <f>IF(CK159&lt;&gt;"",ROUND(CQ159+CP159+CN159,2),0)*(1+Tablas!$E$8)</f>
        <v>0</v>
      </c>
      <c r="CT159" s="14" t="str">
        <f t="shared" si="96"/>
        <v/>
      </c>
      <c r="CU159" s="6">
        <f t="shared" si="97"/>
        <v>0</v>
      </c>
      <c r="CV159" s="6">
        <f t="shared" si="98"/>
        <v>0</v>
      </c>
      <c r="CW159" s="6">
        <f>IF(CU159&gt;0,IF(SUM(CV$12:CV159)&gt;0,0,IF(CT159&lt;&gt;"",-PPMT(Tablas!$D$8,CT159,($C$4*12)-(VLOOKUP($CK$9,$A$12:$B$71,2,0)-1),CU$9-SUM(CV$12:CV159)),0)),0)</f>
        <v>0</v>
      </c>
      <c r="CX159" s="6">
        <f>IF(SUM(CV$12:CV159)&gt;0,0,IF(CT159&lt;&gt;"",CU159-CW159-CV159,0))</f>
        <v>0</v>
      </c>
      <c r="CY159" s="6">
        <f>IF(SUM(CV$12:CV159)&gt;0,0,IF(CT159&lt;&gt;"",(CU159-CV159)*Tablas!$D$8,0))</f>
        <v>0</v>
      </c>
      <c r="CZ159" s="6">
        <f>IF(CW159&gt;0,IF(SUM(CV$12:CV159)&gt;0,0,IF(CT159&lt;&gt;"",Tablas!$G$8,0)),0)</f>
        <v>0</v>
      </c>
      <c r="DA159" s="6">
        <f>IF(CT159&lt;&gt;"",ROUND(CZ159+CY159+CW159,2),0)*(1+Tablas!$E$8)</f>
        <v>0</v>
      </c>
      <c r="DC159" s="14" t="str">
        <f t="shared" si="99"/>
        <v/>
      </c>
      <c r="DD159" s="6">
        <f t="shared" si="100"/>
        <v>0</v>
      </c>
      <c r="DE159" s="6">
        <f t="shared" si="101"/>
        <v>0</v>
      </c>
      <c r="DF159" s="6">
        <f>IF(DD159&gt;0,IF(SUM(DE$12:DE159)&gt;0,0,IF(DC159&lt;&gt;"",-PPMT(Tablas!$D$8,DC159,($C$4*12)-(VLOOKUP($CT$9,$A$12:$B$71,2,0)-1),DD$9-SUM(DE$12:DE159)),0)),0)</f>
        <v>0</v>
      </c>
      <c r="DG159" s="6">
        <f>IF(SUM(DE$12:DE159)&gt;0,0,IF(DC159&lt;&gt;"",DD159-DF159-DE159,0))</f>
        <v>0</v>
      </c>
      <c r="DH159" s="6">
        <f>IF(SUM(DE$12:DE159)&gt;0,0,IF(DC159&lt;&gt;"",(DD159-DE159)*Tablas!$D$8,0))</f>
        <v>0</v>
      </c>
      <c r="DI159" s="6">
        <f>IF(DF159&gt;0,IF(SUM(DE$12:DE159)&gt;0,0,IF(DC159&lt;&gt;"",Tablas!$G$8,0)),0)</f>
        <v>0</v>
      </c>
      <c r="DJ159" s="6">
        <f>IF(DC159&lt;&gt;"",ROUND(DI159+DH159+DF159,2),0)*(1+Tablas!$E$8)</f>
        <v>0</v>
      </c>
      <c r="DL159" s="14" t="str">
        <f t="shared" si="102"/>
        <v/>
      </c>
      <c r="DM159" s="6">
        <f t="shared" si="103"/>
        <v>0</v>
      </c>
      <c r="DN159" s="6">
        <f t="shared" si="104"/>
        <v>0</v>
      </c>
      <c r="DO159" s="6">
        <f>IF(DM159&gt;0,IF(SUM(DN$12:DN159)&gt;0,0,IF(DL159&lt;&gt;"",-PPMT(Tablas!$D$8,DL159,($C$4*12)-(VLOOKUP($DC$9,$A$12:$B$71,2,0)-1),DM$9-SUM(DN$12:DN159)),0)),0)</f>
        <v>0</v>
      </c>
      <c r="DP159" s="6">
        <f>IF(SUM(DN$12:DN159)&gt;0,0,IF(DL159&lt;&gt;"",DM159-DO159-DN159,0))</f>
        <v>0</v>
      </c>
      <c r="DQ159" s="6">
        <f>IF(SUM(DN$12:DN159)&gt;0,0,IF(DL159&lt;&gt;"",(DM159-DN159)*Tablas!$D$8,0))</f>
        <v>0</v>
      </c>
      <c r="DR159" s="6">
        <f>IF(DO159&gt;0,IF(SUM(DN$12:DN159)&gt;0,0,IF(DL159&lt;&gt;"",Tablas!$G$8,0)),0)</f>
        <v>0</v>
      </c>
      <c r="DS159" s="6">
        <f>IF(DL159&lt;&gt;"",ROUND(DR159+DQ159+DO159,2),0)*(1+Tablas!$E$8)</f>
        <v>0</v>
      </c>
      <c r="DU159" s="14" t="str">
        <f t="shared" si="105"/>
        <v/>
      </c>
      <c r="DV159" s="6">
        <f t="shared" si="106"/>
        <v>0</v>
      </c>
      <c r="DW159" s="6">
        <f t="shared" si="107"/>
        <v>0</v>
      </c>
      <c r="DX159" s="6">
        <f>IF(DV159&gt;0,IF(SUM(DW$12:DW159)&gt;0,0,IF(DU159&lt;&gt;"",-PPMT(Tablas!$D$8,DU159,($C$4*12)-(VLOOKUP($DL$9,$A$12:$B$71,2,0)-1),DV$9-SUM(DW$12:DW159)),0)),0)</f>
        <v>0</v>
      </c>
      <c r="DY159" s="6">
        <f>IF(SUM(DW$12:DW159)&gt;0,0,IF(DU159&lt;&gt;"",DV159-DX159-DW159,0))</f>
        <v>0</v>
      </c>
      <c r="DZ159" s="6">
        <f>IF(SUM(DW$12:DW159)&gt;0,0,IF(DU159&lt;&gt;"",(DV159-DW159)*Tablas!$D$8,0))</f>
        <v>0</v>
      </c>
      <c r="EA159" s="6">
        <f>IF(DX159&gt;0,IF(SUM(DW$12:DW159)&gt;0,0,IF(DU159&lt;&gt;"",Tablas!$G$8,0)),0)</f>
        <v>0</v>
      </c>
      <c r="EB159" s="6">
        <f>IF(DU159&lt;&gt;"",ROUND(EA159+DZ159+DX159,2),0)*(1+Tablas!$E$8)</f>
        <v>0</v>
      </c>
    </row>
    <row r="160" spans="1:132" x14ac:dyDescent="0.2">
      <c r="A160" s="3">
        <f>IF($D160&gt;0,COUNTA($D$12:D160),0)</f>
        <v>0</v>
      </c>
      <c r="B160" s="13" t="str">
        <f t="shared" si="108"/>
        <v/>
      </c>
      <c r="C160" s="1">
        <f t="shared" si="109"/>
        <v>50114</v>
      </c>
      <c r="D160" s="34"/>
      <c r="E160" s="6">
        <f t="shared" si="110"/>
        <v>1.0572875908110291E-11</v>
      </c>
      <c r="F160" s="6">
        <f t="shared" si="74"/>
        <v>0</v>
      </c>
      <c r="G160" s="6">
        <f t="shared" si="75"/>
        <v>0</v>
      </c>
      <c r="H160" s="6">
        <f t="shared" si="76"/>
        <v>0</v>
      </c>
      <c r="I160" s="6">
        <f>ROUND(SUM(F160:H160),2)*(Tablas!$E$8)</f>
        <v>0</v>
      </c>
      <c r="J160" s="6">
        <f t="shared" si="77"/>
        <v>0</v>
      </c>
      <c r="AR160" s="14" t="str">
        <f t="shared" si="78"/>
        <v/>
      </c>
      <c r="AS160" s="6">
        <f t="shared" si="79"/>
        <v>0</v>
      </c>
      <c r="AT160" s="6">
        <f t="shared" si="80"/>
        <v>0</v>
      </c>
      <c r="AU160" s="6">
        <f>IF(SUM($AT$12:$AT160)&gt;0,0,IF($AR160&lt;&gt;"",-PPMT($H$2,$AR160,$C$4*12,$AS$12-SUM($AT$12:$AT160)),0))</f>
        <v>0</v>
      </c>
      <c r="AV160" s="6">
        <f>IF(SUM($AT$12:$AT160)&gt;0,0,IF($AR160&lt;&gt;"",AS160-AU160-AT160,0))</f>
        <v>0</v>
      </c>
      <c r="AW160" s="6">
        <f>IF(SUM($AT$12:$AT160)&gt;0,0,IF($AR160&lt;&gt;"",(AS160-AT160)*$H$2,0))</f>
        <v>0</v>
      </c>
      <c r="AX160" s="6">
        <f>IF(AU160&gt;0,IF(SUM($AT$12:$AT160)&gt;0,0,IF($AR160&lt;&gt;"",Tablas!$G$8,0)),0)</f>
        <v>0</v>
      </c>
      <c r="AY160" s="6">
        <f>IF($AR160&lt;&gt;"",ROUND(AX160+AW160+AU160,2),0)*(1+Tablas!$E$8)</f>
        <v>0</v>
      </c>
      <c r="BA160" s="14" t="str">
        <f t="shared" si="81"/>
        <v/>
      </c>
      <c r="BB160" s="6">
        <f t="shared" si="82"/>
        <v>0</v>
      </c>
      <c r="BC160" s="6">
        <f t="shared" si="83"/>
        <v>0</v>
      </c>
      <c r="BD160" s="6">
        <f>IF(BB160&gt;0,
IF(SUM(BC$12:BC160)&gt;0,0,
IF(BA160&lt;&gt;"",
-PPMT(Tablas!$D$8,BA160,($C$4*12)-(VLOOKUP($AR$9,$A$12:$B$71,2,0)-1),BB$9-SUM(BC$12:BC160)),0)),0)</f>
        <v>0</v>
      </c>
      <c r="BE160" s="6">
        <f>IF(SUM(BC$12:BC160)&gt;0,0,IF(BA160&lt;&gt;"",BB160-BD160-BC160,0))</f>
        <v>0</v>
      </c>
      <c r="BF160" s="6">
        <f>IF(SUM(BC$12:BC160)&gt;0,0,IF(BA160&lt;&gt;"",(BB160-BC160)*Tablas!$D$8,0))</f>
        <v>0</v>
      </c>
      <c r="BG160" s="6">
        <f>IF(BD160&gt;0,IF(SUM(BC$12:BC160)&gt;0,0,IF(BA160&lt;&gt;"",Tablas!$G$8,0)),0)</f>
        <v>0</v>
      </c>
      <c r="BH160" s="6">
        <f>IF(BA160&lt;&gt;"",ROUND(BG160+BF160+BD160,2),0)*(1+Tablas!$E$8)</f>
        <v>0</v>
      </c>
      <c r="BJ160" s="14" t="str">
        <f t="shared" si="84"/>
        <v/>
      </c>
      <c r="BK160" s="6">
        <f t="shared" si="85"/>
        <v>0</v>
      </c>
      <c r="BL160" s="6">
        <f t="shared" si="86"/>
        <v>0</v>
      </c>
      <c r="BM160" s="6">
        <f>IF(BK160&gt;0,IF(SUM(BL$12:BL160)&gt;0,0,IF(BJ160&lt;&gt;"",-PPMT(Tablas!$D$8,BJ160,($C$4*12)-(VLOOKUP($BA$9,$A$12:$B$71,2,0)-1),BK$9-SUM(BL$12:BL160)),0)),0)</f>
        <v>0</v>
      </c>
      <c r="BN160" s="6">
        <f>IF(SUM(BL$12:BL160)&gt;0,0,IF(BJ160&lt;&gt;"",BK160-BM160-BL160,0))</f>
        <v>0</v>
      </c>
      <c r="BO160" s="6">
        <f>IF(SUM(BL$12:BL160)&gt;0,0,IF(BJ160&lt;&gt;"",(BK160-BL160)*Tablas!$D$8,0))</f>
        <v>0</v>
      </c>
      <c r="BP160" s="6">
        <f>IF(BM160&gt;0,IF(SUM(BL$12:BL160)&gt;0,0,IF(BJ160&lt;&gt;"",Tablas!$G$8,0)),0)</f>
        <v>0</v>
      </c>
      <c r="BQ160" s="6">
        <f>IF(BJ160&lt;&gt;"",ROUND(BP160+BO160+BM160,2),0)*(1+Tablas!$E$8)</f>
        <v>0</v>
      </c>
      <c r="BS160" s="14" t="str">
        <f t="shared" si="87"/>
        <v/>
      </c>
      <c r="BT160" s="6">
        <f t="shared" si="88"/>
        <v>0</v>
      </c>
      <c r="BU160" s="6">
        <f t="shared" si="89"/>
        <v>0</v>
      </c>
      <c r="BV160" s="6">
        <f>IF(BT160&gt;0,IF(SUM(BU$12:BU160)&gt;0,0,IF(BS160&lt;&gt;"",-PPMT(Tablas!$D$8,BS160,($C$4*12)-(VLOOKUP($BJ$9,$A$12:$B$71,2,0)-1),BT$9-SUM(BU$12:BU160)),0)),0)</f>
        <v>0</v>
      </c>
      <c r="BW160" s="6">
        <f>IF(SUM(BU$12:BU160)&gt;0,0,IF(BS160&lt;&gt;"",BT160-BV160-BU160,0))</f>
        <v>0</v>
      </c>
      <c r="BX160" s="6">
        <f>IF(SUM(BU$12:BU160)&gt;0,0,IF(BS160&lt;&gt;"",(BT160-BU160)*Tablas!$D$8,0))</f>
        <v>0</v>
      </c>
      <c r="BY160" s="6">
        <f>IF(BV160&gt;0,IF(SUM(BU$12:BU160)&gt;0,0,IF(BS160&lt;&gt;"",Tablas!$G$8,0)),0)</f>
        <v>0</v>
      </c>
      <c r="BZ160" s="6">
        <f>IF(BS160&lt;&gt;"",ROUND(BY160+BX160+BV160,2),0)*(1+Tablas!$E$8)</f>
        <v>0</v>
      </c>
      <c r="CB160" s="14" t="str">
        <f t="shared" si="90"/>
        <v/>
      </c>
      <c r="CC160" s="6">
        <f t="shared" si="91"/>
        <v>0</v>
      </c>
      <c r="CD160" s="6">
        <f t="shared" si="92"/>
        <v>0</v>
      </c>
      <c r="CE160" s="6">
        <f>IF(CC160&gt;0,IF(SUM(CD$12:CD160)&gt;0,0,IF(CB160&lt;&gt;"",-PPMT(Tablas!$D$8,CB160,($C$4*12)-(VLOOKUP($BS$9,$A$12:$B$71,2,0)-1),CC$9-SUM(CD$12:CD160)),0)),0)</f>
        <v>0</v>
      </c>
      <c r="CF160" s="6">
        <f>IF(SUM(CD$12:CD160)&gt;0,0,IF(CB160&lt;&gt;"",CC160-CE160-CD160,0))</f>
        <v>0</v>
      </c>
      <c r="CG160" s="6">
        <f>IF(SUM(CD$12:CD160)&gt;0,0,IF(CB160&lt;&gt;"",(CC160-CD160)*Tablas!$D$8,0))</f>
        <v>0</v>
      </c>
      <c r="CH160" s="6">
        <f>IF(CE160&gt;0,IF(SUM(CD$12:CD160)&gt;0,0,IF(CB160&lt;&gt;"",Tablas!$G$8,0)),0)</f>
        <v>0</v>
      </c>
      <c r="CI160" s="6">
        <f>IF(CB160&lt;&gt;"",ROUND(CH160+CG160+CE160,2),0)*(1+Tablas!$E$8)</f>
        <v>0</v>
      </c>
      <c r="CK160" s="14" t="str">
        <f t="shared" si="93"/>
        <v/>
      </c>
      <c r="CL160" s="6">
        <f t="shared" si="94"/>
        <v>0</v>
      </c>
      <c r="CM160" s="6">
        <f t="shared" si="95"/>
        <v>0</v>
      </c>
      <c r="CN160" s="6">
        <f>IF(CL160&gt;0,IF(SUM(CM$12:CM160)&gt;0,0,IF(CK160&lt;&gt;"",-PPMT(Tablas!$D$8,CK160,($C$4*12)-(VLOOKUP($CB$9,$A$12:$B$71,2,0)-1),CL$9-SUM(CM$12:CM160)),0)),0)</f>
        <v>0</v>
      </c>
      <c r="CO160" s="6">
        <f>IF(SUM(CM$12:CM160)&gt;0,0,IF(CK160&lt;&gt;"",CL160-CN160-CM160,0))</f>
        <v>0</v>
      </c>
      <c r="CP160" s="6">
        <f>IF(SUM(CM$12:CM160)&gt;0,0,IF(CK160&lt;&gt;"",(CL160-CM160)*Tablas!$D$8,0))</f>
        <v>0</v>
      </c>
      <c r="CQ160" s="6">
        <f>IF(CN160&gt;0,IF(SUM(CM$12:CM160)&gt;0,0,IF(CK160&lt;&gt;"",Tablas!$G$8,0)),0)</f>
        <v>0</v>
      </c>
      <c r="CR160" s="6">
        <f>IF(CK160&lt;&gt;"",ROUND(CQ160+CP160+CN160,2),0)*(1+Tablas!$E$8)</f>
        <v>0</v>
      </c>
      <c r="CT160" s="14" t="str">
        <f t="shared" si="96"/>
        <v/>
      </c>
      <c r="CU160" s="6">
        <f t="shared" si="97"/>
        <v>0</v>
      </c>
      <c r="CV160" s="6">
        <f t="shared" si="98"/>
        <v>0</v>
      </c>
      <c r="CW160" s="6">
        <f>IF(CU160&gt;0,IF(SUM(CV$12:CV160)&gt;0,0,IF(CT160&lt;&gt;"",-PPMT(Tablas!$D$8,CT160,($C$4*12)-(VLOOKUP($CK$9,$A$12:$B$71,2,0)-1),CU$9-SUM(CV$12:CV160)),0)),0)</f>
        <v>0</v>
      </c>
      <c r="CX160" s="6">
        <f>IF(SUM(CV$12:CV160)&gt;0,0,IF(CT160&lt;&gt;"",CU160-CW160-CV160,0))</f>
        <v>0</v>
      </c>
      <c r="CY160" s="6">
        <f>IF(SUM(CV$12:CV160)&gt;0,0,IF(CT160&lt;&gt;"",(CU160-CV160)*Tablas!$D$8,0))</f>
        <v>0</v>
      </c>
      <c r="CZ160" s="6">
        <f>IF(CW160&gt;0,IF(SUM(CV$12:CV160)&gt;0,0,IF(CT160&lt;&gt;"",Tablas!$G$8,0)),0)</f>
        <v>0</v>
      </c>
      <c r="DA160" s="6">
        <f>IF(CT160&lt;&gt;"",ROUND(CZ160+CY160+CW160,2),0)*(1+Tablas!$E$8)</f>
        <v>0</v>
      </c>
      <c r="DC160" s="14" t="str">
        <f t="shared" si="99"/>
        <v/>
      </c>
      <c r="DD160" s="6">
        <f t="shared" si="100"/>
        <v>0</v>
      </c>
      <c r="DE160" s="6">
        <f t="shared" si="101"/>
        <v>0</v>
      </c>
      <c r="DF160" s="6">
        <f>IF(DD160&gt;0,IF(SUM(DE$12:DE160)&gt;0,0,IF(DC160&lt;&gt;"",-PPMT(Tablas!$D$8,DC160,($C$4*12)-(VLOOKUP($CT$9,$A$12:$B$71,2,0)-1),DD$9-SUM(DE$12:DE160)),0)),0)</f>
        <v>0</v>
      </c>
      <c r="DG160" s="6">
        <f>IF(SUM(DE$12:DE160)&gt;0,0,IF(DC160&lt;&gt;"",DD160-DF160-DE160,0))</f>
        <v>0</v>
      </c>
      <c r="DH160" s="6">
        <f>IF(SUM(DE$12:DE160)&gt;0,0,IF(DC160&lt;&gt;"",(DD160-DE160)*Tablas!$D$8,0))</f>
        <v>0</v>
      </c>
      <c r="DI160" s="6">
        <f>IF(DF160&gt;0,IF(SUM(DE$12:DE160)&gt;0,0,IF(DC160&lt;&gt;"",Tablas!$G$8,0)),0)</f>
        <v>0</v>
      </c>
      <c r="DJ160" s="6">
        <f>IF(DC160&lt;&gt;"",ROUND(DI160+DH160+DF160,2),0)*(1+Tablas!$E$8)</f>
        <v>0</v>
      </c>
      <c r="DL160" s="14" t="str">
        <f t="shared" si="102"/>
        <v/>
      </c>
      <c r="DM160" s="6">
        <f t="shared" si="103"/>
        <v>0</v>
      </c>
      <c r="DN160" s="6">
        <f t="shared" si="104"/>
        <v>0</v>
      </c>
      <c r="DO160" s="6">
        <f>IF(DM160&gt;0,IF(SUM(DN$12:DN160)&gt;0,0,IF(DL160&lt;&gt;"",-PPMT(Tablas!$D$8,DL160,($C$4*12)-(VLOOKUP($DC$9,$A$12:$B$71,2,0)-1),DM$9-SUM(DN$12:DN160)),0)),0)</f>
        <v>0</v>
      </c>
      <c r="DP160" s="6">
        <f>IF(SUM(DN$12:DN160)&gt;0,0,IF(DL160&lt;&gt;"",DM160-DO160-DN160,0))</f>
        <v>0</v>
      </c>
      <c r="DQ160" s="6">
        <f>IF(SUM(DN$12:DN160)&gt;0,0,IF(DL160&lt;&gt;"",(DM160-DN160)*Tablas!$D$8,0))</f>
        <v>0</v>
      </c>
      <c r="DR160" s="6">
        <f>IF(DO160&gt;0,IF(SUM(DN$12:DN160)&gt;0,0,IF(DL160&lt;&gt;"",Tablas!$G$8,0)),0)</f>
        <v>0</v>
      </c>
      <c r="DS160" s="6">
        <f>IF(DL160&lt;&gt;"",ROUND(DR160+DQ160+DO160,2),0)*(1+Tablas!$E$8)</f>
        <v>0</v>
      </c>
      <c r="DU160" s="14" t="str">
        <f t="shared" si="105"/>
        <v/>
      </c>
      <c r="DV160" s="6">
        <f t="shared" si="106"/>
        <v>0</v>
      </c>
      <c r="DW160" s="6">
        <f t="shared" si="107"/>
        <v>0</v>
      </c>
      <c r="DX160" s="6">
        <f>IF(DV160&gt;0,IF(SUM(DW$12:DW160)&gt;0,0,IF(DU160&lt;&gt;"",-PPMT(Tablas!$D$8,DU160,($C$4*12)-(VLOOKUP($DL$9,$A$12:$B$71,2,0)-1),DV$9-SUM(DW$12:DW160)),0)),0)</f>
        <v>0</v>
      </c>
      <c r="DY160" s="6">
        <f>IF(SUM(DW$12:DW160)&gt;0,0,IF(DU160&lt;&gt;"",DV160-DX160-DW160,0))</f>
        <v>0</v>
      </c>
      <c r="DZ160" s="6">
        <f>IF(SUM(DW$12:DW160)&gt;0,0,IF(DU160&lt;&gt;"",(DV160-DW160)*Tablas!$D$8,0))</f>
        <v>0</v>
      </c>
      <c r="EA160" s="6">
        <f>IF(DX160&gt;0,IF(SUM(DW$12:DW160)&gt;0,0,IF(DU160&lt;&gt;"",Tablas!$G$8,0)),0)</f>
        <v>0</v>
      </c>
      <c r="EB160" s="6">
        <f>IF(DU160&lt;&gt;"",ROUND(EA160+DZ160+DX160,2),0)*(1+Tablas!$E$8)</f>
        <v>0</v>
      </c>
    </row>
    <row r="161" spans="1:132" x14ac:dyDescent="0.2">
      <c r="A161" s="3">
        <f>IF($D161&gt;0,COUNTA($D$12:D161),0)</f>
        <v>0</v>
      </c>
      <c r="B161" s="13" t="str">
        <f t="shared" si="108"/>
        <v/>
      </c>
      <c r="C161" s="1">
        <f t="shared" si="109"/>
        <v>50145</v>
      </c>
      <c r="D161" s="34"/>
      <c r="E161" s="6">
        <f t="shared" si="110"/>
        <v>1.0572875908110291E-11</v>
      </c>
      <c r="F161" s="6">
        <f t="shared" si="74"/>
        <v>0</v>
      </c>
      <c r="G161" s="6">
        <f t="shared" si="75"/>
        <v>0</v>
      </c>
      <c r="H161" s="6">
        <f t="shared" si="76"/>
        <v>0</v>
      </c>
      <c r="I161" s="6">
        <f>ROUND(SUM(F161:H161),2)*(Tablas!$E$8)</f>
        <v>0</v>
      </c>
      <c r="J161" s="6">
        <f t="shared" si="77"/>
        <v>0</v>
      </c>
      <c r="AR161" s="14" t="str">
        <f t="shared" si="78"/>
        <v/>
      </c>
      <c r="AS161" s="6">
        <f t="shared" si="79"/>
        <v>0</v>
      </c>
      <c r="AT161" s="6">
        <f t="shared" si="80"/>
        <v>0</v>
      </c>
      <c r="AU161" s="6">
        <f>IF(SUM($AT$12:$AT161)&gt;0,0,IF($AR161&lt;&gt;"",-PPMT($H$2,$AR161,$C$4*12,$AS$12-SUM($AT$12:$AT161)),0))</f>
        <v>0</v>
      </c>
      <c r="AV161" s="6">
        <f>IF(SUM($AT$12:$AT161)&gt;0,0,IF($AR161&lt;&gt;"",AS161-AU161-AT161,0))</f>
        <v>0</v>
      </c>
      <c r="AW161" s="6">
        <f>IF(SUM($AT$12:$AT161)&gt;0,0,IF($AR161&lt;&gt;"",(AS161-AT161)*$H$2,0))</f>
        <v>0</v>
      </c>
      <c r="AX161" s="6">
        <f>IF(AU161&gt;0,IF(SUM($AT$12:$AT161)&gt;0,0,IF($AR161&lt;&gt;"",Tablas!$G$8,0)),0)</f>
        <v>0</v>
      </c>
      <c r="AY161" s="6">
        <f>IF($AR161&lt;&gt;"",ROUND(AX161+AW161+AU161,2),0)*(1+Tablas!$E$8)</f>
        <v>0</v>
      </c>
      <c r="BA161" s="14" t="str">
        <f t="shared" si="81"/>
        <v/>
      </c>
      <c r="BB161" s="6">
        <f t="shared" si="82"/>
        <v>0</v>
      </c>
      <c r="BC161" s="6">
        <f t="shared" si="83"/>
        <v>0</v>
      </c>
      <c r="BD161" s="6">
        <f>IF(BB161&gt;0,
IF(SUM(BC$12:BC161)&gt;0,0,
IF(BA161&lt;&gt;"",
-PPMT(Tablas!$D$8,BA161,($C$4*12)-(VLOOKUP($AR$9,$A$12:$B$71,2,0)-1),BB$9-SUM(BC$12:BC161)),0)),0)</f>
        <v>0</v>
      </c>
      <c r="BE161" s="6">
        <f>IF(SUM(BC$12:BC161)&gt;0,0,IF(BA161&lt;&gt;"",BB161-BD161-BC161,0))</f>
        <v>0</v>
      </c>
      <c r="BF161" s="6">
        <f>IF(SUM(BC$12:BC161)&gt;0,0,IF(BA161&lt;&gt;"",(BB161-BC161)*Tablas!$D$8,0))</f>
        <v>0</v>
      </c>
      <c r="BG161" s="6">
        <f>IF(BD161&gt;0,IF(SUM(BC$12:BC161)&gt;0,0,IF(BA161&lt;&gt;"",Tablas!$G$8,0)),0)</f>
        <v>0</v>
      </c>
      <c r="BH161" s="6">
        <f>IF(BA161&lt;&gt;"",ROUND(BG161+BF161+BD161,2),0)*(1+Tablas!$E$8)</f>
        <v>0</v>
      </c>
      <c r="BJ161" s="14" t="str">
        <f t="shared" si="84"/>
        <v/>
      </c>
      <c r="BK161" s="6">
        <f t="shared" si="85"/>
        <v>0</v>
      </c>
      <c r="BL161" s="6">
        <f t="shared" si="86"/>
        <v>0</v>
      </c>
      <c r="BM161" s="6">
        <f>IF(BK161&gt;0,IF(SUM(BL$12:BL161)&gt;0,0,IF(BJ161&lt;&gt;"",-PPMT(Tablas!$D$8,BJ161,($C$4*12)-(VLOOKUP($BA$9,$A$12:$B$71,2,0)-1),BK$9-SUM(BL$12:BL161)),0)),0)</f>
        <v>0</v>
      </c>
      <c r="BN161" s="6">
        <f>IF(SUM(BL$12:BL161)&gt;0,0,IF(BJ161&lt;&gt;"",BK161-BM161-BL161,0))</f>
        <v>0</v>
      </c>
      <c r="BO161" s="6">
        <f>IF(SUM(BL$12:BL161)&gt;0,0,IF(BJ161&lt;&gt;"",(BK161-BL161)*Tablas!$D$8,0))</f>
        <v>0</v>
      </c>
      <c r="BP161" s="6">
        <f>IF(BM161&gt;0,IF(SUM(BL$12:BL161)&gt;0,0,IF(BJ161&lt;&gt;"",Tablas!$G$8,0)),0)</f>
        <v>0</v>
      </c>
      <c r="BQ161" s="6">
        <f>IF(BJ161&lt;&gt;"",ROUND(BP161+BO161+BM161,2),0)*(1+Tablas!$E$8)</f>
        <v>0</v>
      </c>
      <c r="BS161" s="14" t="str">
        <f t="shared" si="87"/>
        <v/>
      </c>
      <c r="BT161" s="6">
        <f t="shared" si="88"/>
        <v>0</v>
      </c>
      <c r="BU161" s="6">
        <f t="shared" si="89"/>
        <v>0</v>
      </c>
      <c r="BV161" s="6">
        <f>IF(BT161&gt;0,IF(SUM(BU$12:BU161)&gt;0,0,IF(BS161&lt;&gt;"",-PPMT(Tablas!$D$8,BS161,($C$4*12)-(VLOOKUP($BJ$9,$A$12:$B$71,2,0)-1),BT$9-SUM(BU$12:BU161)),0)),0)</f>
        <v>0</v>
      </c>
      <c r="BW161" s="6">
        <f>IF(SUM(BU$12:BU161)&gt;0,0,IF(BS161&lt;&gt;"",BT161-BV161-BU161,0))</f>
        <v>0</v>
      </c>
      <c r="BX161" s="6">
        <f>IF(SUM(BU$12:BU161)&gt;0,0,IF(BS161&lt;&gt;"",(BT161-BU161)*Tablas!$D$8,0))</f>
        <v>0</v>
      </c>
      <c r="BY161" s="6">
        <f>IF(BV161&gt;0,IF(SUM(BU$12:BU161)&gt;0,0,IF(BS161&lt;&gt;"",Tablas!$G$8,0)),0)</f>
        <v>0</v>
      </c>
      <c r="BZ161" s="6">
        <f>IF(BS161&lt;&gt;"",ROUND(BY161+BX161+BV161,2),0)*(1+Tablas!$E$8)</f>
        <v>0</v>
      </c>
      <c r="CB161" s="14" t="str">
        <f t="shared" si="90"/>
        <v/>
      </c>
      <c r="CC161" s="6">
        <f t="shared" si="91"/>
        <v>0</v>
      </c>
      <c r="CD161" s="6">
        <f t="shared" si="92"/>
        <v>0</v>
      </c>
      <c r="CE161" s="6">
        <f>IF(CC161&gt;0,IF(SUM(CD$12:CD161)&gt;0,0,IF(CB161&lt;&gt;"",-PPMT(Tablas!$D$8,CB161,($C$4*12)-(VLOOKUP($BS$9,$A$12:$B$71,2,0)-1),CC$9-SUM(CD$12:CD161)),0)),0)</f>
        <v>0</v>
      </c>
      <c r="CF161" s="6">
        <f>IF(SUM(CD$12:CD161)&gt;0,0,IF(CB161&lt;&gt;"",CC161-CE161-CD161,0))</f>
        <v>0</v>
      </c>
      <c r="CG161" s="6">
        <f>IF(SUM(CD$12:CD161)&gt;0,0,IF(CB161&lt;&gt;"",(CC161-CD161)*Tablas!$D$8,0))</f>
        <v>0</v>
      </c>
      <c r="CH161" s="6">
        <f>IF(CE161&gt;0,IF(SUM(CD$12:CD161)&gt;0,0,IF(CB161&lt;&gt;"",Tablas!$G$8,0)),0)</f>
        <v>0</v>
      </c>
      <c r="CI161" s="6">
        <f>IF(CB161&lt;&gt;"",ROUND(CH161+CG161+CE161,2),0)*(1+Tablas!$E$8)</f>
        <v>0</v>
      </c>
      <c r="CK161" s="14" t="str">
        <f t="shared" si="93"/>
        <v/>
      </c>
      <c r="CL161" s="6">
        <f t="shared" si="94"/>
        <v>0</v>
      </c>
      <c r="CM161" s="6">
        <f t="shared" si="95"/>
        <v>0</v>
      </c>
      <c r="CN161" s="6">
        <f>IF(CL161&gt;0,IF(SUM(CM$12:CM161)&gt;0,0,IF(CK161&lt;&gt;"",-PPMT(Tablas!$D$8,CK161,($C$4*12)-(VLOOKUP($CB$9,$A$12:$B$71,2,0)-1),CL$9-SUM(CM$12:CM161)),0)),0)</f>
        <v>0</v>
      </c>
      <c r="CO161" s="6">
        <f>IF(SUM(CM$12:CM161)&gt;0,0,IF(CK161&lt;&gt;"",CL161-CN161-CM161,0))</f>
        <v>0</v>
      </c>
      <c r="CP161" s="6">
        <f>IF(SUM(CM$12:CM161)&gt;0,0,IF(CK161&lt;&gt;"",(CL161-CM161)*Tablas!$D$8,0))</f>
        <v>0</v>
      </c>
      <c r="CQ161" s="6">
        <f>IF(CN161&gt;0,IF(SUM(CM$12:CM161)&gt;0,0,IF(CK161&lt;&gt;"",Tablas!$G$8,0)),0)</f>
        <v>0</v>
      </c>
      <c r="CR161" s="6">
        <f>IF(CK161&lt;&gt;"",ROUND(CQ161+CP161+CN161,2),0)*(1+Tablas!$E$8)</f>
        <v>0</v>
      </c>
      <c r="CT161" s="14" t="str">
        <f t="shared" si="96"/>
        <v/>
      </c>
      <c r="CU161" s="6">
        <f t="shared" si="97"/>
        <v>0</v>
      </c>
      <c r="CV161" s="6">
        <f t="shared" si="98"/>
        <v>0</v>
      </c>
      <c r="CW161" s="6">
        <f>IF(CU161&gt;0,IF(SUM(CV$12:CV161)&gt;0,0,IF(CT161&lt;&gt;"",-PPMT(Tablas!$D$8,CT161,($C$4*12)-(VLOOKUP($CK$9,$A$12:$B$71,2,0)-1),CU$9-SUM(CV$12:CV161)),0)),0)</f>
        <v>0</v>
      </c>
      <c r="CX161" s="6">
        <f>IF(SUM(CV$12:CV161)&gt;0,0,IF(CT161&lt;&gt;"",CU161-CW161-CV161,0))</f>
        <v>0</v>
      </c>
      <c r="CY161" s="6">
        <f>IF(SUM(CV$12:CV161)&gt;0,0,IF(CT161&lt;&gt;"",(CU161-CV161)*Tablas!$D$8,0))</f>
        <v>0</v>
      </c>
      <c r="CZ161" s="6">
        <f>IF(CW161&gt;0,IF(SUM(CV$12:CV161)&gt;0,0,IF(CT161&lt;&gt;"",Tablas!$G$8,0)),0)</f>
        <v>0</v>
      </c>
      <c r="DA161" s="6">
        <f>IF(CT161&lt;&gt;"",ROUND(CZ161+CY161+CW161,2),0)*(1+Tablas!$E$8)</f>
        <v>0</v>
      </c>
      <c r="DC161" s="14" t="str">
        <f t="shared" si="99"/>
        <v/>
      </c>
      <c r="DD161" s="6">
        <f t="shared" si="100"/>
        <v>0</v>
      </c>
      <c r="DE161" s="6">
        <f t="shared" si="101"/>
        <v>0</v>
      </c>
      <c r="DF161" s="6">
        <f>IF(DD161&gt;0,IF(SUM(DE$12:DE161)&gt;0,0,IF(DC161&lt;&gt;"",-PPMT(Tablas!$D$8,DC161,($C$4*12)-(VLOOKUP($CT$9,$A$12:$B$71,2,0)-1),DD$9-SUM(DE$12:DE161)),0)),0)</f>
        <v>0</v>
      </c>
      <c r="DG161" s="6">
        <f>IF(SUM(DE$12:DE161)&gt;0,0,IF(DC161&lt;&gt;"",DD161-DF161-DE161,0))</f>
        <v>0</v>
      </c>
      <c r="DH161" s="6">
        <f>IF(SUM(DE$12:DE161)&gt;0,0,IF(DC161&lt;&gt;"",(DD161-DE161)*Tablas!$D$8,0))</f>
        <v>0</v>
      </c>
      <c r="DI161" s="6">
        <f>IF(DF161&gt;0,IF(SUM(DE$12:DE161)&gt;0,0,IF(DC161&lt;&gt;"",Tablas!$G$8,0)),0)</f>
        <v>0</v>
      </c>
      <c r="DJ161" s="6">
        <f>IF(DC161&lt;&gt;"",ROUND(DI161+DH161+DF161,2),0)*(1+Tablas!$E$8)</f>
        <v>0</v>
      </c>
      <c r="DL161" s="14" t="str">
        <f t="shared" si="102"/>
        <v/>
      </c>
      <c r="DM161" s="6">
        <f t="shared" si="103"/>
        <v>0</v>
      </c>
      <c r="DN161" s="6">
        <f t="shared" si="104"/>
        <v>0</v>
      </c>
      <c r="DO161" s="6">
        <f>IF(DM161&gt;0,IF(SUM(DN$12:DN161)&gt;0,0,IF(DL161&lt;&gt;"",-PPMT(Tablas!$D$8,DL161,($C$4*12)-(VLOOKUP($DC$9,$A$12:$B$71,2,0)-1),DM$9-SUM(DN$12:DN161)),0)),0)</f>
        <v>0</v>
      </c>
      <c r="DP161" s="6">
        <f>IF(SUM(DN$12:DN161)&gt;0,0,IF(DL161&lt;&gt;"",DM161-DO161-DN161,0))</f>
        <v>0</v>
      </c>
      <c r="DQ161" s="6">
        <f>IF(SUM(DN$12:DN161)&gt;0,0,IF(DL161&lt;&gt;"",(DM161-DN161)*Tablas!$D$8,0))</f>
        <v>0</v>
      </c>
      <c r="DR161" s="6">
        <f>IF(DO161&gt;0,IF(SUM(DN$12:DN161)&gt;0,0,IF(DL161&lt;&gt;"",Tablas!$G$8,0)),0)</f>
        <v>0</v>
      </c>
      <c r="DS161" s="6">
        <f>IF(DL161&lt;&gt;"",ROUND(DR161+DQ161+DO161,2),0)*(1+Tablas!$E$8)</f>
        <v>0</v>
      </c>
      <c r="DU161" s="14" t="str">
        <f t="shared" si="105"/>
        <v/>
      </c>
      <c r="DV161" s="6">
        <f t="shared" si="106"/>
        <v>0</v>
      </c>
      <c r="DW161" s="6">
        <f t="shared" si="107"/>
        <v>0</v>
      </c>
      <c r="DX161" s="6">
        <f>IF(DV161&gt;0,IF(SUM(DW$12:DW161)&gt;0,0,IF(DU161&lt;&gt;"",-PPMT(Tablas!$D$8,DU161,($C$4*12)-(VLOOKUP($DL$9,$A$12:$B$71,2,0)-1),DV$9-SUM(DW$12:DW161)),0)),0)</f>
        <v>0</v>
      </c>
      <c r="DY161" s="6">
        <f>IF(SUM(DW$12:DW161)&gt;0,0,IF(DU161&lt;&gt;"",DV161-DX161-DW161,0))</f>
        <v>0</v>
      </c>
      <c r="DZ161" s="6">
        <f>IF(SUM(DW$12:DW161)&gt;0,0,IF(DU161&lt;&gt;"",(DV161-DW161)*Tablas!$D$8,0))</f>
        <v>0</v>
      </c>
      <c r="EA161" s="6">
        <f>IF(DX161&gt;0,IF(SUM(DW$12:DW161)&gt;0,0,IF(DU161&lt;&gt;"",Tablas!$G$8,0)),0)</f>
        <v>0</v>
      </c>
      <c r="EB161" s="6">
        <f>IF(DU161&lt;&gt;"",ROUND(EA161+DZ161+DX161,2),0)*(1+Tablas!$E$8)</f>
        <v>0</v>
      </c>
    </row>
    <row r="162" spans="1:132" x14ac:dyDescent="0.2">
      <c r="A162" s="3">
        <f>IF($D162&gt;0,COUNTA($D$12:D162),0)</f>
        <v>0</v>
      </c>
      <c r="B162" s="13" t="str">
        <f t="shared" si="108"/>
        <v/>
      </c>
      <c r="C162" s="1">
        <f t="shared" si="109"/>
        <v>50175</v>
      </c>
      <c r="D162" s="34"/>
      <c r="E162" s="6">
        <f t="shared" si="110"/>
        <v>1.0572875908110291E-11</v>
      </c>
      <c r="F162" s="6">
        <f t="shared" si="74"/>
        <v>0</v>
      </c>
      <c r="G162" s="6">
        <f t="shared" si="75"/>
        <v>0</v>
      </c>
      <c r="H162" s="6">
        <f t="shared" si="76"/>
        <v>0</v>
      </c>
      <c r="I162" s="6">
        <f>ROUND(SUM(F162:H162),2)*(Tablas!$E$8)</f>
        <v>0</v>
      </c>
      <c r="J162" s="6">
        <f t="shared" si="77"/>
        <v>0</v>
      </c>
      <c r="AR162" s="14" t="str">
        <f t="shared" si="78"/>
        <v/>
      </c>
      <c r="AS162" s="6">
        <f t="shared" si="79"/>
        <v>0</v>
      </c>
      <c r="AT162" s="6">
        <f t="shared" si="80"/>
        <v>0</v>
      </c>
      <c r="AU162" s="6">
        <f>IF(SUM($AT$12:$AT162)&gt;0,0,IF($AR162&lt;&gt;"",-PPMT($H$2,$AR162,$C$4*12,$AS$12-SUM($AT$12:$AT162)),0))</f>
        <v>0</v>
      </c>
      <c r="AV162" s="6">
        <f>IF(SUM($AT$12:$AT162)&gt;0,0,IF($AR162&lt;&gt;"",AS162-AU162-AT162,0))</f>
        <v>0</v>
      </c>
      <c r="AW162" s="6">
        <f>IF(SUM($AT$12:$AT162)&gt;0,0,IF($AR162&lt;&gt;"",(AS162-AT162)*$H$2,0))</f>
        <v>0</v>
      </c>
      <c r="AX162" s="6">
        <f>IF(AU162&gt;0,IF(SUM($AT$12:$AT162)&gt;0,0,IF($AR162&lt;&gt;"",Tablas!$G$8,0)),0)</f>
        <v>0</v>
      </c>
      <c r="AY162" s="6">
        <f>IF($AR162&lt;&gt;"",ROUND(AX162+AW162+AU162,2),0)*(1+Tablas!$E$8)</f>
        <v>0</v>
      </c>
      <c r="BA162" s="14" t="str">
        <f t="shared" si="81"/>
        <v/>
      </c>
      <c r="BB162" s="6">
        <f t="shared" si="82"/>
        <v>0</v>
      </c>
      <c r="BC162" s="6">
        <f t="shared" si="83"/>
        <v>0</v>
      </c>
      <c r="BD162" s="6">
        <f>IF(BB162&gt;0,
IF(SUM(BC$12:BC162)&gt;0,0,
IF(BA162&lt;&gt;"",
-PPMT(Tablas!$D$8,BA162,($C$4*12)-(VLOOKUP($AR$9,$A$12:$B$71,2,0)-1),BB$9-SUM(BC$12:BC162)),0)),0)</f>
        <v>0</v>
      </c>
      <c r="BE162" s="6">
        <f>IF(SUM(BC$12:BC162)&gt;0,0,IF(BA162&lt;&gt;"",BB162-BD162-BC162,0))</f>
        <v>0</v>
      </c>
      <c r="BF162" s="6">
        <f>IF(SUM(BC$12:BC162)&gt;0,0,IF(BA162&lt;&gt;"",(BB162-BC162)*Tablas!$D$8,0))</f>
        <v>0</v>
      </c>
      <c r="BG162" s="6">
        <f>IF(BD162&gt;0,IF(SUM(BC$12:BC162)&gt;0,0,IF(BA162&lt;&gt;"",Tablas!$G$8,0)),0)</f>
        <v>0</v>
      </c>
      <c r="BH162" s="6">
        <f>IF(BA162&lt;&gt;"",ROUND(BG162+BF162+BD162,2),0)*(1+Tablas!$E$8)</f>
        <v>0</v>
      </c>
      <c r="BJ162" s="14" t="str">
        <f t="shared" si="84"/>
        <v/>
      </c>
      <c r="BK162" s="6">
        <f t="shared" si="85"/>
        <v>0</v>
      </c>
      <c r="BL162" s="6">
        <f t="shared" si="86"/>
        <v>0</v>
      </c>
      <c r="BM162" s="6">
        <f>IF(BK162&gt;0,IF(SUM(BL$12:BL162)&gt;0,0,IF(BJ162&lt;&gt;"",-PPMT(Tablas!$D$8,BJ162,($C$4*12)-(VLOOKUP($BA$9,$A$12:$B$71,2,0)-1),BK$9-SUM(BL$12:BL162)),0)),0)</f>
        <v>0</v>
      </c>
      <c r="BN162" s="6">
        <f>IF(SUM(BL$12:BL162)&gt;0,0,IF(BJ162&lt;&gt;"",BK162-BM162-BL162,0))</f>
        <v>0</v>
      </c>
      <c r="BO162" s="6">
        <f>IF(SUM(BL$12:BL162)&gt;0,0,IF(BJ162&lt;&gt;"",(BK162-BL162)*Tablas!$D$8,0))</f>
        <v>0</v>
      </c>
      <c r="BP162" s="6">
        <f>IF(BM162&gt;0,IF(SUM(BL$12:BL162)&gt;0,0,IF(BJ162&lt;&gt;"",Tablas!$G$8,0)),0)</f>
        <v>0</v>
      </c>
      <c r="BQ162" s="6">
        <f>IF(BJ162&lt;&gt;"",ROUND(BP162+BO162+BM162,2),0)*(1+Tablas!$E$8)</f>
        <v>0</v>
      </c>
      <c r="BS162" s="14" t="str">
        <f t="shared" si="87"/>
        <v/>
      </c>
      <c r="BT162" s="6">
        <f t="shared" si="88"/>
        <v>0</v>
      </c>
      <c r="BU162" s="6">
        <f t="shared" si="89"/>
        <v>0</v>
      </c>
      <c r="BV162" s="6">
        <f>IF(BT162&gt;0,IF(SUM(BU$12:BU162)&gt;0,0,IF(BS162&lt;&gt;"",-PPMT(Tablas!$D$8,BS162,($C$4*12)-(VLOOKUP($BJ$9,$A$12:$B$71,2,0)-1),BT$9-SUM(BU$12:BU162)),0)),0)</f>
        <v>0</v>
      </c>
      <c r="BW162" s="6">
        <f>IF(SUM(BU$12:BU162)&gt;0,0,IF(BS162&lt;&gt;"",BT162-BV162-BU162,0))</f>
        <v>0</v>
      </c>
      <c r="BX162" s="6">
        <f>IF(SUM(BU$12:BU162)&gt;0,0,IF(BS162&lt;&gt;"",(BT162-BU162)*Tablas!$D$8,0))</f>
        <v>0</v>
      </c>
      <c r="BY162" s="6">
        <f>IF(BV162&gt;0,IF(SUM(BU$12:BU162)&gt;0,0,IF(BS162&lt;&gt;"",Tablas!$G$8,0)),0)</f>
        <v>0</v>
      </c>
      <c r="BZ162" s="6">
        <f>IF(BS162&lt;&gt;"",ROUND(BY162+BX162+BV162,2),0)*(1+Tablas!$E$8)</f>
        <v>0</v>
      </c>
      <c r="CB162" s="14" t="str">
        <f t="shared" si="90"/>
        <v/>
      </c>
      <c r="CC162" s="6">
        <f t="shared" si="91"/>
        <v>0</v>
      </c>
      <c r="CD162" s="6">
        <f t="shared" si="92"/>
        <v>0</v>
      </c>
      <c r="CE162" s="6">
        <f>IF(CC162&gt;0,IF(SUM(CD$12:CD162)&gt;0,0,IF(CB162&lt;&gt;"",-PPMT(Tablas!$D$8,CB162,($C$4*12)-(VLOOKUP($BS$9,$A$12:$B$71,2,0)-1),CC$9-SUM(CD$12:CD162)),0)),0)</f>
        <v>0</v>
      </c>
      <c r="CF162" s="6">
        <f>IF(SUM(CD$12:CD162)&gt;0,0,IF(CB162&lt;&gt;"",CC162-CE162-CD162,0))</f>
        <v>0</v>
      </c>
      <c r="CG162" s="6">
        <f>IF(SUM(CD$12:CD162)&gt;0,0,IF(CB162&lt;&gt;"",(CC162-CD162)*Tablas!$D$8,0))</f>
        <v>0</v>
      </c>
      <c r="CH162" s="6">
        <f>IF(CE162&gt;0,IF(SUM(CD$12:CD162)&gt;0,0,IF(CB162&lt;&gt;"",Tablas!$G$8,0)),0)</f>
        <v>0</v>
      </c>
      <c r="CI162" s="6">
        <f>IF(CB162&lt;&gt;"",ROUND(CH162+CG162+CE162,2),0)*(1+Tablas!$E$8)</f>
        <v>0</v>
      </c>
      <c r="CK162" s="14" t="str">
        <f t="shared" si="93"/>
        <v/>
      </c>
      <c r="CL162" s="6">
        <f t="shared" si="94"/>
        <v>0</v>
      </c>
      <c r="CM162" s="6">
        <f t="shared" si="95"/>
        <v>0</v>
      </c>
      <c r="CN162" s="6">
        <f>IF(CL162&gt;0,IF(SUM(CM$12:CM162)&gt;0,0,IF(CK162&lt;&gt;"",-PPMT(Tablas!$D$8,CK162,($C$4*12)-(VLOOKUP($CB$9,$A$12:$B$71,2,0)-1),CL$9-SUM(CM$12:CM162)),0)),0)</f>
        <v>0</v>
      </c>
      <c r="CO162" s="6">
        <f>IF(SUM(CM$12:CM162)&gt;0,0,IF(CK162&lt;&gt;"",CL162-CN162-CM162,0))</f>
        <v>0</v>
      </c>
      <c r="CP162" s="6">
        <f>IF(SUM(CM$12:CM162)&gt;0,0,IF(CK162&lt;&gt;"",(CL162-CM162)*Tablas!$D$8,0))</f>
        <v>0</v>
      </c>
      <c r="CQ162" s="6">
        <f>IF(CN162&gt;0,IF(SUM(CM$12:CM162)&gt;0,0,IF(CK162&lt;&gt;"",Tablas!$G$8,0)),0)</f>
        <v>0</v>
      </c>
      <c r="CR162" s="6">
        <f>IF(CK162&lt;&gt;"",ROUND(CQ162+CP162+CN162,2),0)*(1+Tablas!$E$8)</f>
        <v>0</v>
      </c>
      <c r="CT162" s="14" t="str">
        <f t="shared" si="96"/>
        <v/>
      </c>
      <c r="CU162" s="6">
        <f t="shared" si="97"/>
        <v>0</v>
      </c>
      <c r="CV162" s="6">
        <f t="shared" si="98"/>
        <v>0</v>
      </c>
      <c r="CW162" s="6">
        <f>IF(CU162&gt;0,IF(SUM(CV$12:CV162)&gt;0,0,IF(CT162&lt;&gt;"",-PPMT(Tablas!$D$8,CT162,($C$4*12)-(VLOOKUP($CK$9,$A$12:$B$71,2,0)-1),CU$9-SUM(CV$12:CV162)),0)),0)</f>
        <v>0</v>
      </c>
      <c r="CX162" s="6">
        <f>IF(SUM(CV$12:CV162)&gt;0,0,IF(CT162&lt;&gt;"",CU162-CW162-CV162,0))</f>
        <v>0</v>
      </c>
      <c r="CY162" s="6">
        <f>IF(SUM(CV$12:CV162)&gt;0,0,IF(CT162&lt;&gt;"",(CU162-CV162)*Tablas!$D$8,0))</f>
        <v>0</v>
      </c>
      <c r="CZ162" s="6">
        <f>IF(CW162&gt;0,IF(SUM(CV$12:CV162)&gt;0,0,IF(CT162&lt;&gt;"",Tablas!$G$8,0)),0)</f>
        <v>0</v>
      </c>
      <c r="DA162" s="6">
        <f>IF(CT162&lt;&gt;"",ROUND(CZ162+CY162+CW162,2),0)*(1+Tablas!$E$8)</f>
        <v>0</v>
      </c>
      <c r="DC162" s="14" t="str">
        <f t="shared" si="99"/>
        <v/>
      </c>
      <c r="DD162" s="6">
        <f t="shared" si="100"/>
        <v>0</v>
      </c>
      <c r="DE162" s="6">
        <f t="shared" si="101"/>
        <v>0</v>
      </c>
      <c r="DF162" s="6">
        <f>IF(DD162&gt;0,IF(SUM(DE$12:DE162)&gt;0,0,IF(DC162&lt;&gt;"",-PPMT(Tablas!$D$8,DC162,($C$4*12)-(VLOOKUP($CT$9,$A$12:$B$71,2,0)-1),DD$9-SUM(DE$12:DE162)),0)),0)</f>
        <v>0</v>
      </c>
      <c r="DG162" s="6">
        <f>IF(SUM(DE$12:DE162)&gt;0,0,IF(DC162&lt;&gt;"",DD162-DF162-DE162,0))</f>
        <v>0</v>
      </c>
      <c r="DH162" s="6">
        <f>IF(SUM(DE$12:DE162)&gt;0,0,IF(DC162&lt;&gt;"",(DD162-DE162)*Tablas!$D$8,0))</f>
        <v>0</v>
      </c>
      <c r="DI162" s="6">
        <f>IF(DF162&gt;0,IF(SUM(DE$12:DE162)&gt;0,0,IF(DC162&lt;&gt;"",Tablas!$G$8,0)),0)</f>
        <v>0</v>
      </c>
      <c r="DJ162" s="6">
        <f>IF(DC162&lt;&gt;"",ROUND(DI162+DH162+DF162,2),0)*(1+Tablas!$E$8)</f>
        <v>0</v>
      </c>
      <c r="DL162" s="14" t="str">
        <f t="shared" si="102"/>
        <v/>
      </c>
      <c r="DM162" s="6">
        <f t="shared" si="103"/>
        <v>0</v>
      </c>
      <c r="DN162" s="6">
        <f t="shared" si="104"/>
        <v>0</v>
      </c>
      <c r="DO162" s="6">
        <f>IF(DM162&gt;0,IF(SUM(DN$12:DN162)&gt;0,0,IF(DL162&lt;&gt;"",-PPMT(Tablas!$D$8,DL162,($C$4*12)-(VLOOKUP($DC$9,$A$12:$B$71,2,0)-1),DM$9-SUM(DN$12:DN162)),0)),0)</f>
        <v>0</v>
      </c>
      <c r="DP162" s="6">
        <f>IF(SUM(DN$12:DN162)&gt;0,0,IF(DL162&lt;&gt;"",DM162-DO162-DN162,0))</f>
        <v>0</v>
      </c>
      <c r="DQ162" s="6">
        <f>IF(SUM(DN$12:DN162)&gt;0,0,IF(DL162&lt;&gt;"",(DM162-DN162)*Tablas!$D$8,0))</f>
        <v>0</v>
      </c>
      <c r="DR162" s="6">
        <f>IF(DO162&gt;0,IF(SUM(DN$12:DN162)&gt;0,0,IF(DL162&lt;&gt;"",Tablas!$G$8,0)),0)</f>
        <v>0</v>
      </c>
      <c r="DS162" s="6">
        <f>IF(DL162&lt;&gt;"",ROUND(DR162+DQ162+DO162,2),0)*(1+Tablas!$E$8)</f>
        <v>0</v>
      </c>
      <c r="DU162" s="14" t="str">
        <f t="shared" si="105"/>
        <v/>
      </c>
      <c r="DV162" s="6">
        <f t="shared" si="106"/>
        <v>0</v>
      </c>
      <c r="DW162" s="6">
        <f t="shared" si="107"/>
        <v>0</v>
      </c>
      <c r="DX162" s="6">
        <f>IF(DV162&gt;0,IF(SUM(DW$12:DW162)&gt;0,0,IF(DU162&lt;&gt;"",-PPMT(Tablas!$D$8,DU162,($C$4*12)-(VLOOKUP($DL$9,$A$12:$B$71,2,0)-1),DV$9-SUM(DW$12:DW162)),0)),0)</f>
        <v>0</v>
      </c>
      <c r="DY162" s="6">
        <f>IF(SUM(DW$12:DW162)&gt;0,0,IF(DU162&lt;&gt;"",DV162-DX162-DW162,0))</f>
        <v>0</v>
      </c>
      <c r="DZ162" s="6">
        <f>IF(SUM(DW$12:DW162)&gt;0,0,IF(DU162&lt;&gt;"",(DV162-DW162)*Tablas!$D$8,0))</f>
        <v>0</v>
      </c>
      <c r="EA162" s="6">
        <f>IF(DX162&gt;0,IF(SUM(DW$12:DW162)&gt;0,0,IF(DU162&lt;&gt;"",Tablas!$G$8,0)),0)</f>
        <v>0</v>
      </c>
      <c r="EB162" s="6">
        <f>IF(DU162&lt;&gt;"",ROUND(EA162+DZ162+DX162,2),0)*(1+Tablas!$E$8)</f>
        <v>0</v>
      </c>
    </row>
    <row r="163" spans="1:132" x14ac:dyDescent="0.2">
      <c r="A163" s="3">
        <f>IF($D163&gt;0,COUNTA($D$12:D163),0)</f>
        <v>0</v>
      </c>
      <c r="B163" s="13" t="str">
        <f t="shared" si="108"/>
        <v/>
      </c>
      <c r="C163" s="1">
        <f t="shared" si="109"/>
        <v>50206</v>
      </c>
      <c r="D163" s="34"/>
      <c r="E163" s="6">
        <f t="shared" si="110"/>
        <v>1.0572875908110291E-11</v>
      </c>
      <c r="F163" s="6">
        <f t="shared" si="74"/>
        <v>0</v>
      </c>
      <c r="G163" s="6">
        <f t="shared" si="75"/>
        <v>0</v>
      </c>
      <c r="H163" s="6">
        <f t="shared" si="76"/>
        <v>0</v>
      </c>
      <c r="I163" s="6">
        <f>ROUND(SUM(F163:H163),2)*(Tablas!$E$8)</f>
        <v>0</v>
      </c>
      <c r="J163" s="6">
        <f t="shared" si="77"/>
        <v>0</v>
      </c>
      <c r="AR163" s="14" t="str">
        <f t="shared" si="78"/>
        <v/>
      </c>
      <c r="AS163" s="6">
        <f t="shared" si="79"/>
        <v>0</v>
      </c>
      <c r="AT163" s="6">
        <f t="shared" si="80"/>
        <v>0</v>
      </c>
      <c r="AU163" s="6">
        <f>IF(SUM($AT$12:$AT163)&gt;0,0,IF($AR163&lt;&gt;"",-PPMT($H$2,$AR163,$C$4*12,$AS$12-SUM($AT$12:$AT163)),0))</f>
        <v>0</v>
      </c>
      <c r="AV163" s="6">
        <f>IF(SUM($AT$12:$AT163)&gt;0,0,IF($AR163&lt;&gt;"",AS163-AU163-AT163,0))</f>
        <v>0</v>
      </c>
      <c r="AW163" s="6">
        <f>IF(SUM($AT$12:$AT163)&gt;0,0,IF($AR163&lt;&gt;"",(AS163-AT163)*$H$2,0))</f>
        <v>0</v>
      </c>
      <c r="AX163" s="6">
        <f>IF(AU163&gt;0,IF(SUM($AT$12:$AT163)&gt;0,0,IF($AR163&lt;&gt;"",Tablas!$G$8,0)),0)</f>
        <v>0</v>
      </c>
      <c r="AY163" s="6">
        <f>IF($AR163&lt;&gt;"",ROUND(AX163+AW163+AU163,2),0)*(1+Tablas!$E$8)</f>
        <v>0</v>
      </c>
      <c r="BA163" s="14" t="str">
        <f t="shared" si="81"/>
        <v/>
      </c>
      <c r="BB163" s="6">
        <f t="shared" si="82"/>
        <v>0</v>
      </c>
      <c r="BC163" s="6">
        <f t="shared" si="83"/>
        <v>0</v>
      </c>
      <c r="BD163" s="6">
        <f>IF(BB163&gt;0,
IF(SUM(BC$12:BC163)&gt;0,0,
IF(BA163&lt;&gt;"",
-PPMT(Tablas!$D$8,BA163,($C$4*12)-(VLOOKUP($AR$9,$A$12:$B$71,2,0)-1),BB$9-SUM(BC$12:BC163)),0)),0)</f>
        <v>0</v>
      </c>
      <c r="BE163" s="6">
        <f>IF(SUM(BC$12:BC163)&gt;0,0,IF(BA163&lt;&gt;"",BB163-BD163-BC163,0))</f>
        <v>0</v>
      </c>
      <c r="BF163" s="6">
        <f>IF(SUM(BC$12:BC163)&gt;0,0,IF(BA163&lt;&gt;"",(BB163-BC163)*Tablas!$D$8,0))</f>
        <v>0</v>
      </c>
      <c r="BG163" s="6">
        <f>IF(BD163&gt;0,IF(SUM(BC$12:BC163)&gt;0,0,IF(BA163&lt;&gt;"",Tablas!$G$8,0)),0)</f>
        <v>0</v>
      </c>
      <c r="BH163" s="6">
        <f>IF(BA163&lt;&gt;"",ROUND(BG163+BF163+BD163,2),0)*(1+Tablas!$E$8)</f>
        <v>0</v>
      </c>
      <c r="BJ163" s="14" t="str">
        <f t="shared" si="84"/>
        <v/>
      </c>
      <c r="BK163" s="6">
        <f t="shared" si="85"/>
        <v>0</v>
      </c>
      <c r="BL163" s="6">
        <f t="shared" si="86"/>
        <v>0</v>
      </c>
      <c r="BM163" s="6">
        <f>IF(BK163&gt;0,IF(SUM(BL$12:BL163)&gt;0,0,IF(BJ163&lt;&gt;"",-PPMT(Tablas!$D$8,BJ163,($C$4*12)-(VLOOKUP($BA$9,$A$12:$B$71,2,0)-1),BK$9-SUM(BL$12:BL163)),0)),0)</f>
        <v>0</v>
      </c>
      <c r="BN163" s="6">
        <f>IF(SUM(BL$12:BL163)&gt;0,0,IF(BJ163&lt;&gt;"",BK163-BM163-BL163,0))</f>
        <v>0</v>
      </c>
      <c r="BO163" s="6">
        <f>IF(SUM(BL$12:BL163)&gt;0,0,IF(BJ163&lt;&gt;"",(BK163-BL163)*Tablas!$D$8,0))</f>
        <v>0</v>
      </c>
      <c r="BP163" s="6">
        <f>IF(BM163&gt;0,IF(SUM(BL$12:BL163)&gt;0,0,IF(BJ163&lt;&gt;"",Tablas!$G$8,0)),0)</f>
        <v>0</v>
      </c>
      <c r="BQ163" s="6">
        <f>IF(BJ163&lt;&gt;"",ROUND(BP163+BO163+BM163,2),0)*(1+Tablas!$E$8)</f>
        <v>0</v>
      </c>
      <c r="BS163" s="14" t="str">
        <f t="shared" si="87"/>
        <v/>
      </c>
      <c r="BT163" s="6">
        <f t="shared" si="88"/>
        <v>0</v>
      </c>
      <c r="BU163" s="6">
        <f t="shared" si="89"/>
        <v>0</v>
      </c>
      <c r="BV163" s="6">
        <f>IF(BT163&gt;0,IF(SUM(BU$12:BU163)&gt;0,0,IF(BS163&lt;&gt;"",-PPMT(Tablas!$D$8,BS163,($C$4*12)-(VLOOKUP($BJ$9,$A$12:$B$71,2,0)-1),BT$9-SUM(BU$12:BU163)),0)),0)</f>
        <v>0</v>
      </c>
      <c r="BW163" s="6">
        <f>IF(SUM(BU$12:BU163)&gt;0,0,IF(BS163&lt;&gt;"",BT163-BV163-BU163,0))</f>
        <v>0</v>
      </c>
      <c r="BX163" s="6">
        <f>IF(SUM(BU$12:BU163)&gt;0,0,IF(BS163&lt;&gt;"",(BT163-BU163)*Tablas!$D$8,0))</f>
        <v>0</v>
      </c>
      <c r="BY163" s="6">
        <f>IF(BV163&gt;0,IF(SUM(BU$12:BU163)&gt;0,0,IF(BS163&lt;&gt;"",Tablas!$G$8,0)),0)</f>
        <v>0</v>
      </c>
      <c r="BZ163" s="6">
        <f>IF(BS163&lt;&gt;"",ROUND(BY163+BX163+BV163,2),0)*(1+Tablas!$E$8)</f>
        <v>0</v>
      </c>
      <c r="CB163" s="14" t="str">
        <f t="shared" si="90"/>
        <v/>
      </c>
      <c r="CC163" s="6">
        <f t="shared" si="91"/>
        <v>0</v>
      </c>
      <c r="CD163" s="6">
        <f t="shared" si="92"/>
        <v>0</v>
      </c>
      <c r="CE163" s="6">
        <f>IF(CC163&gt;0,IF(SUM(CD$12:CD163)&gt;0,0,IF(CB163&lt;&gt;"",-PPMT(Tablas!$D$8,CB163,($C$4*12)-(VLOOKUP($BS$9,$A$12:$B$71,2,0)-1),CC$9-SUM(CD$12:CD163)),0)),0)</f>
        <v>0</v>
      </c>
      <c r="CF163" s="6">
        <f>IF(SUM(CD$12:CD163)&gt;0,0,IF(CB163&lt;&gt;"",CC163-CE163-CD163,0))</f>
        <v>0</v>
      </c>
      <c r="CG163" s="6">
        <f>IF(SUM(CD$12:CD163)&gt;0,0,IF(CB163&lt;&gt;"",(CC163-CD163)*Tablas!$D$8,0))</f>
        <v>0</v>
      </c>
      <c r="CH163" s="6">
        <f>IF(CE163&gt;0,IF(SUM(CD$12:CD163)&gt;0,0,IF(CB163&lt;&gt;"",Tablas!$G$8,0)),0)</f>
        <v>0</v>
      </c>
      <c r="CI163" s="6">
        <f>IF(CB163&lt;&gt;"",ROUND(CH163+CG163+CE163,2),0)*(1+Tablas!$E$8)</f>
        <v>0</v>
      </c>
      <c r="CK163" s="14" t="str">
        <f t="shared" si="93"/>
        <v/>
      </c>
      <c r="CL163" s="6">
        <f t="shared" si="94"/>
        <v>0</v>
      </c>
      <c r="CM163" s="6">
        <f t="shared" si="95"/>
        <v>0</v>
      </c>
      <c r="CN163" s="6">
        <f>IF(CL163&gt;0,IF(SUM(CM$12:CM163)&gt;0,0,IF(CK163&lt;&gt;"",-PPMT(Tablas!$D$8,CK163,($C$4*12)-(VLOOKUP($CB$9,$A$12:$B$71,2,0)-1),CL$9-SUM(CM$12:CM163)),0)),0)</f>
        <v>0</v>
      </c>
      <c r="CO163" s="6">
        <f>IF(SUM(CM$12:CM163)&gt;0,0,IF(CK163&lt;&gt;"",CL163-CN163-CM163,0))</f>
        <v>0</v>
      </c>
      <c r="CP163" s="6">
        <f>IF(SUM(CM$12:CM163)&gt;0,0,IF(CK163&lt;&gt;"",(CL163-CM163)*Tablas!$D$8,0))</f>
        <v>0</v>
      </c>
      <c r="CQ163" s="6">
        <f>IF(CN163&gt;0,IF(SUM(CM$12:CM163)&gt;0,0,IF(CK163&lt;&gt;"",Tablas!$G$8,0)),0)</f>
        <v>0</v>
      </c>
      <c r="CR163" s="6">
        <f>IF(CK163&lt;&gt;"",ROUND(CQ163+CP163+CN163,2),0)*(1+Tablas!$E$8)</f>
        <v>0</v>
      </c>
      <c r="CT163" s="14" t="str">
        <f t="shared" si="96"/>
        <v/>
      </c>
      <c r="CU163" s="6">
        <f t="shared" si="97"/>
        <v>0</v>
      </c>
      <c r="CV163" s="6">
        <f t="shared" si="98"/>
        <v>0</v>
      </c>
      <c r="CW163" s="6">
        <f>IF(CU163&gt;0,IF(SUM(CV$12:CV163)&gt;0,0,IF(CT163&lt;&gt;"",-PPMT(Tablas!$D$8,CT163,($C$4*12)-(VLOOKUP($CK$9,$A$12:$B$71,2,0)-1),CU$9-SUM(CV$12:CV163)),0)),0)</f>
        <v>0</v>
      </c>
      <c r="CX163" s="6">
        <f>IF(SUM(CV$12:CV163)&gt;0,0,IF(CT163&lt;&gt;"",CU163-CW163-CV163,0))</f>
        <v>0</v>
      </c>
      <c r="CY163" s="6">
        <f>IF(SUM(CV$12:CV163)&gt;0,0,IF(CT163&lt;&gt;"",(CU163-CV163)*Tablas!$D$8,0))</f>
        <v>0</v>
      </c>
      <c r="CZ163" s="6">
        <f>IF(CW163&gt;0,IF(SUM(CV$12:CV163)&gt;0,0,IF(CT163&lt;&gt;"",Tablas!$G$8,0)),0)</f>
        <v>0</v>
      </c>
      <c r="DA163" s="6">
        <f>IF(CT163&lt;&gt;"",ROUND(CZ163+CY163+CW163,2),0)*(1+Tablas!$E$8)</f>
        <v>0</v>
      </c>
      <c r="DC163" s="14" t="str">
        <f t="shared" si="99"/>
        <v/>
      </c>
      <c r="DD163" s="6">
        <f t="shared" si="100"/>
        <v>0</v>
      </c>
      <c r="DE163" s="6">
        <f t="shared" si="101"/>
        <v>0</v>
      </c>
      <c r="DF163" s="6">
        <f>IF(DD163&gt;0,IF(SUM(DE$12:DE163)&gt;0,0,IF(DC163&lt;&gt;"",-PPMT(Tablas!$D$8,DC163,($C$4*12)-(VLOOKUP($CT$9,$A$12:$B$71,2,0)-1),DD$9-SUM(DE$12:DE163)),0)),0)</f>
        <v>0</v>
      </c>
      <c r="DG163" s="6">
        <f>IF(SUM(DE$12:DE163)&gt;0,0,IF(DC163&lt;&gt;"",DD163-DF163-DE163,0))</f>
        <v>0</v>
      </c>
      <c r="DH163" s="6">
        <f>IF(SUM(DE$12:DE163)&gt;0,0,IF(DC163&lt;&gt;"",(DD163-DE163)*Tablas!$D$8,0))</f>
        <v>0</v>
      </c>
      <c r="DI163" s="6">
        <f>IF(DF163&gt;0,IF(SUM(DE$12:DE163)&gt;0,0,IF(DC163&lt;&gt;"",Tablas!$G$8,0)),0)</f>
        <v>0</v>
      </c>
      <c r="DJ163" s="6">
        <f>IF(DC163&lt;&gt;"",ROUND(DI163+DH163+DF163,2),0)*(1+Tablas!$E$8)</f>
        <v>0</v>
      </c>
      <c r="DL163" s="14" t="str">
        <f t="shared" si="102"/>
        <v/>
      </c>
      <c r="DM163" s="6">
        <f t="shared" si="103"/>
        <v>0</v>
      </c>
      <c r="DN163" s="6">
        <f t="shared" si="104"/>
        <v>0</v>
      </c>
      <c r="DO163" s="6">
        <f>IF(DM163&gt;0,IF(SUM(DN$12:DN163)&gt;0,0,IF(DL163&lt;&gt;"",-PPMT(Tablas!$D$8,DL163,($C$4*12)-(VLOOKUP($DC$9,$A$12:$B$71,2,0)-1),DM$9-SUM(DN$12:DN163)),0)),0)</f>
        <v>0</v>
      </c>
      <c r="DP163" s="6">
        <f>IF(SUM(DN$12:DN163)&gt;0,0,IF(DL163&lt;&gt;"",DM163-DO163-DN163,0))</f>
        <v>0</v>
      </c>
      <c r="DQ163" s="6">
        <f>IF(SUM(DN$12:DN163)&gt;0,0,IF(DL163&lt;&gt;"",(DM163-DN163)*Tablas!$D$8,0))</f>
        <v>0</v>
      </c>
      <c r="DR163" s="6">
        <f>IF(DO163&gt;0,IF(SUM(DN$12:DN163)&gt;0,0,IF(DL163&lt;&gt;"",Tablas!$G$8,0)),0)</f>
        <v>0</v>
      </c>
      <c r="DS163" s="6">
        <f>IF(DL163&lt;&gt;"",ROUND(DR163+DQ163+DO163,2),0)*(1+Tablas!$E$8)</f>
        <v>0</v>
      </c>
      <c r="DU163" s="14" t="str">
        <f t="shared" si="105"/>
        <v/>
      </c>
      <c r="DV163" s="6">
        <f t="shared" si="106"/>
        <v>0</v>
      </c>
      <c r="DW163" s="6">
        <f t="shared" si="107"/>
        <v>0</v>
      </c>
      <c r="DX163" s="6">
        <f>IF(DV163&gt;0,IF(SUM(DW$12:DW163)&gt;0,0,IF(DU163&lt;&gt;"",-PPMT(Tablas!$D$8,DU163,($C$4*12)-(VLOOKUP($DL$9,$A$12:$B$71,2,0)-1),DV$9-SUM(DW$12:DW163)),0)),0)</f>
        <v>0</v>
      </c>
      <c r="DY163" s="6">
        <f>IF(SUM(DW$12:DW163)&gt;0,0,IF(DU163&lt;&gt;"",DV163-DX163-DW163,0))</f>
        <v>0</v>
      </c>
      <c r="DZ163" s="6">
        <f>IF(SUM(DW$12:DW163)&gt;0,0,IF(DU163&lt;&gt;"",(DV163-DW163)*Tablas!$D$8,0))</f>
        <v>0</v>
      </c>
      <c r="EA163" s="6">
        <f>IF(DX163&gt;0,IF(SUM(DW$12:DW163)&gt;0,0,IF(DU163&lt;&gt;"",Tablas!$G$8,0)),0)</f>
        <v>0</v>
      </c>
      <c r="EB163" s="6">
        <f>IF(DU163&lt;&gt;"",ROUND(EA163+DZ163+DX163,2),0)*(1+Tablas!$E$8)</f>
        <v>0</v>
      </c>
    </row>
    <row r="164" spans="1:132" x14ac:dyDescent="0.2">
      <c r="A164" s="3">
        <f>IF($D164&gt;0,COUNTA($D$12:D164),0)</f>
        <v>0</v>
      </c>
      <c r="B164" s="13" t="str">
        <f t="shared" si="108"/>
        <v/>
      </c>
      <c r="C164" s="1">
        <f t="shared" si="109"/>
        <v>50236</v>
      </c>
      <c r="D164" s="34"/>
      <c r="E164" s="6">
        <f t="shared" si="110"/>
        <v>1.0572875908110291E-11</v>
      </c>
      <c r="F164" s="6">
        <f t="shared" si="74"/>
        <v>0</v>
      </c>
      <c r="G164" s="6">
        <f t="shared" si="75"/>
        <v>0</v>
      </c>
      <c r="H164" s="6">
        <f t="shared" si="76"/>
        <v>0</v>
      </c>
      <c r="I164" s="6">
        <f>ROUND(SUM(F164:H164),2)*(Tablas!$E$8)</f>
        <v>0</v>
      </c>
      <c r="J164" s="6">
        <f t="shared" si="77"/>
        <v>0</v>
      </c>
      <c r="AR164" s="14" t="str">
        <f t="shared" si="78"/>
        <v/>
      </c>
      <c r="AS164" s="6">
        <f t="shared" si="79"/>
        <v>0</v>
      </c>
      <c r="AT164" s="6">
        <f t="shared" si="80"/>
        <v>0</v>
      </c>
      <c r="AU164" s="6">
        <f>IF(SUM($AT$12:$AT164)&gt;0,0,IF($AR164&lt;&gt;"",-PPMT($H$2,$AR164,$C$4*12,$AS$12-SUM($AT$12:$AT164)),0))</f>
        <v>0</v>
      </c>
      <c r="AV164" s="6">
        <f>IF(SUM($AT$12:$AT164)&gt;0,0,IF($AR164&lt;&gt;"",AS164-AU164-AT164,0))</f>
        <v>0</v>
      </c>
      <c r="AW164" s="6">
        <f>IF(SUM($AT$12:$AT164)&gt;0,0,IF($AR164&lt;&gt;"",(AS164-AT164)*$H$2,0))</f>
        <v>0</v>
      </c>
      <c r="AX164" s="6">
        <f>IF(AU164&gt;0,IF(SUM($AT$12:$AT164)&gt;0,0,IF($AR164&lt;&gt;"",Tablas!$G$8,0)),0)</f>
        <v>0</v>
      </c>
      <c r="AY164" s="6">
        <f>IF($AR164&lt;&gt;"",ROUND(AX164+AW164+AU164,2),0)*(1+Tablas!$E$8)</f>
        <v>0</v>
      </c>
      <c r="BA164" s="14" t="str">
        <f t="shared" si="81"/>
        <v/>
      </c>
      <c r="BB164" s="6">
        <f t="shared" si="82"/>
        <v>0</v>
      </c>
      <c r="BC164" s="6">
        <f t="shared" si="83"/>
        <v>0</v>
      </c>
      <c r="BD164" s="6">
        <f>IF(BB164&gt;0,
IF(SUM(BC$12:BC164)&gt;0,0,
IF(BA164&lt;&gt;"",
-PPMT(Tablas!$D$8,BA164,($C$4*12)-(VLOOKUP($AR$9,$A$12:$B$71,2,0)-1),BB$9-SUM(BC$12:BC164)),0)),0)</f>
        <v>0</v>
      </c>
      <c r="BE164" s="6">
        <f>IF(SUM(BC$12:BC164)&gt;0,0,IF(BA164&lt;&gt;"",BB164-BD164-BC164,0))</f>
        <v>0</v>
      </c>
      <c r="BF164" s="6">
        <f>IF(SUM(BC$12:BC164)&gt;0,0,IF(BA164&lt;&gt;"",(BB164-BC164)*Tablas!$D$8,0))</f>
        <v>0</v>
      </c>
      <c r="BG164" s="6">
        <f>IF(BD164&gt;0,IF(SUM(BC$12:BC164)&gt;0,0,IF(BA164&lt;&gt;"",Tablas!$G$8,0)),0)</f>
        <v>0</v>
      </c>
      <c r="BH164" s="6">
        <f>IF(BA164&lt;&gt;"",ROUND(BG164+BF164+BD164,2),0)*(1+Tablas!$E$8)</f>
        <v>0</v>
      </c>
      <c r="BJ164" s="14" t="str">
        <f t="shared" si="84"/>
        <v/>
      </c>
      <c r="BK164" s="6">
        <f t="shared" si="85"/>
        <v>0</v>
      </c>
      <c r="BL164" s="6">
        <f t="shared" si="86"/>
        <v>0</v>
      </c>
      <c r="BM164" s="6">
        <f>IF(BK164&gt;0,IF(SUM(BL$12:BL164)&gt;0,0,IF(BJ164&lt;&gt;"",-PPMT(Tablas!$D$8,BJ164,($C$4*12)-(VLOOKUP($BA$9,$A$12:$B$71,2,0)-1),BK$9-SUM(BL$12:BL164)),0)),0)</f>
        <v>0</v>
      </c>
      <c r="BN164" s="6">
        <f>IF(SUM(BL$12:BL164)&gt;0,0,IF(BJ164&lt;&gt;"",BK164-BM164-BL164,0))</f>
        <v>0</v>
      </c>
      <c r="BO164" s="6">
        <f>IF(SUM(BL$12:BL164)&gt;0,0,IF(BJ164&lt;&gt;"",(BK164-BL164)*Tablas!$D$8,0))</f>
        <v>0</v>
      </c>
      <c r="BP164" s="6">
        <f>IF(BM164&gt;0,IF(SUM(BL$12:BL164)&gt;0,0,IF(BJ164&lt;&gt;"",Tablas!$G$8,0)),0)</f>
        <v>0</v>
      </c>
      <c r="BQ164" s="6">
        <f>IF(BJ164&lt;&gt;"",ROUND(BP164+BO164+BM164,2),0)*(1+Tablas!$E$8)</f>
        <v>0</v>
      </c>
      <c r="BS164" s="14" t="str">
        <f t="shared" si="87"/>
        <v/>
      </c>
      <c r="BT164" s="6">
        <f t="shared" si="88"/>
        <v>0</v>
      </c>
      <c r="BU164" s="6">
        <f t="shared" si="89"/>
        <v>0</v>
      </c>
      <c r="BV164" s="6">
        <f>IF(BT164&gt;0,IF(SUM(BU$12:BU164)&gt;0,0,IF(BS164&lt;&gt;"",-PPMT(Tablas!$D$8,BS164,($C$4*12)-(VLOOKUP($BJ$9,$A$12:$B$71,2,0)-1),BT$9-SUM(BU$12:BU164)),0)),0)</f>
        <v>0</v>
      </c>
      <c r="BW164" s="6">
        <f>IF(SUM(BU$12:BU164)&gt;0,0,IF(BS164&lt;&gt;"",BT164-BV164-BU164,0))</f>
        <v>0</v>
      </c>
      <c r="BX164" s="6">
        <f>IF(SUM(BU$12:BU164)&gt;0,0,IF(BS164&lt;&gt;"",(BT164-BU164)*Tablas!$D$8,0))</f>
        <v>0</v>
      </c>
      <c r="BY164" s="6">
        <f>IF(BV164&gt;0,IF(SUM(BU$12:BU164)&gt;0,0,IF(BS164&lt;&gt;"",Tablas!$G$8,0)),0)</f>
        <v>0</v>
      </c>
      <c r="BZ164" s="6">
        <f>IF(BS164&lt;&gt;"",ROUND(BY164+BX164+BV164,2),0)*(1+Tablas!$E$8)</f>
        <v>0</v>
      </c>
      <c r="CB164" s="14" t="str">
        <f t="shared" si="90"/>
        <v/>
      </c>
      <c r="CC164" s="6">
        <f t="shared" si="91"/>
        <v>0</v>
      </c>
      <c r="CD164" s="6">
        <f t="shared" si="92"/>
        <v>0</v>
      </c>
      <c r="CE164" s="6">
        <f>IF(CC164&gt;0,IF(SUM(CD$12:CD164)&gt;0,0,IF(CB164&lt;&gt;"",-PPMT(Tablas!$D$8,CB164,($C$4*12)-(VLOOKUP($BS$9,$A$12:$B$71,2,0)-1),CC$9-SUM(CD$12:CD164)),0)),0)</f>
        <v>0</v>
      </c>
      <c r="CF164" s="6">
        <f>IF(SUM(CD$12:CD164)&gt;0,0,IF(CB164&lt;&gt;"",CC164-CE164-CD164,0))</f>
        <v>0</v>
      </c>
      <c r="CG164" s="6">
        <f>IF(SUM(CD$12:CD164)&gt;0,0,IF(CB164&lt;&gt;"",(CC164-CD164)*Tablas!$D$8,0))</f>
        <v>0</v>
      </c>
      <c r="CH164" s="6">
        <f>IF(CE164&gt;0,IF(SUM(CD$12:CD164)&gt;0,0,IF(CB164&lt;&gt;"",Tablas!$G$8,0)),0)</f>
        <v>0</v>
      </c>
      <c r="CI164" s="6">
        <f>IF(CB164&lt;&gt;"",ROUND(CH164+CG164+CE164,2),0)*(1+Tablas!$E$8)</f>
        <v>0</v>
      </c>
      <c r="CK164" s="14" t="str">
        <f t="shared" si="93"/>
        <v/>
      </c>
      <c r="CL164" s="6">
        <f t="shared" si="94"/>
        <v>0</v>
      </c>
      <c r="CM164" s="6">
        <f t="shared" si="95"/>
        <v>0</v>
      </c>
      <c r="CN164" s="6">
        <f>IF(CL164&gt;0,IF(SUM(CM$12:CM164)&gt;0,0,IF(CK164&lt;&gt;"",-PPMT(Tablas!$D$8,CK164,($C$4*12)-(VLOOKUP($CB$9,$A$12:$B$71,2,0)-1),CL$9-SUM(CM$12:CM164)),0)),0)</f>
        <v>0</v>
      </c>
      <c r="CO164" s="6">
        <f>IF(SUM(CM$12:CM164)&gt;0,0,IF(CK164&lt;&gt;"",CL164-CN164-CM164,0))</f>
        <v>0</v>
      </c>
      <c r="CP164" s="6">
        <f>IF(SUM(CM$12:CM164)&gt;0,0,IF(CK164&lt;&gt;"",(CL164-CM164)*Tablas!$D$8,0))</f>
        <v>0</v>
      </c>
      <c r="CQ164" s="6">
        <f>IF(CN164&gt;0,IF(SUM(CM$12:CM164)&gt;0,0,IF(CK164&lt;&gt;"",Tablas!$G$8,0)),0)</f>
        <v>0</v>
      </c>
      <c r="CR164" s="6">
        <f>IF(CK164&lt;&gt;"",ROUND(CQ164+CP164+CN164,2),0)*(1+Tablas!$E$8)</f>
        <v>0</v>
      </c>
      <c r="CT164" s="14" t="str">
        <f t="shared" si="96"/>
        <v/>
      </c>
      <c r="CU164" s="6">
        <f t="shared" si="97"/>
        <v>0</v>
      </c>
      <c r="CV164" s="6">
        <f t="shared" si="98"/>
        <v>0</v>
      </c>
      <c r="CW164" s="6">
        <f>IF(CU164&gt;0,IF(SUM(CV$12:CV164)&gt;0,0,IF(CT164&lt;&gt;"",-PPMT(Tablas!$D$8,CT164,($C$4*12)-(VLOOKUP($CK$9,$A$12:$B$71,2,0)-1),CU$9-SUM(CV$12:CV164)),0)),0)</f>
        <v>0</v>
      </c>
      <c r="CX164" s="6">
        <f>IF(SUM(CV$12:CV164)&gt;0,0,IF(CT164&lt;&gt;"",CU164-CW164-CV164,0))</f>
        <v>0</v>
      </c>
      <c r="CY164" s="6">
        <f>IF(SUM(CV$12:CV164)&gt;0,0,IF(CT164&lt;&gt;"",(CU164-CV164)*Tablas!$D$8,0))</f>
        <v>0</v>
      </c>
      <c r="CZ164" s="6">
        <f>IF(CW164&gt;0,IF(SUM(CV$12:CV164)&gt;0,0,IF(CT164&lt;&gt;"",Tablas!$G$8,0)),0)</f>
        <v>0</v>
      </c>
      <c r="DA164" s="6">
        <f>IF(CT164&lt;&gt;"",ROUND(CZ164+CY164+CW164,2),0)*(1+Tablas!$E$8)</f>
        <v>0</v>
      </c>
      <c r="DC164" s="14" t="str">
        <f t="shared" si="99"/>
        <v/>
      </c>
      <c r="DD164" s="6">
        <f t="shared" si="100"/>
        <v>0</v>
      </c>
      <c r="DE164" s="6">
        <f t="shared" si="101"/>
        <v>0</v>
      </c>
      <c r="DF164" s="6">
        <f>IF(DD164&gt;0,IF(SUM(DE$12:DE164)&gt;0,0,IF(DC164&lt;&gt;"",-PPMT(Tablas!$D$8,DC164,($C$4*12)-(VLOOKUP($CT$9,$A$12:$B$71,2,0)-1),DD$9-SUM(DE$12:DE164)),0)),0)</f>
        <v>0</v>
      </c>
      <c r="DG164" s="6">
        <f>IF(SUM(DE$12:DE164)&gt;0,0,IF(DC164&lt;&gt;"",DD164-DF164-DE164,0))</f>
        <v>0</v>
      </c>
      <c r="DH164" s="6">
        <f>IF(SUM(DE$12:DE164)&gt;0,0,IF(DC164&lt;&gt;"",(DD164-DE164)*Tablas!$D$8,0))</f>
        <v>0</v>
      </c>
      <c r="DI164" s="6">
        <f>IF(DF164&gt;0,IF(SUM(DE$12:DE164)&gt;0,0,IF(DC164&lt;&gt;"",Tablas!$G$8,0)),0)</f>
        <v>0</v>
      </c>
      <c r="DJ164" s="6">
        <f>IF(DC164&lt;&gt;"",ROUND(DI164+DH164+DF164,2),0)*(1+Tablas!$E$8)</f>
        <v>0</v>
      </c>
      <c r="DL164" s="14" t="str">
        <f t="shared" si="102"/>
        <v/>
      </c>
      <c r="DM164" s="6">
        <f t="shared" si="103"/>
        <v>0</v>
      </c>
      <c r="DN164" s="6">
        <f t="shared" si="104"/>
        <v>0</v>
      </c>
      <c r="DO164" s="6">
        <f>IF(DM164&gt;0,IF(SUM(DN$12:DN164)&gt;0,0,IF(DL164&lt;&gt;"",-PPMT(Tablas!$D$8,DL164,($C$4*12)-(VLOOKUP($DC$9,$A$12:$B$71,2,0)-1),DM$9-SUM(DN$12:DN164)),0)),0)</f>
        <v>0</v>
      </c>
      <c r="DP164" s="6">
        <f>IF(SUM(DN$12:DN164)&gt;0,0,IF(DL164&lt;&gt;"",DM164-DO164-DN164,0))</f>
        <v>0</v>
      </c>
      <c r="DQ164" s="6">
        <f>IF(SUM(DN$12:DN164)&gt;0,0,IF(DL164&lt;&gt;"",(DM164-DN164)*Tablas!$D$8,0))</f>
        <v>0</v>
      </c>
      <c r="DR164" s="6">
        <f>IF(DO164&gt;0,IF(SUM(DN$12:DN164)&gt;0,0,IF(DL164&lt;&gt;"",Tablas!$G$8,0)),0)</f>
        <v>0</v>
      </c>
      <c r="DS164" s="6">
        <f>IF(DL164&lt;&gt;"",ROUND(DR164+DQ164+DO164,2),0)*(1+Tablas!$E$8)</f>
        <v>0</v>
      </c>
      <c r="DU164" s="14" t="str">
        <f t="shared" si="105"/>
        <v/>
      </c>
      <c r="DV164" s="6">
        <f t="shared" si="106"/>
        <v>0</v>
      </c>
      <c r="DW164" s="6">
        <f t="shared" si="107"/>
        <v>0</v>
      </c>
      <c r="DX164" s="6">
        <f>IF(DV164&gt;0,IF(SUM(DW$12:DW164)&gt;0,0,IF(DU164&lt;&gt;"",-PPMT(Tablas!$D$8,DU164,($C$4*12)-(VLOOKUP($DL$9,$A$12:$B$71,2,0)-1),DV$9-SUM(DW$12:DW164)),0)),0)</f>
        <v>0</v>
      </c>
      <c r="DY164" s="6">
        <f>IF(SUM(DW$12:DW164)&gt;0,0,IF(DU164&lt;&gt;"",DV164-DX164-DW164,0))</f>
        <v>0</v>
      </c>
      <c r="DZ164" s="6">
        <f>IF(SUM(DW$12:DW164)&gt;0,0,IF(DU164&lt;&gt;"",(DV164-DW164)*Tablas!$D$8,0))</f>
        <v>0</v>
      </c>
      <c r="EA164" s="6">
        <f>IF(DX164&gt;0,IF(SUM(DW$12:DW164)&gt;0,0,IF(DU164&lt;&gt;"",Tablas!$G$8,0)),0)</f>
        <v>0</v>
      </c>
      <c r="EB164" s="6">
        <f>IF(DU164&lt;&gt;"",ROUND(EA164+DZ164+DX164,2),0)*(1+Tablas!$E$8)</f>
        <v>0</v>
      </c>
    </row>
    <row r="165" spans="1:132" x14ac:dyDescent="0.2">
      <c r="A165" s="3">
        <f>IF($D165&gt;0,COUNTA($D$12:D165),0)</f>
        <v>0</v>
      </c>
      <c r="B165" s="13" t="str">
        <f t="shared" si="108"/>
        <v/>
      </c>
      <c r="C165" s="1">
        <f t="shared" si="109"/>
        <v>50267</v>
      </c>
      <c r="D165" s="34"/>
      <c r="E165" s="6">
        <f t="shared" si="110"/>
        <v>1.0572875908110291E-11</v>
      </c>
      <c r="F165" s="6">
        <f t="shared" si="74"/>
        <v>0</v>
      </c>
      <c r="G165" s="6">
        <f t="shared" si="75"/>
        <v>0</v>
      </c>
      <c r="H165" s="6">
        <f t="shared" si="76"/>
        <v>0</v>
      </c>
      <c r="I165" s="6">
        <f>ROUND(SUM(F165:H165),2)*(Tablas!$E$8)</f>
        <v>0</v>
      </c>
      <c r="J165" s="6">
        <f t="shared" si="77"/>
        <v>0</v>
      </c>
      <c r="AR165" s="14" t="str">
        <f t="shared" si="78"/>
        <v/>
      </c>
      <c r="AS165" s="6">
        <f t="shared" si="79"/>
        <v>0</v>
      </c>
      <c r="AT165" s="6">
        <f t="shared" si="80"/>
        <v>0</v>
      </c>
      <c r="AU165" s="6">
        <f>IF(SUM($AT$12:$AT165)&gt;0,0,IF($AR165&lt;&gt;"",-PPMT($H$2,$AR165,$C$4*12,$AS$12-SUM($AT$12:$AT165)),0))</f>
        <v>0</v>
      </c>
      <c r="AV165" s="6">
        <f>IF(SUM($AT$12:$AT165)&gt;0,0,IF($AR165&lt;&gt;"",AS165-AU165-AT165,0))</f>
        <v>0</v>
      </c>
      <c r="AW165" s="6">
        <f>IF(SUM($AT$12:$AT165)&gt;0,0,IF($AR165&lt;&gt;"",(AS165-AT165)*$H$2,0))</f>
        <v>0</v>
      </c>
      <c r="AX165" s="6">
        <f>IF(AU165&gt;0,IF(SUM($AT$12:$AT165)&gt;0,0,IF($AR165&lt;&gt;"",Tablas!$G$8,0)),0)</f>
        <v>0</v>
      </c>
      <c r="AY165" s="6">
        <f>IF($AR165&lt;&gt;"",ROUND(AX165+AW165+AU165,2),0)*(1+Tablas!$E$8)</f>
        <v>0</v>
      </c>
      <c r="BA165" s="14" t="str">
        <f t="shared" si="81"/>
        <v/>
      </c>
      <c r="BB165" s="6">
        <f t="shared" si="82"/>
        <v>0</v>
      </c>
      <c r="BC165" s="6">
        <f t="shared" si="83"/>
        <v>0</v>
      </c>
      <c r="BD165" s="6">
        <f>IF(BB165&gt;0,
IF(SUM(BC$12:BC165)&gt;0,0,
IF(BA165&lt;&gt;"",
-PPMT(Tablas!$D$8,BA165,($C$4*12)-(VLOOKUP($AR$9,$A$12:$B$71,2,0)-1),BB$9-SUM(BC$12:BC165)),0)),0)</f>
        <v>0</v>
      </c>
      <c r="BE165" s="6">
        <f>IF(SUM(BC$12:BC165)&gt;0,0,IF(BA165&lt;&gt;"",BB165-BD165-BC165,0))</f>
        <v>0</v>
      </c>
      <c r="BF165" s="6">
        <f>IF(SUM(BC$12:BC165)&gt;0,0,IF(BA165&lt;&gt;"",(BB165-BC165)*Tablas!$D$8,0))</f>
        <v>0</v>
      </c>
      <c r="BG165" s="6">
        <f>IF(BD165&gt;0,IF(SUM(BC$12:BC165)&gt;0,0,IF(BA165&lt;&gt;"",Tablas!$G$8,0)),0)</f>
        <v>0</v>
      </c>
      <c r="BH165" s="6">
        <f>IF(BA165&lt;&gt;"",ROUND(BG165+BF165+BD165,2),0)*(1+Tablas!$E$8)</f>
        <v>0</v>
      </c>
      <c r="BJ165" s="14" t="str">
        <f t="shared" si="84"/>
        <v/>
      </c>
      <c r="BK165" s="6">
        <f t="shared" si="85"/>
        <v>0</v>
      </c>
      <c r="BL165" s="6">
        <f t="shared" si="86"/>
        <v>0</v>
      </c>
      <c r="BM165" s="6">
        <f>IF(BK165&gt;0,IF(SUM(BL$12:BL165)&gt;0,0,IF(BJ165&lt;&gt;"",-PPMT(Tablas!$D$8,BJ165,($C$4*12)-(VLOOKUP($BA$9,$A$12:$B$71,2,0)-1),BK$9-SUM(BL$12:BL165)),0)),0)</f>
        <v>0</v>
      </c>
      <c r="BN165" s="6">
        <f>IF(SUM(BL$12:BL165)&gt;0,0,IF(BJ165&lt;&gt;"",BK165-BM165-BL165,0))</f>
        <v>0</v>
      </c>
      <c r="BO165" s="6">
        <f>IF(SUM(BL$12:BL165)&gt;0,0,IF(BJ165&lt;&gt;"",(BK165-BL165)*Tablas!$D$8,0))</f>
        <v>0</v>
      </c>
      <c r="BP165" s="6">
        <f>IF(BM165&gt;0,IF(SUM(BL$12:BL165)&gt;0,0,IF(BJ165&lt;&gt;"",Tablas!$G$8,0)),0)</f>
        <v>0</v>
      </c>
      <c r="BQ165" s="6">
        <f>IF(BJ165&lt;&gt;"",ROUND(BP165+BO165+BM165,2),0)*(1+Tablas!$E$8)</f>
        <v>0</v>
      </c>
      <c r="BS165" s="14" t="str">
        <f t="shared" si="87"/>
        <v/>
      </c>
      <c r="BT165" s="6">
        <f t="shared" si="88"/>
        <v>0</v>
      </c>
      <c r="BU165" s="6">
        <f t="shared" si="89"/>
        <v>0</v>
      </c>
      <c r="BV165" s="6">
        <f>IF(BT165&gt;0,IF(SUM(BU$12:BU165)&gt;0,0,IF(BS165&lt;&gt;"",-PPMT(Tablas!$D$8,BS165,($C$4*12)-(VLOOKUP($BJ$9,$A$12:$B$71,2,0)-1),BT$9-SUM(BU$12:BU165)),0)),0)</f>
        <v>0</v>
      </c>
      <c r="BW165" s="6">
        <f>IF(SUM(BU$12:BU165)&gt;0,0,IF(BS165&lt;&gt;"",BT165-BV165-BU165,0))</f>
        <v>0</v>
      </c>
      <c r="BX165" s="6">
        <f>IF(SUM(BU$12:BU165)&gt;0,0,IF(BS165&lt;&gt;"",(BT165-BU165)*Tablas!$D$8,0))</f>
        <v>0</v>
      </c>
      <c r="BY165" s="6">
        <f>IF(BV165&gt;0,IF(SUM(BU$12:BU165)&gt;0,0,IF(BS165&lt;&gt;"",Tablas!$G$8,0)),0)</f>
        <v>0</v>
      </c>
      <c r="BZ165" s="6">
        <f>IF(BS165&lt;&gt;"",ROUND(BY165+BX165+BV165,2),0)*(1+Tablas!$E$8)</f>
        <v>0</v>
      </c>
      <c r="CB165" s="14" t="str">
        <f t="shared" si="90"/>
        <v/>
      </c>
      <c r="CC165" s="6">
        <f t="shared" si="91"/>
        <v>0</v>
      </c>
      <c r="CD165" s="6">
        <f t="shared" si="92"/>
        <v>0</v>
      </c>
      <c r="CE165" s="6">
        <f>IF(CC165&gt;0,IF(SUM(CD$12:CD165)&gt;0,0,IF(CB165&lt;&gt;"",-PPMT(Tablas!$D$8,CB165,($C$4*12)-(VLOOKUP($BS$9,$A$12:$B$71,2,0)-1),CC$9-SUM(CD$12:CD165)),0)),0)</f>
        <v>0</v>
      </c>
      <c r="CF165" s="6">
        <f>IF(SUM(CD$12:CD165)&gt;0,0,IF(CB165&lt;&gt;"",CC165-CE165-CD165,0))</f>
        <v>0</v>
      </c>
      <c r="CG165" s="6">
        <f>IF(SUM(CD$12:CD165)&gt;0,0,IF(CB165&lt;&gt;"",(CC165-CD165)*Tablas!$D$8,0))</f>
        <v>0</v>
      </c>
      <c r="CH165" s="6">
        <f>IF(CE165&gt;0,IF(SUM(CD$12:CD165)&gt;0,0,IF(CB165&lt;&gt;"",Tablas!$G$8,0)),0)</f>
        <v>0</v>
      </c>
      <c r="CI165" s="6">
        <f>IF(CB165&lt;&gt;"",ROUND(CH165+CG165+CE165,2),0)*(1+Tablas!$E$8)</f>
        <v>0</v>
      </c>
      <c r="CK165" s="14" t="str">
        <f t="shared" si="93"/>
        <v/>
      </c>
      <c r="CL165" s="6">
        <f t="shared" si="94"/>
        <v>0</v>
      </c>
      <c r="CM165" s="6">
        <f t="shared" si="95"/>
        <v>0</v>
      </c>
      <c r="CN165" s="6">
        <f>IF(CL165&gt;0,IF(SUM(CM$12:CM165)&gt;0,0,IF(CK165&lt;&gt;"",-PPMT(Tablas!$D$8,CK165,($C$4*12)-(VLOOKUP($CB$9,$A$12:$B$71,2,0)-1),CL$9-SUM(CM$12:CM165)),0)),0)</f>
        <v>0</v>
      </c>
      <c r="CO165" s="6">
        <f>IF(SUM(CM$12:CM165)&gt;0,0,IF(CK165&lt;&gt;"",CL165-CN165-CM165,0))</f>
        <v>0</v>
      </c>
      <c r="CP165" s="6">
        <f>IF(SUM(CM$12:CM165)&gt;0,0,IF(CK165&lt;&gt;"",(CL165-CM165)*Tablas!$D$8,0))</f>
        <v>0</v>
      </c>
      <c r="CQ165" s="6">
        <f>IF(CN165&gt;0,IF(SUM(CM$12:CM165)&gt;0,0,IF(CK165&lt;&gt;"",Tablas!$G$8,0)),0)</f>
        <v>0</v>
      </c>
      <c r="CR165" s="6">
        <f>IF(CK165&lt;&gt;"",ROUND(CQ165+CP165+CN165,2),0)*(1+Tablas!$E$8)</f>
        <v>0</v>
      </c>
      <c r="CT165" s="14" t="str">
        <f t="shared" si="96"/>
        <v/>
      </c>
      <c r="CU165" s="6">
        <f t="shared" si="97"/>
        <v>0</v>
      </c>
      <c r="CV165" s="6">
        <f t="shared" si="98"/>
        <v>0</v>
      </c>
      <c r="CW165" s="6">
        <f>IF(CU165&gt;0,IF(SUM(CV$12:CV165)&gt;0,0,IF(CT165&lt;&gt;"",-PPMT(Tablas!$D$8,CT165,($C$4*12)-(VLOOKUP($CK$9,$A$12:$B$71,2,0)-1),CU$9-SUM(CV$12:CV165)),0)),0)</f>
        <v>0</v>
      </c>
      <c r="CX165" s="6">
        <f>IF(SUM(CV$12:CV165)&gt;0,0,IF(CT165&lt;&gt;"",CU165-CW165-CV165,0))</f>
        <v>0</v>
      </c>
      <c r="CY165" s="6">
        <f>IF(SUM(CV$12:CV165)&gt;0,0,IF(CT165&lt;&gt;"",(CU165-CV165)*Tablas!$D$8,0))</f>
        <v>0</v>
      </c>
      <c r="CZ165" s="6">
        <f>IF(CW165&gt;0,IF(SUM(CV$12:CV165)&gt;0,0,IF(CT165&lt;&gt;"",Tablas!$G$8,0)),0)</f>
        <v>0</v>
      </c>
      <c r="DA165" s="6">
        <f>IF(CT165&lt;&gt;"",ROUND(CZ165+CY165+CW165,2),0)*(1+Tablas!$E$8)</f>
        <v>0</v>
      </c>
      <c r="DC165" s="14" t="str">
        <f t="shared" si="99"/>
        <v/>
      </c>
      <c r="DD165" s="6">
        <f t="shared" si="100"/>
        <v>0</v>
      </c>
      <c r="DE165" s="6">
        <f t="shared" si="101"/>
        <v>0</v>
      </c>
      <c r="DF165" s="6">
        <f>IF(DD165&gt;0,IF(SUM(DE$12:DE165)&gt;0,0,IF(DC165&lt;&gt;"",-PPMT(Tablas!$D$8,DC165,($C$4*12)-(VLOOKUP($CT$9,$A$12:$B$71,2,0)-1),DD$9-SUM(DE$12:DE165)),0)),0)</f>
        <v>0</v>
      </c>
      <c r="DG165" s="6">
        <f>IF(SUM(DE$12:DE165)&gt;0,0,IF(DC165&lt;&gt;"",DD165-DF165-DE165,0))</f>
        <v>0</v>
      </c>
      <c r="DH165" s="6">
        <f>IF(SUM(DE$12:DE165)&gt;0,0,IF(DC165&lt;&gt;"",(DD165-DE165)*Tablas!$D$8,0))</f>
        <v>0</v>
      </c>
      <c r="DI165" s="6">
        <f>IF(DF165&gt;0,IF(SUM(DE$12:DE165)&gt;0,0,IF(DC165&lt;&gt;"",Tablas!$G$8,0)),0)</f>
        <v>0</v>
      </c>
      <c r="DJ165" s="6">
        <f>IF(DC165&lt;&gt;"",ROUND(DI165+DH165+DF165,2),0)*(1+Tablas!$E$8)</f>
        <v>0</v>
      </c>
      <c r="DL165" s="14" t="str">
        <f t="shared" si="102"/>
        <v/>
      </c>
      <c r="DM165" s="6">
        <f t="shared" si="103"/>
        <v>0</v>
      </c>
      <c r="DN165" s="6">
        <f t="shared" si="104"/>
        <v>0</v>
      </c>
      <c r="DO165" s="6">
        <f>IF(DM165&gt;0,IF(SUM(DN$12:DN165)&gt;0,0,IF(DL165&lt;&gt;"",-PPMT(Tablas!$D$8,DL165,($C$4*12)-(VLOOKUP($DC$9,$A$12:$B$71,2,0)-1),DM$9-SUM(DN$12:DN165)),0)),0)</f>
        <v>0</v>
      </c>
      <c r="DP165" s="6">
        <f>IF(SUM(DN$12:DN165)&gt;0,0,IF(DL165&lt;&gt;"",DM165-DO165-DN165,0))</f>
        <v>0</v>
      </c>
      <c r="DQ165" s="6">
        <f>IF(SUM(DN$12:DN165)&gt;0,0,IF(DL165&lt;&gt;"",(DM165-DN165)*Tablas!$D$8,0))</f>
        <v>0</v>
      </c>
      <c r="DR165" s="6">
        <f>IF(DO165&gt;0,IF(SUM(DN$12:DN165)&gt;0,0,IF(DL165&lt;&gt;"",Tablas!$G$8,0)),0)</f>
        <v>0</v>
      </c>
      <c r="DS165" s="6">
        <f>IF(DL165&lt;&gt;"",ROUND(DR165+DQ165+DO165,2),0)*(1+Tablas!$E$8)</f>
        <v>0</v>
      </c>
      <c r="DU165" s="14" t="str">
        <f t="shared" si="105"/>
        <v/>
      </c>
      <c r="DV165" s="6">
        <f t="shared" si="106"/>
        <v>0</v>
      </c>
      <c r="DW165" s="6">
        <f t="shared" si="107"/>
        <v>0</v>
      </c>
      <c r="DX165" s="6">
        <f>IF(DV165&gt;0,IF(SUM(DW$12:DW165)&gt;0,0,IF(DU165&lt;&gt;"",-PPMT(Tablas!$D$8,DU165,($C$4*12)-(VLOOKUP($DL$9,$A$12:$B$71,2,0)-1),DV$9-SUM(DW$12:DW165)),0)),0)</f>
        <v>0</v>
      </c>
      <c r="DY165" s="6">
        <f>IF(SUM(DW$12:DW165)&gt;0,0,IF(DU165&lt;&gt;"",DV165-DX165-DW165,0))</f>
        <v>0</v>
      </c>
      <c r="DZ165" s="6">
        <f>IF(SUM(DW$12:DW165)&gt;0,0,IF(DU165&lt;&gt;"",(DV165-DW165)*Tablas!$D$8,0))</f>
        <v>0</v>
      </c>
      <c r="EA165" s="6">
        <f>IF(DX165&gt;0,IF(SUM(DW$12:DW165)&gt;0,0,IF(DU165&lt;&gt;"",Tablas!$G$8,0)),0)</f>
        <v>0</v>
      </c>
      <c r="EB165" s="6">
        <f>IF(DU165&lt;&gt;"",ROUND(EA165+DZ165+DX165,2),0)*(1+Tablas!$E$8)</f>
        <v>0</v>
      </c>
    </row>
    <row r="166" spans="1:132" x14ac:dyDescent="0.2">
      <c r="A166" s="3">
        <f>IF($D166&gt;0,COUNTA($D$12:D166),0)</f>
        <v>0</v>
      </c>
      <c r="B166" s="13" t="str">
        <f t="shared" si="108"/>
        <v/>
      </c>
      <c r="C166" s="1">
        <f t="shared" si="109"/>
        <v>50298</v>
      </c>
      <c r="D166" s="34"/>
      <c r="E166" s="6">
        <f t="shared" si="110"/>
        <v>1.0572875908110291E-11</v>
      </c>
      <c r="F166" s="6">
        <f t="shared" si="74"/>
        <v>0</v>
      </c>
      <c r="G166" s="6">
        <f t="shared" si="75"/>
        <v>0</v>
      </c>
      <c r="H166" s="6">
        <f t="shared" si="76"/>
        <v>0</v>
      </c>
      <c r="I166" s="6">
        <f>ROUND(SUM(F166:H166),2)*(Tablas!$E$8)</f>
        <v>0</v>
      </c>
      <c r="J166" s="6">
        <f t="shared" si="77"/>
        <v>0</v>
      </c>
      <c r="AR166" s="14" t="str">
        <f t="shared" si="78"/>
        <v/>
      </c>
      <c r="AS166" s="6">
        <f t="shared" si="79"/>
        <v>0</v>
      </c>
      <c r="AT166" s="6">
        <f t="shared" si="80"/>
        <v>0</v>
      </c>
      <c r="AU166" s="6">
        <f>IF(SUM($AT$12:$AT166)&gt;0,0,IF($AR166&lt;&gt;"",-PPMT($H$2,$AR166,$C$4*12,$AS$12-SUM($AT$12:$AT166)),0))</f>
        <v>0</v>
      </c>
      <c r="AV166" s="6">
        <f>IF(SUM($AT$12:$AT166)&gt;0,0,IF($AR166&lt;&gt;"",AS166-AU166-AT166,0))</f>
        <v>0</v>
      </c>
      <c r="AW166" s="6">
        <f>IF(SUM($AT$12:$AT166)&gt;0,0,IF($AR166&lt;&gt;"",(AS166-AT166)*$H$2,0))</f>
        <v>0</v>
      </c>
      <c r="AX166" s="6">
        <f>IF(AU166&gt;0,IF(SUM($AT$12:$AT166)&gt;0,0,IF($AR166&lt;&gt;"",Tablas!$G$8,0)),0)</f>
        <v>0</v>
      </c>
      <c r="AY166" s="6">
        <f>IF($AR166&lt;&gt;"",ROUND(AX166+AW166+AU166,2),0)*(1+Tablas!$E$8)</f>
        <v>0</v>
      </c>
      <c r="BA166" s="14" t="str">
        <f t="shared" si="81"/>
        <v/>
      </c>
      <c r="BB166" s="6">
        <f t="shared" si="82"/>
        <v>0</v>
      </c>
      <c r="BC166" s="6">
        <f t="shared" si="83"/>
        <v>0</v>
      </c>
      <c r="BD166" s="6">
        <f>IF(BB166&gt;0,
IF(SUM(BC$12:BC166)&gt;0,0,
IF(BA166&lt;&gt;"",
-PPMT(Tablas!$D$8,BA166,($C$4*12)-(VLOOKUP($AR$9,$A$12:$B$71,2,0)-1),BB$9-SUM(BC$12:BC166)),0)),0)</f>
        <v>0</v>
      </c>
      <c r="BE166" s="6">
        <f>IF(SUM(BC$12:BC166)&gt;0,0,IF(BA166&lt;&gt;"",BB166-BD166-BC166,0))</f>
        <v>0</v>
      </c>
      <c r="BF166" s="6">
        <f>IF(SUM(BC$12:BC166)&gt;0,0,IF(BA166&lt;&gt;"",(BB166-BC166)*Tablas!$D$8,0))</f>
        <v>0</v>
      </c>
      <c r="BG166" s="6">
        <f>IF(BD166&gt;0,IF(SUM(BC$12:BC166)&gt;0,0,IF(BA166&lt;&gt;"",Tablas!$G$8,0)),0)</f>
        <v>0</v>
      </c>
      <c r="BH166" s="6">
        <f>IF(BA166&lt;&gt;"",ROUND(BG166+BF166+BD166,2),0)*(1+Tablas!$E$8)</f>
        <v>0</v>
      </c>
      <c r="BJ166" s="14" t="str">
        <f t="shared" si="84"/>
        <v/>
      </c>
      <c r="BK166" s="6">
        <f t="shared" si="85"/>
        <v>0</v>
      </c>
      <c r="BL166" s="6">
        <f t="shared" si="86"/>
        <v>0</v>
      </c>
      <c r="BM166" s="6">
        <f>IF(BK166&gt;0,IF(SUM(BL$12:BL166)&gt;0,0,IF(BJ166&lt;&gt;"",-PPMT(Tablas!$D$8,BJ166,($C$4*12)-(VLOOKUP($BA$9,$A$12:$B$71,2,0)-1),BK$9-SUM(BL$12:BL166)),0)),0)</f>
        <v>0</v>
      </c>
      <c r="BN166" s="6">
        <f>IF(SUM(BL$12:BL166)&gt;0,0,IF(BJ166&lt;&gt;"",BK166-BM166-BL166,0))</f>
        <v>0</v>
      </c>
      <c r="BO166" s="6">
        <f>IF(SUM(BL$12:BL166)&gt;0,0,IF(BJ166&lt;&gt;"",(BK166-BL166)*Tablas!$D$8,0))</f>
        <v>0</v>
      </c>
      <c r="BP166" s="6">
        <f>IF(BM166&gt;0,IF(SUM(BL$12:BL166)&gt;0,0,IF(BJ166&lt;&gt;"",Tablas!$G$8,0)),0)</f>
        <v>0</v>
      </c>
      <c r="BQ166" s="6">
        <f>IF(BJ166&lt;&gt;"",ROUND(BP166+BO166+BM166,2),0)*(1+Tablas!$E$8)</f>
        <v>0</v>
      </c>
      <c r="BS166" s="14" t="str">
        <f t="shared" si="87"/>
        <v/>
      </c>
      <c r="BT166" s="6">
        <f t="shared" si="88"/>
        <v>0</v>
      </c>
      <c r="BU166" s="6">
        <f t="shared" si="89"/>
        <v>0</v>
      </c>
      <c r="BV166" s="6">
        <f>IF(BT166&gt;0,IF(SUM(BU$12:BU166)&gt;0,0,IF(BS166&lt;&gt;"",-PPMT(Tablas!$D$8,BS166,($C$4*12)-(VLOOKUP($BJ$9,$A$12:$B$71,2,0)-1),BT$9-SUM(BU$12:BU166)),0)),0)</f>
        <v>0</v>
      </c>
      <c r="BW166" s="6">
        <f>IF(SUM(BU$12:BU166)&gt;0,0,IF(BS166&lt;&gt;"",BT166-BV166-BU166,0))</f>
        <v>0</v>
      </c>
      <c r="BX166" s="6">
        <f>IF(SUM(BU$12:BU166)&gt;0,0,IF(BS166&lt;&gt;"",(BT166-BU166)*Tablas!$D$8,0))</f>
        <v>0</v>
      </c>
      <c r="BY166" s="6">
        <f>IF(BV166&gt;0,IF(SUM(BU$12:BU166)&gt;0,0,IF(BS166&lt;&gt;"",Tablas!$G$8,0)),0)</f>
        <v>0</v>
      </c>
      <c r="BZ166" s="6">
        <f>IF(BS166&lt;&gt;"",ROUND(BY166+BX166+BV166,2),0)*(1+Tablas!$E$8)</f>
        <v>0</v>
      </c>
      <c r="CB166" s="14" t="str">
        <f t="shared" si="90"/>
        <v/>
      </c>
      <c r="CC166" s="6">
        <f t="shared" si="91"/>
        <v>0</v>
      </c>
      <c r="CD166" s="6">
        <f t="shared" si="92"/>
        <v>0</v>
      </c>
      <c r="CE166" s="6">
        <f>IF(CC166&gt;0,IF(SUM(CD$12:CD166)&gt;0,0,IF(CB166&lt;&gt;"",-PPMT(Tablas!$D$8,CB166,($C$4*12)-(VLOOKUP($BS$9,$A$12:$B$71,2,0)-1),CC$9-SUM(CD$12:CD166)),0)),0)</f>
        <v>0</v>
      </c>
      <c r="CF166" s="6">
        <f>IF(SUM(CD$12:CD166)&gt;0,0,IF(CB166&lt;&gt;"",CC166-CE166-CD166,0))</f>
        <v>0</v>
      </c>
      <c r="CG166" s="6">
        <f>IF(SUM(CD$12:CD166)&gt;0,0,IF(CB166&lt;&gt;"",(CC166-CD166)*Tablas!$D$8,0))</f>
        <v>0</v>
      </c>
      <c r="CH166" s="6">
        <f>IF(CE166&gt;0,IF(SUM(CD$12:CD166)&gt;0,0,IF(CB166&lt;&gt;"",Tablas!$G$8,0)),0)</f>
        <v>0</v>
      </c>
      <c r="CI166" s="6">
        <f>IF(CB166&lt;&gt;"",ROUND(CH166+CG166+CE166,2),0)*(1+Tablas!$E$8)</f>
        <v>0</v>
      </c>
      <c r="CK166" s="14" t="str">
        <f t="shared" si="93"/>
        <v/>
      </c>
      <c r="CL166" s="6">
        <f t="shared" si="94"/>
        <v>0</v>
      </c>
      <c r="CM166" s="6">
        <f t="shared" si="95"/>
        <v>0</v>
      </c>
      <c r="CN166" s="6">
        <f>IF(CL166&gt;0,IF(SUM(CM$12:CM166)&gt;0,0,IF(CK166&lt;&gt;"",-PPMT(Tablas!$D$8,CK166,($C$4*12)-(VLOOKUP($CB$9,$A$12:$B$71,2,0)-1),CL$9-SUM(CM$12:CM166)),0)),0)</f>
        <v>0</v>
      </c>
      <c r="CO166" s="6">
        <f>IF(SUM(CM$12:CM166)&gt;0,0,IF(CK166&lt;&gt;"",CL166-CN166-CM166,0))</f>
        <v>0</v>
      </c>
      <c r="CP166" s="6">
        <f>IF(SUM(CM$12:CM166)&gt;0,0,IF(CK166&lt;&gt;"",(CL166-CM166)*Tablas!$D$8,0))</f>
        <v>0</v>
      </c>
      <c r="CQ166" s="6">
        <f>IF(CN166&gt;0,IF(SUM(CM$12:CM166)&gt;0,0,IF(CK166&lt;&gt;"",Tablas!$G$8,0)),0)</f>
        <v>0</v>
      </c>
      <c r="CR166" s="6">
        <f>IF(CK166&lt;&gt;"",ROUND(CQ166+CP166+CN166,2),0)*(1+Tablas!$E$8)</f>
        <v>0</v>
      </c>
      <c r="CT166" s="14" t="str">
        <f t="shared" si="96"/>
        <v/>
      </c>
      <c r="CU166" s="6">
        <f t="shared" si="97"/>
        <v>0</v>
      </c>
      <c r="CV166" s="6">
        <f t="shared" si="98"/>
        <v>0</v>
      </c>
      <c r="CW166" s="6">
        <f>IF(CU166&gt;0,IF(SUM(CV$12:CV166)&gt;0,0,IF(CT166&lt;&gt;"",-PPMT(Tablas!$D$8,CT166,($C$4*12)-(VLOOKUP($CK$9,$A$12:$B$71,2,0)-1),CU$9-SUM(CV$12:CV166)),0)),0)</f>
        <v>0</v>
      </c>
      <c r="CX166" s="6">
        <f>IF(SUM(CV$12:CV166)&gt;0,0,IF(CT166&lt;&gt;"",CU166-CW166-CV166,0))</f>
        <v>0</v>
      </c>
      <c r="CY166" s="6">
        <f>IF(SUM(CV$12:CV166)&gt;0,0,IF(CT166&lt;&gt;"",(CU166-CV166)*Tablas!$D$8,0))</f>
        <v>0</v>
      </c>
      <c r="CZ166" s="6">
        <f>IF(CW166&gt;0,IF(SUM(CV$12:CV166)&gt;0,0,IF(CT166&lt;&gt;"",Tablas!$G$8,0)),0)</f>
        <v>0</v>
      </c>
      <c r="DA166" s="6">
        <f>IF(CT166&lt;&gt;"",ROUND(CZ166+CY166+CW166,2),0)*(1+Tablas!$E$8)</f>
        <v>0</v>
      </c>
      <c r="DC166" s="14" t="str">
        <f t="shared" si="99"/>
        <v/>
      </c>
      <c r="DD166" s="6">
        <f t="shared" si="100"/>
        <v>0</v>
      </c>
      <c r="DE166" s="6">
        <f t="shared" si="101"/>
        <v>0</v>
      </c>
      <c r="DF166" s="6">
        <f>IF(DD166&gt;0,IF(SUM(DE$12:DE166)&gt;0,0,IF(DC166&lt;&gt;"",-PPMT(Tablas!$D$8,DC166,($C$4*12)-(VLOOKUP($CT$9,$A$12:$B$71,2,0)-1),DD$9-SUM(DE$12:DE166)),0)),0)</f>
        <v>0</v>
      </c>
      <c r="DG166" s="6">
        <f>IF(SUM(DE$12:DE166)&gt;0,0,IF(DC166&lt;&gt;"",DD166-DF166-DE166,0))</f>
        <v>0</v>
      </c>
      <c r="DH166" s="6">
        <f>IF(SUM(DE$12:DE166)&gt;0,0,IF(DC166&lt;&gt;"",(DD166-DE166)*Tablas!$D$8,0))</f>
        <v>0</v>
      </c>
      <c r="DI166" s="6">
        <f>IF(DF166&gt;0,IF(SUM(DE$12:DE166)&gt;0,0,IF(DC166&lt;&gt;"",Tablas!$G$8,0)),0)</f>
        <v>0</v>
      </c>
      <c r="DJ166" s="6">
        <f>IF(DC166&lt;&gt;"",ROUND(DI166+DH166+DF166,2),0)*(1+Tablas!$E$8)</f>
        <v>0</v>
      </c>
      <c r="DL166" s="14" t="str">
        <f t="shared" si="102"/>
        <v/>
      </c>
      <c r="DM166" s="6">
        <f t="shared" si="103"/>
        <v>0</v>
      </c>
      <c r="DN166" s="6">
        <f t="shared" si="104"/>
        <v>0</v>
      </c>
      <c r="DO166" s="6">
        <f>IF(DM166&gt;0,IF(SUM(DN$12:DN166)&gt;0,0,IF(DL166&lt;&gt;"",-PPMT(Tablas!$D$8,DL166,($C$4*12)-(VLOOKUP($DC$9,$A$12:$B$71,2,0)-1),DM$9-SUM(DN$12:DN166)),0)),0)</f>
        <v>0</v>
      </c>
      <c r="DP166" s="6">
        <f>IF(SUM(DN$12:DN166)&gt;0,0,IF(DL166&lt;&gt;"",DM166-DO166-DN166,0))</f>
        <v>0</v>
      </c>
      <c r="DQ166" s="6">
        <f>IF(SUM(DN$12:DN166)&gt;0,0,IF(DL166&lt;&gt;"",(DM166-DN166)*Tablas!$D$8,0))</f>
        <v>0</v>
      </c>
      <c r="DR166" s="6">
        <f>IF(DO166&gt;0,IF(SUM(DN$12:DN166)&gt;0,0,IF(DL166&lt;&gt;"",Tablas!$G$8,0)),0)</f>
        <v>0</v>
      </c>
      <c r="DS166" s="6">
        <f>IF(DL166&lt;&gt;"",ROUND(DR166+DQ166+DO166,2),0)*(1+Tablas!$E$8)</f>
        <v>0</v>
      </c>
      <c r="DU166" s="14" t="str">
        <f t="shared" si="105"/>
        <v/>
      </c>
      <c r="DV166" s="6">
        <f t="shared" si="106"/>
        <v>0</v>
      </c>
      <c r="DW166" s="6">
        <f t="shared" si="107"/>
        <v>0</v>
      </c>
      <c r="DX166" s="6">
        <f>IF(DV166&gt;0,IF(SUM(DW$12:DW166)&gt;0,0,IF(DU166&lt;&gt;"",-PPMT(Tablas!$D$8,DU166,($C$4*12)-(VLOOKUP($DL$9,$A$12:$B$71,2,0)-1),DV$9-SUM(DW$12:DW166)),0)),0)</f>
        <v>0</v>
      </c>
      <c r="DY166" s="6">
        <f>IF(SUM(DW$12:DW166)&gt;0,0,IF(DU166&lt;&gt;"",DV166-DX166-DW166,0))</f>
        <v>0</v>
      </c>
      <c r="DZ166" s="6">
        <f>IF(SUM(DW$12:DW166)&gt;0,0,IF(DU166&lt;&gt;"",(DV166-DW166)*Tablas!$D$8,0))</f>
        <v>0</v>
      </c>
      <c r="EA166" s="6">
        <f>IF(DX166&gt;0,IF(SUM(DW$12:DW166)&gt;0,0,IF(DU166&lt;&gt;"",Tablas!$G$8,0)),0)</f>
        <v>0</v>
      </c>
      <c r="EB166" s="6">
        <f>IF(DU166&lt;&gt;"",ROUND(EA166+DZ166+DX166,2),0)*(1+Tablas!$E$8)</f>
        <v>0</v>
      </c>
    </row>
    <row r="167" spans="1:132" x14ac:dyDescent="0.2">
      <c r="A167" s="3">
        <f>IF($D167&gt;0,COUNTA($D$12:D167),0)</f>
        <v>0</v>
      </c>
      <c r="B167" s="13" t="str">
        <f t="shared" si="108"/>
        <v/>
      </c>
      <c r="C167" s="1">
        <f t="shared" si="109"/>
        <v>50328</v>
      </c>
      <c r="D167" s="34"/>
      <c r="E167" s="6">
        <f t="shared" si="110"/>
        <v>1.0572875908110291E-11</v>
      </c>
      <c r="F167" s="6">
        <f t="shared" si="74"/>
        <v>0</v>
      </c>
      <c r="G167" s="6">
        <f t="shared" si="75"/>
        <v>0</v>
      </c>
      <c r="H167" s="6">
        <f t="shared" si="76"/>
        <v>0</v>
      </c>
      <c r="I167" s="6">
        <f>ROUND(SUM(F167:H167),2)*(Tablas!$E$8)</f>
        <v>0</v>
      </c>
      <c r="J167" s="6">
        <f t="shared" si="77"/>
        <v>0</v>
      </c>
      <c r="AR167" s="14" t="str">
        <f t="shared" si="78"/>
        <v/>
      </c>
      <c r="AS167" s="6">
        <f t="shared" si="79"/>
        <v>0</v>
      </c>
      <c r="AT167" s="6">
        <f t="shared" si="80"/>
        <v>0</v>
      </c>
      <c r="AU167" s="6">
        <f>IF(SUM($AT$12:$AT167)&gt;0,0,IF($AR167&lt;&gt;"",-PPMT($H$2,$AR167,$C$4*12,$AS$12-SUM($AT$12:$AT167)),0))</f>
        <v>0</v>
      </c>
      <c r="AV167" s="6">
        <f>IF(SUM($AT$12:$AT167)&gt;0,0,IF($AR167&lt;&gt;"",AS167-AU167-AT167,0))</f>
        <v>0</v>
      </c>
      <c r="AW167" s="6">
        <f>IF(SUM($AT$12:$AT167)&gt;0,0,IF($AR167&lt;&gt;"",(AS167-AT167)*$H$2,0))</f>
        <v>0</v>
      </c>
      <c r="AX167" s="6">
        <f>IF(AU167&gt;0,IF(SUM($AT$12:$AT167)&gt;0,0,IF($AR167&lt;&gt;"",Tablas!$G$8,0)),0)</f>
        <v>0</v>
      </c>
      <c r="AY167" s="6">
        <f>IF($AR167&lt;&gt;"",ROUND(AX167+AW167+AU167,2),0)*(1+Tablas!$E$8)</f>
        <v>0</v>
      </c>
      <c r="BA167" s="14" t="str">
        <f t="shared" si="81"/>
        <v/>
      </c>
      <c r="BB167" s="6">
        <f t="shared" si="82"/>
        <v>0</v>
      </c>
      <c r="BC167" s="6">
        <f t="shared" si="83"/>
        <v>0</v>
      </c>
      <c r="BD167" s="6">
        <f>IF(BB167&gt;0,
IF(SUM(BC$12:BC167)&gt;0,0,
IF(BA167&lt;&gt;"",
-PPMT(Tablas!$D$8,BA167,($C$4*12)-(VLOOKUP($AR$9,$A$12:$B$71,2,0)-1),BB$9-SUM(BC$12:BC167)),0)),0)</f>
        <v>0</v>
      </c>
      <c r="BE167" s="6">
        <f>IF(SUM(BC$12:BC167)&gt;0,0,IF(BA167&lt;&gt;"",BB167-BD167-BC167,0))</f>
        <v>0</v>
      </c>
      <c r="BF167" s="6">
        <f>IF(SUM(BC$12:BC167)&gt;0,0,IF(BA167&lt;&gt;"",(BB167-BC167)*Tablas!$D$8,0))</f>
        <v>0</v>
      </c>
      <c r="BG167" s="6">
        <f>IF(BD167&gt;0,IF(SUM(BC$12:BC167)&gt;0,0,IF(BA167&lt;&gt;"",Tablas!$G$8,0)),0)</f>
        <v>0</v>
      </c>
      <c r="BH167" s="6">
        <f>IF(BA167&lt;&gt;"",ROUND(BG167+BF167+BD167,2),0)*(1+Tablas!$E$8)</f>
        <v>0</v>
      </c>
      <c r="BJ167" s="14" t="str">
        <f t="shared" si="84"/>
        <v/>
      </c>
      <c r="BK167" s="6">
        <f t="shared" si="85"/>
        <v>0</v>
      </c>
      <c r="BL167" s="6">
        <f t="shared" si="86"/>
        <v>0</v>
      </c>
      <c r="BM167" s="6">
        <f>IF(BK167&gt;0,IF(SUM(BL$12:BL167)&gt;0,0,IF(BJ167&lt;&gt;"",-PPMT(Tablas!$D$8,BJ167,($C$4*12)-(VLOOKUP($BA$9,$A$12:$B$71,2,0)-1),BK$9-SUM(BL$12:BL167)),0)),0)</f>
        <v>0</v>
      </c>
      <c r="BN167" s="6">
        <f>IF(SUM(BL$12:BL167)&gt;0,0,IF(BJ167&lt;&gt;"",BK167-BM167-BL167,0))</f>
        <v>0</v>
      </c>
      <c r="BO167" s="6">
        <f>IF(SUM(BL$12:BL167)&gt;0,0,IF(BJ167&lt;&gt;"",(BK167-BL167)*Tablas!$D$8,0))</f>
        <v>0</v>
      </c>
      <c r="BP167" s="6">
        <f>IF(BM167&gt;0,IF(SUM(BL$12:BL167)&gt;0,0,IF(BJ167&lt;&gt;"",Tablas!$G$8,0)),0)</f>
        <v>0</v>
      </c>
      <c r="BQ167" s="6">
        <f>IF(BJ167&lt;&gt;"",ROUND(BP167+BO167+BM167,2),0)*(1+Tablas!$E$8)</f>
        <v>0</v>
      </c>
      <c r="BS167" s="14" t="str">
        <f t="shared" si="87"/>
        <v/>
      </c>
      <c r="BT167" s="6">
        <f t="shared" si="88"/>
        <v>0</v>
      </c>
      <c r="BU167" s="6">
        <f t="shared" si="89"/>
        <v>0</v>
      </c>
      <c r="BV167" s="6">
        <f>IF(BT167&gt;0,IF(SUM(BU$12:BU167)&gt;0,0,IF(BS167&lt;&gt;"",-PPMT(Tablas!$D$8,BS167,($C$4*12)-(VLOOKUP($BJ$9,$A$12:$B$71,2,0)-1),BT$9-SUM(BU$12:BU167)),0)),0)</f>
        <v>0</v>
      </c>
      <c r="BW167" s="6">
        <f>IF(SUM(BU$12:BU167)&gt;0,0,IF(BS167&lt;&gt;"",BT167-BV167-BU167,0))</f>
        <v>0</v>
      </c>
      <c r="BX167" s="6">
        <f>IF(SUM(BU$12:BU167)&gt;0,0,IF(BS167&lt;&gt;"",(BT167-BU167)*Tablas!$D$8,0))</f>
        <v>0</v>
      </c>
      <c r="BY167" s="6">
        <f>IF(BV167&gt;0,IF(SUM(BU$12:BU167)&gt;0,0,IF(BS167&lt;&gt;"",Tablas!$G$8,0)),0)</f>
        <v>0</v>
      </c>
      <c r="BZ167" s="6">
        <f>IF(BS167&lt;&gt;"",ROUND(BY167+BX167+BV167,2),0)*(1+Tablas!$E$8)</f>
        <v>0</v>
      </c>
      <c r="CB167" s="14" t="str">
        <f t="shared" si="90"/>
        <v/>
      </c>
      <c r="CC167" s="6">
        <f t="shared" si="91"/>
        <v>0</v>
      </c>
      <c r="CD167" s="6">
        <f t="shared" si="92"/>
        <v>0</v>
      </c>
      <c r="CE167" s="6">
        <f>IF(CC167&gt;0,IF(SUM(CD$12:CD167)&gt;0,0,IF(CB167&lt;&gt;"",-PPMT(Tablas!$D$8,CB167,($C$4*12)-(VLOOKUP($BS$9,$A$12:$B$71,2,0)-1),CC$9-SUM(CD$12:CD167)),0)),0)</f>
        <v>0</v>
      </c>
      <c r="CF167" s="6">
        <f>IF(SUM(CD$12:CD167)&gt;0,0,IF(CB167&lt;&gt;"",CC167-CE167-CD167,0))</f>
        <v>0</v>
      </c>
      <c r="CG167" s="6">
        <f>IF(SUM(CD$12:CD167)&gt;0,0,IF(CB167&lt;&gt;"",(CC167-CD167)*Tablas!$D$8,0))</f>
        <v>0</v>
      </c>
      <c r="CH167" s="6">
        <f>IF(CE167&gt;0,IF(SUM(CD$12:CD167)&gt;0,0,IF(CB167&lt;&gt;"",Tablas!$G$8,0)),0)</f>
        <v>0</v>
      </c>
      <c r="CI167" s="6">
        <f>IF(CB167&lt;&gt;"",ROUND(CH167+CG167+CE167,2),0)*(1+Tablas!$E$8)</f>
        <v>0</v>
      </c>
      <c r="CK167" s="14" t="str">
        <f t="shared" si="93"/>
        <v/>
      </c>
      <c r="CL167" s="6">
        <f t="shared" si="94"/>
        <v>0</v>
      </c>
      <c r="CM167" s="6">
        <f t="shared" si="95"/>
        <v>0</v>
      </c>
      <c r="CN167" s="6">
        <f>IF(CL167&gt;0,IF(SUM(CM$12:CM167)&gt;0,0,IF(CK167&lt;&gt;"",-PPMT(Tablas!$D$8,CK167,($C$4*12)-(VLOOKUP($CB$9,$A$12:$B$71,2,0)-1),CL$9-SUM(CM$12:CM167)),0)),0)</f>
        <v>0</v>
      </c>
      <c r="CO167" s="6">
        <f>IF(SUM(CM$12:CM167)&gt;0,0,IF(CK167&lt;&gt;"",CL167-CN167-CM167,0))</f>
        <v>0</v>
      </c>
      <c r="CP167" s="6">
        <f>IF(SUM(CM$12:CM167)&gt;0,0,IF(CK167&lt;&gt;"",(CL167-CM167)*Tablas!$D$8,0))</f>
        <v>0</v>
      </c>
      <c r="CQ167" s="6">
        <f>IF(CN167&gt;0,IF(SUM(CM$12:CM167)&gt;0,0,IF(CK167&lt;&gt;"",Tablas!$G$8,0)),0)</f>
        <v>0</v>
      </c>
      <c r="CR167" s="6">
        <f>IF(CK167&lt;&gt;"",ROUND(CQ167+CP167+CN167,2),0)*(1+Tablas!$E$8)</f>
        <v>0</v>
      </c>
      <c r="CT167" s="14" t="str">
        <f t="shared" si="96"/>
        <v/>
      </c>
      <c r="CU167" s="6">
        <f t="shared" si="97"/>
        <v>0</v>
      </c>
      <c r="CV167" s="6">
        <f t="shared" si="98"/>
        <v>0</v>
      </c>
      <c r="CW167" s="6">
        <f>IF(CU167&gt;0,IF(SUM(CV$12:CV167)&gt;0,0,IF(CT167&lt;&gt;"",-PPMT(Tablas!$D$8,CT167,($C$4*12)-(VLOOKUP($CK$9,$A$12:$B$71,2,0)-1),CU$9-SUM(CV$12:CV167)),0)),0)</f>
        <v>0</v>
      </c>
      <c r="CX167" s="6">
        <f>IF(SUM(CV$12:CV167)&gt;0,0,IF(CT167&lt;&gt;"",CU167-CW167-CV167,0))</f>
        <v>0</v>
      </c>
      <c r="CY167" s="6">
        <f>IF(SUM(CV$12:CV167)&gt;0,0,IF(CT167&lt;&gt;"",(CU167-CV167)*Tablas!$D$8,0))</f>
        <v>0</v>
      </c>
      <c r="CZ167" s="6">
        <f>IF(CW167&gt;0,IF(SUM(CV$12:CV167)&gt;0,0,IF(CT167&lt;&gt;"",Tablas!$G$8,0)),0)</f>
        <v>0</v>
      </c>
      <c r="DA167" s="6">
        <f>IF(CT167&lt;&gt;"",ROUND(CZ167+CY167+CW167,2),0)*(1+Tablas!$E$8)</f>
        <v>0</v>
      </c>
      <c r="DC167" s="14" t="str">
        <f t="shared" si="99"/>
        <v/>
      </c>
      <c r="DD167" s="6">
        <f t="shared" si="100"/>
        <v>0</v>
      </c>
      <c r="DE167" s="6">
        <f t="shared" si="101"/>
        <v>0</v>
      </c>
      <c r="DF167" s="6">
        <f>IF(DD167&gt;0,IF(SUM(DE$12:DE167)&gt;0,0,IF(DC167&lt;&gt;"",-PPMT(Tablas!$D$8,DC167,($C$4*12)-(VLOOKUP($CT$9,$A$12:$B$71,2,0)-1),DD$9-SUM(DE$12:DE167)),0)),0)</f>
        <v>0</v>
      </c>
      <c r="DG167" s="6">
        <f>IF(SUM(DE$12:DE167)&gt;0,0,IF(DC167&lt;&gt;"",DD167-DF167-DE167,0))</f>
        <v>0</v>
      </c>
      <c r="DH167" s="6">
        <f>IF(SUM(DE$12:DE167)&gt;0,0,IF(DC167&lt;&gt;"",(DD167-DE167)*Tablas!$D$8,0))</f>
        <v>0</v>
      </c>
      <c r="DI167" s="6">
        <f>IF(DF167&gt;0,IF(SUM(DE$12:DE167)&gt;0,0,IF(DC167&lt;&gt;"",Tablas!$G$8,0)),0)</f>
        <v>0</v>
      </c>
      <c r="DJ167" s="6">
        <f>IF(DC167&lt;&gt;"",ROUND(DI167+DH167+DF167,2),0)*(1+Tablas!$E$8)</f>
        <v>0</v>
      </c>
      <c r="DL167" s="14" t="str">
        <f t="shared" si="102"/>
        <v/>
      </c>
      <c r="DM167" s="6">
        <f t="shared" si="103"/>
        <v>0</v>
      </c>
      <c r="DN167" s="6">
        <f t="shared" si="104"/>
        <v>0</v>
      </c>
      <c r="DO167" s="6">
        <f>IF(DM167&gt;0,IF(SUM(DN$12:DN167)&gt;0,0,IF(DL167&lt;&gt;"",-PPMT(Tablas!$D$8,DL167,($C$4*12)-(VLOOKUP($DC$9,$A$12:$B$71,2,0)-1),DM$9-SUM(DN$12:DN167)),0)),0)</f>
        <v>0</v>
      </c>
      <c r="DP167" s="6">
        <f>IF(SUM(DN$12:DN167)&gt;0,0,IF(DL167&lt;&gt;"",DM167-DO167-DN167,0))</f>
        <v>0</v>
      </c>
      <c r="DQ167" s="6">
        <f>IF(SUM(DN$12:DN167)&gt;0,0,IF(DL167&lt;&gt;"",(DM167-DN167)*Tablas!$D$8,0))</f>
        <v>0</v>
      </c>
      <c r="DR167" s="6">
        <f>IF(DO167&gt;0,IF(SUM(DN$12:DN167)&gt;0,0,IF(DL167&lt;&gt;"",Tablas!$G$8,0)),0)</f>
        <v>0</v>
      </c>
      <c r="DS167" s="6">
        <f>IF(DL167&lt;&gt;"",ROUND(DR167+DQ167+DO167,2),0)*(1+Tablas!$E$8)</f>
        <v>0</v>
      </c>
      <c r="DU167" s="14" t="str">
        <f t="shared" si="105"/>
        <v/>
      </c>
      <c r="DV167" s="6">
        <f t="shared" si="106"/>
        <v>0</v>
      </c>
      <c r="DW167" s="6">
        <f t="shared" si="107"/>
        <v>0</v>
      </c>
      <c r="DX167" s="6">
        <f>IF(DV167&gt;0,IF(SUM(DW$12:DW167)&gt;0,0,IF(DU167&lt;&gt;"",-PPMT(Tablas!$D$8,DU167,($C$4*12)-(VLOOKUP($DL$9,$A$12:$B$71,2,0)-1),DV$9-SUM(DW$12:DW167)),0)),0)</f>
        <v>0</v>
      </c>
      <c r="DY167" s="6">
        <f>IF(SUM(DW$12:DW167)&gt;0,0,IF(DU167&lt;&gt;"",DV167-DX167-DW167,0))</f>
        <v>0</v>
      </c>
      <c r="DZ167" s="6">
        <f>IF(SUM(DW$12:DW167)&gt;0,0,IF(DU167&lt;&gt;"",(DV167-DW167)*Tablas!$D$8,0))</f>
        <v>0</v>
      </c>
      <c r="EA167" s="6">
        <f>IF(DX167&gt;0,IF(SUM(DW$12:DW167)&gt;0,0,IF(DU167&lt;&gt;"",Tablas!$G$8,0)),0)</f>
        <v>0</v>
      </c>
      <c r="EB167" s="6">
        <f>IF(DU167&lt;&gt;"",ROUND(EA167+DZ167+DX167,2),0)*(1+Tablas!$E$8)</f>
        <v>0</v>
      </c>
    </row>
    <row r="168" spans="1:132" x14ac:dyDescent="0.2">
      <c r="A168" s="3">
        <f>IF($D168&gt;0,COUNTA($D$12:D168),0)</f>
        <v>0</v>
      </c>
      <c r="B168" s="13" t="str">
        <f t="shared" si="108"/>
        <v/>
      </c>
      <c r="C168" s="1">
        <f t="shared" si="109"/>
        <v>50359</v>
      </c>
      <c r="D168" s="34"/>
      <c r="E168" s="6">
        <f t="shared" si="110"/>
        <v>1.0572875908110291E-11</v>
      </c>
      <c r="F168" s="6">
        <f t="shared" si="74"/>
        <v>0</v>
      </c>
      <c r="G168" s="6">
        <f t="shared" si="75"/>
        <v>0</v>
      </c>
      <c r="H168" s="6">
        <f t="shared" si="76"/>
        <v>0</v>
      </c>
      <c r="I168" s="6">
        <f>ROUND(SUM(F168:H168),2)*(Tablas!$E$8)</f>
        <v>0</v>
      </c>
      <c r="J168" s="6">
        <f t="shared" si="77"/>
        <v>0</v>
      </c>
      <c r="AR168" s="14" t="str">
        <f t="shared" si="78"/>
        <v/>
      </c>
      <c r="AS168" s="6">
        <f t="shared" si="79"/>
        <v>0</v>
      </c>
      <c r="AT168" s="6">
        <f t="shared" si="80"/>
        <v>0</v>
      </c>
      <c r="AU168" s="6">
        <f>IF(SUM($AT$12:$AT168)&gt;0,0,IF($AR168&lt;&gt;"",-PPMT($H$2,$AR168,$C$4*12,$AS$12-SUM($AT$12:$AT168)),0))</f>
        <v>0</v>
      </c>
      <c r="AV168" s="6">
        <f>IF(SUM($AT$12:$AT168)&gt;0,0,IF($AR168&lt;&gt;"",AS168-AU168-AT168,0))</f>
        <v>0</v>
      </c>
      <c r="AW168" s="6">
        <f>IF(SUM($AT$12:$AT168)&gt;0,0,IF($AR168&lt;&gt;"",(AS168-AT168)*$H$2,0))</f>
        <v>0</v>
      </c>
      <c r="AX168" s="6">
        <f>IF(AU168&gt;0,IF(SUM($AT$12:$AT168)&gt;0,0,IF($AR168&lt;&gt;"",Tablas!$G$8,0)),0)</f>
        <v>0</v>
      </c>
      <c r="AY168" s="6">
        <f>IF($AR168&lt;&gt;"",ROUND(AX168+AW168+AU168,2),0)*(1+Tablas!$E$8)</f>
        <v>0</v>
      </c>
      <c r="BA168" s="14" t="str">
        <f t="shared" si="81"/>
        <v/>
      </c>
      <c r="BB168" s="6">
        <f t="shared" si="82"/>
        <v>0</v>
      </c>
      <c r="BC168" s="6">
        <f t="shared" si="83"/>
        <v>0</v>
      </c>
      <c r="BD168" s="6">
        <f>IF(BB168&gt;0,
IF(SUM(BC$12:BC168)&gt;0,0,
IF(BA168&lt;&gt;"",
-PPMT(Tablas!$D$8,BA168,($C$4*12)-(VLOOKUP($AR$9,$A$12:$B$71,2,0)-1),BB$9-SUM(BC$12:BC168)),0)),0)</f>
        <v>0</v>
      </c>
      <c r="BE168" s="6">
        <f>IF(SUM(BC$12:BC168)&gt;0,0,IF(BA168&lt;&gt;"",BB168-BD168-BC168,0))</f>
        <v>0</v>
      </c>
      <c r="BF168" s="6">
        <f>IF(SUM(BC$12:BC168)&gt;0,0,IF(BA168&lt;&gt;"",(BB168-BC168)*Tablas!$D$8,0))</f>
        <v>0</v>
      </c>
      <c r="BG168" s="6">
        <f>IF(BD168&gt;0,IF(SUM(BC$12:BC168)&gt;0,0,IF(BA168&lt;&gt;"",Tablas!$G$8,0)),0)</f>
        <v>0</v>
      </c>
      <c r="BH168" s="6">
        <f>IF(BA168&lt;&gt;"",ROUND(BG168+BF168+BD168,2),0)*(1+Tablas!$E$8)</f>
        <v>0</v>
      </c>
      <c r="BJ168" s="14" t="str">
        <f t="shared" si="84"/>
        <v/>
      </c>
      <c r="BK168" s="6">
        <f t="shared" si="85"/>
        <v>0</v>
      </c>
      <c r="BL168" s="6">
        <f t="shared" si="86"/>
        <v>0</v>
      </c>
      <c r="BM168" s="6">
        <f>IF(BK168&gt;0,IF(SUM(BL$12:BL168)&gt;0,0,IF(BJ168&lt;&gt;"",-PPMT(Tablas!$D$8,BJ168,($C$4*12)-(VLOOKUP($BA$9,$A$12:$B$71,2,0)-1),BK$9-SUM(BL$12:BL168)),0)),0)</f>
        <v>0</v>
      </c>
      <c r="BN168" s="6">
        <f>IF(SUM(BL$12:BL168)&gt;0,0,IF(BJ168&lt;&gt;"",BK168-BM168-BL168,0))</f>
        <v>0</v>
      </c>
      <c r="BO168" s="6">
        <f>IF(SUM(BL$12:BL168)&gt;0,0,IF(BJ168&lt;&gt;"",(BK168-BL168)*Tablas!$D$8,0))</f>
        <v>0</v>
      </c>
      <c r="BP168" s="6">
        <f>IF(BM168&gt;0,IF(SUM(BL$12:BL168)&gt;0,0,IF(BJ168&lt;&gt;"",Tablas!$G$8,0)),0)</f>
        <v>0</v>
      </c>
      <c r="BQ168" s="6">
        <f>IF(BJ168&lt;&gt;"",ROUND(BP168+BO168+BM168,2),0)*(1+Tablas!$E$8)</f>
        <v>0</v>
      </c>
      <c r="BS168" s="14" t="str">
        <f t="shared" si="87"/>
        <v/>
      </c>
      <c r="BT168" s="6">
        <f t="shared" si="88"/>
        <v>0</v>
      </c>
      <c r="BU168" s="6">
        <f t="shared" si="89"/>
        <v>0</v>
      </c>
      <c r="BV168" s="6">
        <f>IF(BT168&gt;0,IF(SUM(BU$12:BU168)&gt;0,0,IF(BS168&lt;&gt;"",-PPMT(Tablas!$D$8,BS168,($C$4*12)-(VLOOKUP($BJ$9,$A$12:$B$71,2,0)-1),BT$9-SUM(BU$12:BU168)),0)),0)</f>
        <v>0</v>
      </c>
      <c r="BW168" s="6">
        <f>IF(SUM(BU$12:BU168)&gt;0,0,IF(BS168&lt;&gt;"",BT168-BV168-BU168,0))</f>
        <v>0</v>
      </c>
      <c r="BX168" s="6">
        <f>IF(SUM(BU$12:BU168)&gt;0,0,IF(BS168&lt;&gt;"",(BT168-BU168)*Tablas!$D$8,0))</f>
        <v>0</v>
      </c>
      <c r="BY168" s="6">
        <f>IF(BV168&gt;0,IF(SUM(BU$12:BU168)&gt;0,0,IF(BS168&lt;&gt;"",Tablas!$G$8,0)),0)</f>
        <v>0</v>
      </c>
      <c r="BZ168" s="6">
        <f>IF(BS168&lt;&gt;"",ROUND(BY168+BX168+BV168,2),0)*(1+Tablas!$E$8)</f>
        <v>0</v>
      </c>
      <c r="CB168" s="14" t="str">
        <f t="shared" si="90"/>
        <v/>
      </c>
      <c r="CC168" s="6">
        <f t="shared" si="91"/>
        <v>0</v>
      </c>
      <c r="CD168" s="6">
        <f t="shared" si="92"/>
        <v>0</v>
      </c>
      <c r="CE168" s="6">
        <f>IF(CC168&gt;0,IF(SUM(CD$12:CD168)&gt;0,0,IF(CB168&lt;&gt;"",-PPMT(Tablas!$D$8,CB168,($C$4*12)-(VLOOKUP($BS$9,$A$12:$B$71,2,0)-1),CC$9-SUM(CD$12:CD168)),0)),0)</f>
        <v>0</v>
      </c>
      <c r="CF168" s="6">
        <f>IF(SUM(CD$12:CD168)&gt;0,0,IF(CB168&lt;&gt;"",CC168-CE168-CD168,0))</f>
        <v>0</v>
      </c>
      <c r="CG168" s="6">
        <f>IF(SUM(CD$12:CD168)&gt;0,0,IF(CB168&lt;&gt;"",(CC168-CD168)*Tablas!$D$8,0))</f>
        <v>0</v>
      </c>
      <c r="CH168" s="6">
        <f>IF(CE168&gt;0,IF(SUM(CD$12:CD168)&gt;0,0,IF(CB168&lt;&gt;"",Tablas!$G$8,0)),0)</f>
        <v>0</v>
      </c>
      <c r="CI168" s="6">
        <f>IF(CB168&lt;&gt;"",ROUND(CH168+CG168+CE168,2),0)*(1+Tablas!$E$8)</f>
        <v>0</v>
      </c>
      <c r="CK168" s="14" t="str">
        <f t="shared" si="93"/>
        <v/>
      </c>
      <c r="CL168" s="6">
        <f t="shared" si="94"/>
        <v>0</v>
      </c>
      <c r="CM168" s="6">
        <f t="shared" si="95"/>
        <v>0</v>
      </c>
      <c r="CN168" s="6">
        <f>IF(CL168&gt;0,IF(SUM(CM$12:CM168)&gt;0,0,IF(CK168&lt;&gt;"",-PPMT(Tablas!$D$8,CK168,($C$4*12)-(VLOOKUP($CB$9,$A$12:$B$71,2,0)-1),CL$9-SUM(CM$12:CM168)),0)),0)</f>
        <v>0</v>
      </c>
      <c r="CO168" s="6">
        <f>IF(SUM(CM$12:CM168)&gt;0,0,IF(CK168&lt;&gt;"",CL168-CN168-CM168,0))</f>
        <v>0</v>
      </c>
      <c r="CP168" s="6">
        <f>IF(SUM(CM$12:CM168)&gt;0,0,IF(CK168&lt;&gt;"",(CL168-CM168)*Tablas!$D$8,0))</f>
        <v>0</v>
      </c>
      <c r="CQ168" s="6">
        <f>IF(CN168&gt;0,IF(SUM(CM$12:CM168)&gt;0,0,IF(CK168&lt;&gt;"",Tablas!$G$8,0)),0)</f>
        <v>0</v>
      </c>
      <c r="CR168" s="6">
        <f>IF(CK168&lt;&gt;"",ROUND(CQ168+CP168+CN168,2),0)*(1+Tablas!$E$8)</f>
        <v>0</v>
      </c>
      <c r="CT168" s="14" t="str">
        <f t="shared" si="96"/>
        <v/>
      </c>
      <c r="CU168" s="6">
        <f t="shared" si="97"/>
        <v>0</v>
      </c>
      <c r="CV168" s="6">
        <f t="shared" si="98"/>
        <v>0</v>
      </c>
      <c r="CW168" s="6">
        <f>IF(CU168&gt;0,IF(SUM(CV$12:CV168)&gt;0,0,IF(CT168&lt;&gt;"",-PPMT(Tablas!$D$8,CT168,($C$4*12)-(VLOOKUP($CK$9,$A$12:$B$71,2,0)-1),CU$9-SUM(CV$12:CV168)),0)),0)</f>
        <v>0</v>
      </c>
      <c r="CX168" s="6">
        <f>IF(SUM(CV$12:CV168)&gt;0,0,IF(CT168&lt;&gt;"",CU168-CW168-CV168,0))</f>
        <v>0</v>
      </c>
      <c r="CY168" s="6">
        <f>IF(SUM(CV$12:CV168)&gt;0,0,IF(CT168&lt;&gt;"",(CU168-CV168)*Tablas!$D$8,0))</f>
        <v>0</v>
      </c>
      <c r="CZ168" s="6">
        <f>IF(CW168&gt;0,IF(SUM(CV$12:CV168)&gt;0,0,IF(CT168&lt;&gt;"",Tablas!$G$8,0)),0)</f>
        <v>0</v>
      </c>
      <c r="DA168" s="6">
        <f>IF(CT168&lt;&gt;"",ROUND(CZ168+CY168+CW168,2),0)*(1+Tablas!$E$8)</f>
        <v>0</v>
      </c>
      <c r="DC168" s="14" t="str">
        <f t="shared" si="99"/>
        <v/>
      </c>
      <c r="DD168" s="6">
        <f t="shared" si="100"/>
        <v>0</v>
      </c>
      <c r="DE168" s="6">
        <f t="shared" si="101"/>
        <v>0</v>
      </c>
      <c r="DF168" s="6">
        <f>IF(DD168&gt;0,IF(SUM(DE$12:DE168)&gt;0,0,IF(DC168&lt;&gt;"",-PPMT(Tablas!$D$8,DC168,($C$4*12)-(VLOOKUP($CT$9,$A$12:$B$71,2,0)-1),DD$9-SUM(DE$12:DE168)),0)),0)</f>
        <v>0</v>
      </c>
      <c r="DG168" s="6">
        <f>IF(SUM(DE$12:DE168)&gt;0,0,IF(DC168&lt;&gt;"",DD168-DF168-DE168,0))</f>
        <v>0</v>
      </c>
      <c r="DH168" s="6">
        <f>IF(SUM(DE$12:DE168)&gt;0,0,IF(DC168&lt;&gt;"",(DD168-DE168)*Tablas!$D$8,0))</f>
        <v>0</v>
      </c>
      <c r="DI168" s="6">
        <f>IF(DF168&gt;0,IF(SUM(DE$12:DE168)&gt;0,0,IF(DC168&lt;&gt;"",Tablas!$G$8,0)),0)</f>
        <v>0</v>
      </c>
      <c r="DJ168" s="6">
        <f>IF(DC168&lt;&gt;"",ROUND(DI168+DH168+DF168,2),0)*(1+Tablas!$E$8)</f>
        <v>0</v>
      </c>
      <c r="DL168" s="14" t="str">
        <f t="shared" si="102"/>
        <v/>
      </c>
      <c r="DM168" s="6">
        <f t="shared" si="103"/>
        <v>0</v>
      </c>
      <c r="DN168" s="6">
        <f t="shared" si="104"/>
        <v>0</v>
      </c>
      <c r="DO168" s="6">
        <f>IF(DM168&gt;0,IF(SUM(DN$12:DN168)&gt;0,0,IF(DL168&lt;&gt;"",-PPMT(Tablas!$D$8,DL168,($C$4*12)-(VLOOKUP($DC$9,$A$12:$B$71,2,0)-1),DM$9-SUM(DN$12:DN168)),0)),0)</f>
        <v>0</v>
      </c>
      <c r="DP168" s="6">
        <f>IF(SUM(DN$12:DN168)&gt;0,0,IF(DL168&lt;&gt;"",DM168-DO168-DN168,0))</f>
        <v>0</v>
      </c>
      <c r="DQ168" s="6">
        <f>IF(SUM(DN$12:DN168)&gt;0,0,IF(DL168&lt;&gt;"",(DM168-DN168)*Tablas!$D$8,0))</f>
        <v>0</v>
      </c>
      <c r="DR168" s="6">
        <f>IF(DO168&gt;0,IF(SUM(DN$12:DN168)&gt;0,0,IF(DL168&lt;&gt;"",Tablas!$G$8,0)),0)</f>
        <v>0</v>
      </c>
      <c r="DS168" s="6">
        <f>IF(DL168&lt;&gt;"",ROUND(DR168+DQ168+DO168,2),0)*(1+Tablas!$E$8)</f>
        <v>0</v>
      </c>
      <c r="DU168" s="14" t="str">
        <f t="shared" si="105"/>
        <v/>
      </c>
      <c r="DV168" s="6">
        <f t="shared" si="106"/>
        <v>0</v>
      </c>
      <c r="DW168" s="6">
        <f t="shared" si="107"/>
        <v>0</v>
      </c>
      <c r="DX168" s="6">
        <f>IF(DV168&gt;0,IF(SUM(DW$12:DW168)&gt;0,0,IF(DU168&lt;&gt;"",-PPMT(Tablas!$D$8,DU168,($C$4*12)-(VLOOKUP($DL$9,$A$12:$B$71,2,0)-1),DV$9-SUM(DW$12:DW168)),0)),0)</f>
        <v>0</v>
      </c>
      <c r="DY168" s="6">
        <f>IF(SUM(DW$12:DW168)&gt;0,0,IF(DU168&lt;&gt;"",DV168-DX168-DW168,0))</f>
        <v>0</v>
      </c>
      <c r="DZ168" s="6">
        <f>IF(SUM(DW$12:DW168)&gt;0,0,IF(DU168&lt;&gt;"",(DV168-DW168)*Tablas!$D$8,0))</f>
        <v>0</v>
      </c>
      <c r="EA168" s="6">
        <f>IF(DX168&gt;0,IF(SUM(DW$12:DW168)&gt;0,0,IF(DU168&lt;&gt;"",Tablas!$G$8,0)),0)</f>
        <v>0</v>
      </c>
      <c r="EB168" s="6">
        <f>IF(DU168&lt;&gt;"",ROUND(EA168+DZ168+DX168,2),0)*(1+Tablas!$E$8)</f>
        <v>0</v>
      </c>
    </row>
    <row r="169" spans="1:132" x14ac:dyDescent="0.2">
      <c r="A169" s="3">
        <f>IF($D169&gt;0,COUNTA($D$12:D169),0)</f>
        <v>0</v>
      </c>
      <c r="B169" s="13" t="str">
        <f t="shared" si="108"/>
        <v/>
      </c>
      <c r="C169" s="1">
        <f t="shared" si="109"/>
        <v>50389</v>
      </c>
      <c r="D169" s="34"/>
      <c r="E169" s="6">
        <f t="shared" si="110"/>
        <v>1.0572875908110291E-11</v>
      </c>
      <c r="F169" s="6">
        <f t="shared" si="74"/>
        <v>0</v>
      </c>
      <c r="G169" s="6">
        <f t="shared" si="75"/>
        <v>0</v>
      </c>
      <c r="H169" s="6">
        <f t="shared" si="76"/>
        <v>0</v>
      </c>
      <c r="I169" s="6">
        <f>ROUND(SUM(F169:H169),2)*(Tablas!$E$8)</f>
        <v>0</v>
      </c>
      <c r="J169" s="6">
        <f t="shared" si="77"/>
        <v>0</v>
      </c>
      <c r="AR169" s="14" t="str">
        <f t="shared" si="78"/>
        <v/>
      </c>
      <c r="AS169" s="6">
        <f t="shared" si="79"/>
        <v>0</v>
      </c>
      <c r="AT169" s="6">
        <f t="shared" si="80"/>
        <v>0</v>
      </c>
      <c r="AU169" s="6">
        <f>IF(SUM($AT$12:$AT169)&gt;0,0,IF($AR169&lt;&gt;"",-PPMT($H$2,$AR169,$C$4*12,$AS$12-SUM($AT$12:$AT169)),0))</f>
        <v>0</v>
      </c>
      <c r="AV169" s="6">
        <f>IF(SUM($AT$12:$AT169)&gt;0,0,IF($AR169&lt;&gt;"",AS169-AU169-AT169,0))</f>
        <v>0</v>
      </c>
      <c r="AW169" s="6">
        <f>IF(SUM($AT$12:$AT169)&gt;0,0,IF($AR169&lt;&gt;"",(AS169-AT169)*$H$2,0))</f>
        <v>0</v>
      </c>
      <c r="AX169" s="6">
        <f>IF(AU169&gt;0,IF(SUM($AT$12:$AT169)&gt;0,0,IF($AR169&lt;&gt;"",Tablas!$G$8,0)),0)</f>
        <v>0</v>
      </c>
      <c r="AY169" s="6">
        <f>IF($AR169&lt;&gt;"",ROUND(AX169+AW169+AU169,2),0)*(1+Tablas!$E$8)</f>
        <v>0</v>
      </c>
      <c r="BA169" s="14" t="str">
        <f t="shared" si="81"/>
        <v/>
      </c>
      <c r="BB169" s="6">
        <f t="shared" si="82"/>
        <v>0</v>
      </c>
      <c r="BC169" s="6">
        <f t="shared" si="83"/>
        <v>0</v>
      </c>
      <c r="BD169" s="6">
        <f>IF(BB169&gt;0,
IF(SUM(BC$12:BC169)&gt;0,0,
IF(BA169&lt;&gt;"",
-PPMT(Tablas!$D$8,BA169,($C$4*12)-(VLOOKUP($AR$9,$A$12:$B$71,2,0)-1),BB$9-SUM(BC$12:BC169)),0)),0)</f>
        <v>0</v>
      </c>
      <c r="BE169" s="6">
        <f>IF(SUM(BC$12:BC169)&gt;0,0,IF(BA169&lt;&gt;"",BB169-BD169-BC169,0))</f>
        <v>0</v>
      </c>
      <c r="BF169" s="6">
        <f>IF(SUM(BC$12:BC169)&gt;0,0,IF(BA169&lt;&gt;"",(BB169-BC169)*Tablas!$D$8,0))</f>
        <v>0</v>
      </c>
      <c r="BG169" s="6">
        <f>IF(BD169&gt;0,IF(SUM(BC$12:BC169)&gt;0,0,IF(BA169&lt;&gt;"",Tablas!$G$8,0)),0)</f>
        <v>0</v>
      </c>
      <c r="BH169" s="6">
        <f>IF(BA169&lt;&gt;"",ROUND(BG169+BF169+BD169,2),0)*(1+Tablas!$E$8)</f>
        <v>0</v>
      </c>
      <c r="BJ169" s="14" t="str">
        <f t="shared" si="84"/>
        <v/>
      </c>
      <c r="BK169" s="6">
        <f t="shared" si="85"/>
        <v>0</v>
      </c>
      <c r="BL169" s="6">
        <f t="shared" si="86"/>
        <v>0</v>
      </c>
      <c r="BM169" s="6">
        <f>IF(BK169&gt;0,IF(SUM(BL$12:BL169)&gt;0,0,IF(BJ169&lt;&gt;"",-PPMT(Tablas!$D$8,BJ169,($C$4*12)-(VLOOKUP($BA$9,$A$12:$B$71,2,0)-1),BK$9-SUM(BL$12:BL169)),0)),0)</f>
        <v>0</v>
      </c>
      <c r="BN169" s="6">
        <f>IF(SUM(BL$12:BL169)&gt;0,0,IF(BJ169&lt;&gt;"",BK169-BM169-BL169,0))</f>
        <v>0</v>
      </c>
      <c r="BO169" s="6">
        <f>IF(SUM(BL$12:BL169)&gt;0,0,IF(BJ169&lt;&gt;"",(BK169-BL169)*Tablas!$D$8,0))</f>
        <v>0</v>
      </c>
      <c r="BP169" s="6">
        <f>IF(BM169&gt;0,IF(SUM(BL$12:BL169)&gt;0,0,IF(BJ169&lt;&gt;"",Tablas!$G$8,0)),0)</f>
        <v>0</v>
      </c>
      <c r="BQ169" s="6">
        <f>IF(BJ169&lt;&gt;"",ROUND(BP169+BO169+BM169,2),0)*(1+Tablas!$E$8)</f>
        <v>0</v>
      </c>
      <c r="BS169" s="14" t="str">
        <f t="shared" si="87"/>
        <v/>
      </c>
      <c r="BT169" s="6">
        <f t="shared" si="88"/>
        <v>0</v>
      </c>
      <c r="BU169" s="6">
        <f t="shared" si="89"/>
        <v>0</v>
      </c>
      <c r="BV169" s="6">
        <f>IF(BT169&gt;0,IF(SUM(BU$12:BU169)&gt;0,0,IF(BS169&lt;&gt;"",-PPMT(Tablas!$D$8,BS169,($C$4*12)-(VLOOKUP($BJ$9,$A$12:$B$71,2,0)-1),BT$9-SUM(BU$12:BU169)),0)),0)</f>
        <v>0</v>
      </c>
      <c r="BW169" s="6">
        <f>IF(SUM(BU$12:BU169)&gt;0,0,IF(BS169&lt;&gt;"",BT169-BV169-BU169,0))</f>
        <v>0</v>
      </c>
      <c r="BX169" s="6">
        <f>IF(SUM(BU$12:BU169)&gt;0,0,IF(BS169&lt;&gt;"",(BT169-BU169)*Tablas!$D$8,0))</f>
        <v>0</v>
      </c>
      <c r="BY169" s="6">
        <f>IF(BV169&gt;0,IF(SUM(BU$12:BU169)&gt;0,0,IF(BS169&lt;&gt;"",Tablas!$G$8,0)),0)</f>
        <v>0</v>
      </c>
      <c r="BZ169" s="6">
        <f>IF(BS169&lt;&gt;"",ROUND(BY169+BX169+BV169,2),0)*(1+Tablas!$E$8)</f>
        <v>0</v>
      </c>
      <c r="CB169" s="14" t="str">
        <f t="shared" si="90"/>
        <v/>
      </c>
      <c r="CC169" s="6">
        <f t="shared" si="91"/>
        <v>0</v>
      </c>
      <c r="CD169" s="6">
        <f t="shared" si="92"/>
        <v>0</v>
      </c>
      <c r="CE169" s="6">
        <f>IF(CC169&gt;0,IF(SUM(CD$12:CD169)&gt;0,0,IF(CB169&lt;&gt;"",-PPMT(Tablas!$D$8,CB169,($C$4*12)-(VLOOKUP($BS$9,$A$12:$B$71,2,0)-1),CC$9-SUM(CD$12:CD169)),0)),0)</f>
        <v>0</v>
      </c>
      <c r="CF169" s="6">
        <f>IF(SUM(CD$12:CD169)&gt;0,0,IF(CB169&lt;&gt;"",CC169-CE169-CD169,0))</f>
        <v>0</v>
      </c>
      <c r="CG169" s="6">
        <f>IF(SUM(CD$12:CD169)&gt;0,0,IF(CB169&lt;&gt;"",(CC169-CD169)*Tablas!$D$8,0))</f>
        <v>0</v>
      </c>
      <c r="CH169" s="6">
        <f>IF(CE169&gt;0,IF(SUM(CD$12:CD169)&gt;0,0,IF(CB169&lt;&gt;"",Tablas!$G$8,0)),0)</f>
        <v>0</v>
      </c>
      <c r="CI169" s="6">
        <f>IF(CB169&lt;&gt;"",ROUND(CH169+CG169+CE169,2),0)*(1+Tablas!$E$8)</f>
        <v>0</v>
      </c>
      <c r="CK169" s="14" t="str">
        <f t="shared" si="93"/>
        <v/>
      </c>
      <c r="CL169" s="6">
        <f t="shared" si="94"/>
        <v>0</v>
      </c>
      <c r="CM169" s="6">
        <f t="shared" si="95"/>
        <v>0</v>
      </c>
      <c r="CN169" s="6">
        <f>IF(CL169&gt;0,IF(SUM(CM$12:CM169)&gt;0,0,IF(CK169&lt;&gt;"",-PPMT(Tablas!$D$8,CK169,($C$4*12)-(VLOOKUP($CB$9,$A$12:$B$71,2,0)-1),CL$9-SUM(CM$12:CM169)),0)),0)</f>
        <v>0</v>
      </c>
      <c r="CO169" s="6">
        <f>IF(SUM(CM$12:CM169)&gt;0,0,IF(CK169&lt;&gt;"",CL169-CN169-CM169,0))</f>
        <v>0</v>
      </c>
      <c r="CP169" s="6">
        <f>IF(SUM(CM$12:CM169)&gt;0,0,IF(CK169&lt;&gt;"",(CL169-CM169)*Tablas!$D$8,0))</f>
        <v>0</v>
      </c>
      <c r="CQ169" s="6">
        <f>IF(CN169&gt;0,IF(SUM(CM$12:CM169)&gt;0,0,IF(CK169&lt;&gt;"",Tablas!$G$8,0)),0)</f>
        <v>0</v>
      </c>
      <c r="CR169" s="6">
        <f>IF(CK169&lt;&gt;"",ROUND(CQ169+CP169+CN169,2),0)*(1+Tablas!$E$8)</f>
        <v>0</v>
      </c>
      <c r="CT169" s="14" t="str">
        <f t="shared" si="96"/>
        <v/>
      </c>
      <c r="CU169" s="6">
        <f t="shared" si="97"/>
        <v>0</v>
      </c>
      <c r="CV169" s="6">
        <f t="shared" si="98"/>
        <v>0</v>
      </c>
      <c r="CW169" s="6">
        <f>IF(CU169&gt;0,IF(SUM(CV$12:CV169)&gt;0,0,IF(CT169&lt;&gt;"",-PPMT(Tablas!$D$8,CT169,($C$4*12)-(VLOOKUP($CK$9,$A$12:$B$71,2,0)-1),CU$9-SUM(CV$12:CV169)),0)),0)</f>
        <v>0</v>
      </c>
      <c r="CX169" s="6">
        <f>IF(SUM(CV$12:CV169)&gt;0,0,IF(CT169&lt;&gt;"",CU169-CW169-CV169,0))</f>
        <v>0</v>
      </c>
      <c r="CY169" s="6">
        <f>IF(SUM(CV$12:CV169)&gt;0,0,IF(CT169&lt;&gt;"",(CU169-CV169)*Tablas!$D$8,0))</f>
        <v>0</v>
      </c>
      <c r="CZ169" s="6">
        <f>IF(CW169&gt;0,IF(SUM(CV$12:CV169)&gt;0,0,IF(CT169&lt;&gt;"",Tablas!$G$8,0)),0)</f>
        <v>0</v>
      </c>
      <c r="DA169" s="6">
        <f>IF(CT169&lt;&gt;"",ROUND(CZ169+CY169+CW169,2),0)*(1+Tablas!$E$8)</f>
        <v>0</v>
      </c>
      <c r="DC169" s="14" t="str">
        <f t="shared" si="99"/>
        <v/>
      </c>
      <c r="DD169" s="6">
        <f t="shared" si="100"/>
        <v>0</v>
      </c>
      <c r="DE169" s="6">
        <f t="shared" si="101"/>
        <v>0</v>
      </c>
      <c r="DF169" s="6">
        <f>IF(DD169&gt;0,IF(SUM(DE$12:DE169)&gt;0,0,IF(DC169&lt;&gt;"",-PPMT(Tablas!$D$8,DC169,($C$4*12)-(VLOOKUP($CT$9,$A$12:$B$71,2,0)-1),DD$9-SUM(DE$12:DE169)),0)),0)</f>
        <v>0</v>
      </c>
      <c r="DG169" s="6">
        <f>IF(SUM(DE$12:DE169)&gt;0,0,IF(DC169&lt;&gt;"",DD169-DF169-DE169,0))</f>
        <v>0</v>
      </c>
      <c r="DH169" s="6">
        <f>IF(SUM(DE$12:DE169)&gt;0,0,IF(DC169&lt;&gt;"",(DD169-DE169)*Tablas!$D$8,0))</f>
        <v>0</v>
      </c>
      <c r="DI169" s="6">
        <f>IF(DF169&gt;0,IF(SUM(DE$12:DE169)&gt;0,0,IF(DC169&lt;&gt;"",Tablas!$G$8,0)),0)</f>
        <v>0</v>
      </c>
      <c r="DJ169" s="6">
        <f>IF(DC169&lt;&gt;"",ROUND(DI169+DH169+DF169,2),0)*(1+Tablas!$E$8)</f>
        <v>0</v>
      </c>
      <c r="DL169" s="14" t="str">
        <f t="shared" si="102"/>
        <v/>
      </c>
      <c r="DM169" s="6">
        <f t="shared" si="103"/>
        <v>0</v>
      </c>
      <c r="DN169" s="6">
        <f t="shared" si="104"/>
        <v>0</v>
      </c>
      <c r="DO169" s="6">
        <f>IF(DM169&gt;0,IF(SUM(DN$12:DN169)&gt;0,0,IF(DL169&lt;&gt;"",-PPMT(Tablas!$D$8,DL169,($C$4*12)-(VLOOKUP($DC$9,$A$12:$B$71,2,0)-1),DM$9-SUM(DN$12:DN169)),0)),0)</f>
        <v>0</v>
      </c>
      <c r="DP169" s="6">
        <f>IF(SUM(DN$12:DN169)&gt;0,0,IF(DL169&lt;&gt;"",DM169-DO169-DN169,0))</f>
        <v>0</v>
      </c>
      <c r="DQ169" s="6">
        <f>IF(SUM(DN$12:DN169)&gt;0,0,IF(DL169&lt;&gt;"",(DM169-DN169)*Tablas!$D$8,0))</f>
        <v>0</v>
      </c>
      <c r="DR169" s="6">
        <f>IF(DO169&gt;0,IF(SUM(DN$12:DN169)&gt;0,0,IF(DL169&lt;&gt;"",Tablas!$G$8,0)),0)</f>
        <v>0</v>
      </c>
      <c r="DS169" s="6">
        <f>IF(DL169&lt;&gt;"",ROUND(DR169+DQ169+DO169,2),0)*(1+Tablas!$E$8)</f>
        <v>0</v>
      </c>
      <c r="DU169" s="14" t="str">
        <f t="shared" si="105"/>
        <v/>
      </c>
      <c r="DV169" s="6">
        <f t="shared" si="106"/>
        <v>0</v>
      </c>
      <c r="DW169" s="6">
        <f t="shared" si="107"/>
        <v>0</v>
      </c>
      <c r="DX169" s="6">
        <f>IF(DV169&gt;0,IF(SUM(DW$12:DW169)&gt;0,0,IF(DU169&lt;&gt;"",-PPMT(Tablas!$D$8,DU169,($C$4*12)-(VLOOKUP($DL$9,$A$12:$B$71,2,0)-1),DV$9-SUM(DW$12:DW169)),0)),0)</f>
        <v>0</v>
      </c>
      <c r="DY169" s="6">
        <f>IF(SUM(DW$12:DW169)&gt;0,0,IF(DU169&lt;&gt;"",DV169-DX169-DW169,0))</f>
        <v>0</v>
      </c>
      <c r="DZ169" s="6">
        <f>IF(SUM(DW$12:DW169)&gt;0,0,IF(DU169&lt;&gt;"",(DV169-DW169)*Tablas!$D$8,0))</f>
        <v>0</v>
      </c>
      <c r="EA169" s="6">
        <f>IF(DX169&gt;0,IF(SUM(DW$12:DW169)&gt;0,0,IF(DU169&lt;&gt;"",Tablas!$G$8,0)),0)</f>
        <v>0</v>
      </c>
      <c r="EB169" s="6">
        <f>IF(DU169&lt;&gt;"",ROUND(EA169+DZ169+DX169,2),0)*(1+Tablas!$E$8)</f>
        <v>0</v>
      </c>
    </row>
    <row r="170" spans="1:132" x14ac:dyDescent="0.2">
      <c r="A170" s="3">
        <f>IF($D170&gt;0,COUNTA($D$12:D170),0)</f>
        <v>0</v>
      </c>
      <c r="B170" s="13" t="str">
        <f t="shared" si="108"/>
        <v/>
      </c>
      <c r="C170" s="1">
        <f t="shared" si="109"/>
        <v>50420</v>
      </c>
      <c r="D170" s="34"/>
      <c r="E170" s="6">
        <f t="shared" si="110"/>
        <v>1.0572875908110291E-11</v>
      </c>
      <c r="F170" s="6">
        <f t="shared" si="74"/>
        <v>0</v>
      </c>
      <c r="G170" s="6">
        <f t="shared" si="75"/>
        <v>0</v>
      </c>
      <c r="H170" s="6">
        <f t="shared" si="76"/>
        <v>0</v>
      </c>
      <c r="I170" s="6">
        <f>ROUND(SUM(F170:H170),2)*(Tablas!$E$8)</f>
        <v>0</v>
      </c>
      <c r="J170" s="6">
        <f t="shared" si="77"/>
        <v>0</v>
      </c>
      <c r="AR170" s="14" t="str">
        <f t="shared" si="78"/>
        <v/>
      </c>
      <c r="AS170" s="6">
        <f t="shared" si="79"/>
        <v>0</v>
      </c>
      <c r="AT170" s="6">
        <f t="shared" si="80"/>
        <v>0</v>
      </c>
      <c r="AU170" s="6">
        <f>IF(SUM($AT$12:$AT170)&gt;0,0,IF($AR170&lt;&gt;"",-PPMT($H$2,$AR170,$C$4*12,$AS$12-SUM($AT$12:$AT170)),0))</f>
        <v>0</v>
      </c>
      <c r="AV170" s="6">
        <f>IF(SUM($AT$12:$AT170)&gt;0,0,IF($AR170&lt;&gt;"",AS170-AU170-AT170,0))</f>
        <v>0</v>
      </c>
      <c r="AW170" s="6">
        <f>IF(SUM($AT$12:$AT170)&gt;0,0,IF($AR170&lt;&gt;"",(AS170-AT170)*$H$2,0))</f>
        <v>0</v>
      </c>
      <c r="AX170" s="6">
        <f>IF(AU170&gt;0,IF(SUM($AT$12:$AT170)&gt;0,0,IF($AR170&lt;&gt;"",Tablas!$G$8,0)),0)</f>
        <v>0</v>
      </c>
      <c r="AY170" s="6">
        <f>IF($AR170&lt;&gt;"",ROUND(AX170+AW170+AU170,2),0)*(1+Tablas!$E$8)</f>
        <v>0</v>
      </c>
      <c r="BA170" s="14" t="str">
        <f t="shared" si="81"/>
        <v/>
      </c>
      <c r="BB170" s="6">
        <f t="shared" si="82"/>
        <v>0</v>
      </c>
      <c r="BC170" s="6">
        <f t="shared" si="83"/>
        <v>0</v>
      </c>
      <c r="BD170" s="6">
        <f>IF(BB170&gt;0,
IF(SUM(BC$12:BC170)&gt;0,0,
IF(BA170&lt;&gt;"",
-PPMT(Tablas!$D$8,BA170,($C$4*12)-(VLOOKUP($AR$9,$A$12:$B$71,2,0)-1),BB$9-SUM(BC$12:BC170)),0)),0)</f>
        <v>0</v>
      </c>
      <c r="BE170" s="6">
        <f>IF(SUM(BC$12:BC170)&gt;0,0,IF(BA170&lt;&gt;"",BB170-BD170-BC170,0))</f>
        <v>0</v>
      </c>
      <c r="BF170" s="6">
        <f>IF(SUM(BC$12:BC170)&gt;0,0,IF(BA170&lt;&gt;"",(BB170-BC170)*Tablas!$D$8,0))</f>
        <v>0</v>
      </c>
      <c r="BG170" s="6">
        <f>IF(BD170&gt;0,IF(SUM(BC$12:BC170)&gt;0,0,IF(BA170&lt;&gt;"",Tablas!$G$8,0)),0)</f>
        <v>0</v>
      </c>
      <c r="BH170" s="6">
        <f>IF(BA170&lt;&gt;"",ROUND(BG170+BF170+BD170,2),0)*(1+Tablas!$E$8)</f>
        <v>0</v>
      </c>
      <c r="BJ170" s="14" t="str">
        <f t="shared" si="84"/>
        <v/>
      </c>
      <c r="BK170" s="6">
        <f t="shared" si="85"/>
        <v>0</v>
      </c>
      <c r="BL170" s="6">
        <f t="shared" si="86"/>
        <v>0</v>
      </c>
      <c r="BM170" s="6">
        <f>IF(BK170&gt;0,IF(SUM(BL$12:BL170)&gt;0,0,IF(BJ170&lt;&gt;"",-PPMT(Tablas!$D$8,BJ170,($C$4*12)-(VLOOKUP($BA$9,$A$12:$B$71,2,0)-1),BK$9-SUM(BL$12:BL170)),0)),0)</f>
        <v>0</v>
      </c>
      <c r="BN170" s="6">
        <f>IF(SUM(BL$12:BL170)&gt;0,0,IF(BJ170&lt;&gt;"",BK170-BM170-BL170,0))</f>
        <v>0</v>
      </c>
      <c r="BO170" s="6">
        <f>IF(SUM(BL$12:BL170)&gt;0,0,IF(BJ170&lt;&gt;"",(BK170-BL170)*Tablas!$D$8,0))</f>
        <v>0</v>
      </c>
      <c r="BP170" s="6">
        <f>IF(BM170&gt;0,IF(SUM(BL$12:BL170)&gt;0,0,IF(BJ170&lt;&gt;"",Tablas!$G$8,0)),0)</f>
        <v>0</v>
      </c>
      <c r="BQ170" s="6">
        <f>IF(BJ170&lt;&gt;"",ROUND(BP170+BO170+BM170,2),0)*(1+Tablas!$E$8)</f>
        <v>0</v>
      </c>
      <c r="BS170" s="14" t="str">
        <f t="shared" si="87"/>
        <v/>
      </c>
      <c r="BT170" s="6">
        <f t="shared" si="88"/>
        <v>0</v>
      </c>
      <c r="BU170" s="6">
        <f t="shared" si="89"/>
        <v>0</v>
      </c>
      <c r="BV170" s="6">
        <f>IF(BT170&gt;0,IF(SUM(BU$12:BU170)&gt;0,0,IF(BS170&lt;&gt;"",-PPMT(Tablas!$D$8,BS170,($C$4*12)-(VLOOKUP($BJ$9,$A$12:$B$71,2,0)-1),BT$9-SUM(BU$12:BU170)),0)),0)</f>
        <v>0</v>
      </c>
      <c r="BW170" s="6">
        <f>IF(SUM(BU$12:BU170)&gt;0,0,IF(BS170&lt;&gt;"",BT170-BV170-BU170,0))</f>
        <v>0</v>
      </c>
      <c r="BX170" s="6">
        <f>IF(SUM(BU$12:BU170)&gt;0,0,IF(BS170&lt;&gt;"",(BT170-BU170)*Tablas!$D$8,0))</f>
        <v>0</v>
      </c>
      <c r="BY170" s="6">
        <f>IF(BV170&gt;0,IF(SUM(BU$12:BU170)&gt;0,0,IF(BS170&lt;&gt;"",Tablas!$G$8,0)),0)</f>
        <v>0</v>
      </c>
      <c r="BZ170" s="6">
        <f>IF(BS170&lt;&gt;"",ROUND(BY170+BX170+BV170,2),0)*(1+Tablas!$E$8)</f>
        <v>0</v>
      </c>
      <c r="CB170" s="14" t="str">
        <f t="shared" si="90"/>
        <v/>
      </c>
      <c r="CC170" s="6">
        <f t="shared" si="91"/>
        <v>0</v>
      </c>
      <c r="CD170" s="6">
        <f t="shared" si="92"/>
        <v>0</v>
      </c>
      <c r="CE170" s="6">
        <f>IF(CC170&gt;0,IF(SUM(CD$12:CD170)&gt;0,0,IF(CB170&lt;&gt;"",-PPMT(Tablas!$D$8,CB170,($C$4*12)-(VLOOKUP($BS$9,$A$12:$B$71,2,0)-1),CC$9-SUM(CD$12:CD170)),0)),0)</f>
        <v>0</v>
      </c>
      <c r="CF170" s="6">
        <f>IF(SUM(CD$12:CD170)&gt;0,0,IF(CB170&lt;&gt;"",CC170-CE170-CD170,0))</f>
        <v>0</v>
      </c>
      <c r="CG170" s="6">
        <f>IF(SUM(CD$12:CD170)&gt;0,0,IF(CB170&lt;&gt;"",(CC170-CD170)*Tablas!$D$8,0))</f>
        <v>0</v>
      </c>
      <c r="CH170" s="6">
        <f>IF(CE170&gt;0,IF(SUM(CD$12:CD170)&gt;0,0,IF(CB170&lt;&gt;"",Tablas!$G$8,0)),0)</f>
        <v>0</v>
      </c>
      <c r="CI170" s="6">
        <f>IF(CB170&lt;&gt;"",ROUND(CH170+CG170+CE170,2),0)*(1+Tablas!$E$8)</f>
        <v>0</v>
      </c>
      <c r="CK170" s="14" t="str">
        <f t="shared" si="93"/>
        <v/>
      </c>
      <c r="CL170" s="6">
        <f t="shared" si="94"/>
        <v>0</v>
      </c>
      <c r="CM170" s="6">
        <f t="shared" si="95"/>
        <v>0</v>
      </c>
      <c r="CN170" s="6">
        <f>IF(CL170&gt;0,IF(SUM(CM$12:CM170)&gt;0,0,IF(CK170&lt;&gt;"",-PPMT(Tablas!$D$8,CK170,($C$4*12)-(VLOOKUP($CB$9,$A$12:$B$71,2,0)-1),CL$9-SUM(CM$12:CM170)),0)),0)</f>
        <v>0</v>
      </c>
      <c r="CO170" s="6">
        <f>IF(SUM(CM$12:CM170)&gt;0,0,IF(CK170&lt;&gt;"",CL170-CN170-CM170,0))</f>
        <v>0</v>
      </c>
      <c r="CP170" s="6">
        <f>IF(SUM(CM$12:CM170)&gt;0,0,IF(CK170&lt;&gt;"",(CL170-CM170)*Tablas!$D$8,0))</f>
        <v>0</v>
      </c>
      <c r="CQ170" s="6">
        <f>IF(CN170&gt;0,IF(SUM(CM$12:CM170)&gt;0,0,IF(CK170&lt;&gt;"",Tablas!$G$8,0)),0)</f>
        <v>0</v>
      </c>
      <c r="CR170" s="6">
        <f>IF(CK170&lt;&gt;"",ROUND(CQ170+CP170+CN170,2),0)*(1+Tablas!$E$8)</f>
        <v>0</v>
      </c>
      <c r="CT170" s="14" t="str">
        <f t="shared" si="96"/>
        <v/>
      </c>
      <c r="CU170" s="6">
        <f t="shared" si="97"/>
        <v>0</v>
      </c>
      <c r="CV170" s="6">
        <f t="shared" si="98"/>
        <v>0</v>
      </c>
      <c r="CW170" s="6">
        <f>IF(CU170&gt;0,IF(SUM(CV$12:CV170)&gt;0,0,IF(CT170&lt;&gt;"",-PPMT(Tablas!$D$8,CT170,($C$4*12)-(VLOOKUP($CK$9,$A$12:$B$71,2,0)-1),CU$9-SUM(CV$12:CV170)),0)),0)</f>
        <v>0</v>
      </c>
      <c r="CX170" s="6">
        <f>IF(SUM(CV$12:CV170)&gt;0,0,IF(CT170&lt;&gt;"",CU170-CW170-CV170,0))</f>
        <v>0</v>
      </c>
      <c r="CY170" s="6">
        <f>IF(SUM(CV$12:CV170)&gt;0,0,IF(CT170&lt;&gt;"",(CU170-CV170)*Tablas!$D$8,0))</f>
        <v>0</v>
      </c>
      <c r="CZ170" s="6">
        <f>IF(CW170&gt;0,IF(SUM(CV$12:CV170)&gt;0,0,IF(CT170&lt;&gt;"",Tablas!$G$8,0)),0)</f>
        <v>0</v>
      </c>
      <c r="DA170" s="6">
        <f>IF(CT170&lt;&gt;"",ROUND(CZ170+CY170+CW170,2),0)*(1+Tablas!$E$8)</f>
        <v>0</v>
      </c>
      <c r="DC170" s="14" t="str">
        <f t="shared" si="99"/>
        <v/>
      </c>
      <c r="DD170" s="6">
        <f t="shared" si="100"/>
        <v>0</v>
      </c>
      <c r="DE170" s="6">
        <f t="shared" si="101"/>
        <v>0</v>
      </c>
      <c r="DF170" s="6">
        <f>IF(DD170&gt;0,IF(SUM(DE$12:DE170)&gt;0,0,IF(DC170&lt;&gt;"",-PPMT(Tablas!$D$8,DC170,($C$4*12)-(VLOOKUP($CT$9,$A$12:$B$71,2,0)-1),DD$9-SUM(DE$12:DE170)),0)),0)</f>
        <v>0</v>
      </c>
      <c r="DG170" s="6">
        <f>IF(SUM(DE$12:DE170)&gt;0,0,IF(DC170&lt;&gt;"",DD170-DF170-DE170,0))</f>
        <v>0</v>
      </c>
      <c r="DH170" s="6">
        <f>IF(SUM(DE$12:DE170)&gt;0,0,IF(DC170&lt;&gt;"",(DD170-DE170)*Tablas!$D$8,0))</f>
        <v>0</v>
      </c>
      <c r="DI170" s="6">
        <f>IF(DF170&gt;0,IF(SUM(DE$12:DE170)&gt;0,0,IF(DC170&lt;&gt;"",Tablas!$G$8,0)),0)</f>
        <v>0</v>
      </c>
      <c r="DJ170" s="6">
        <f>IF(DC170&lt;&gt;"",ROUND(DI170+DH170+DF170,2),0)*(1+Tablas!$E$8)</f>
        <v>0</v>
      </c>
      <c r="DL170" s="14" t="str">
        <f t="shared" si="102"/>
        <v/>
      </c>
      <c r="DM170" s="6">
        <f t="shared" si="103"/>
        <v>0</v>
      </c>
      <c r="DN170" s="6">
        <f t="shared" si="104"/>
        <v>0</v>
      </c>
      <c r="DO170" s="6">
        <f>IF(DM170&gt;0,IF(SUM(DN$12:DN170)&gt;0,0,IF(DL170&lt;&gt;"",-PPMT(Tablas!$D$8,DL170,($C$4*12)-(VLOOKUP($DC$9,$A$12:$B$71,2,0)-1),DM$9-SUM(DN$12:DN170)),0)),0)</f>
        <v>0</v>
      </c>
      <c r="DP170" s="6">
        <f>IF(SUM(DN$12:DN170)&gt;0,0,IF(DL170&lt;&gt;"",DM170-DO170-DN170,0))</f>
        <v>0</v>
      </c>
      <c r="DQ170" s="6">
        <f>IF(SUM(DN$12:DN170)&gt;0,0,IF(DL170&lt;&gt;"",(DM170-DN170)*Tablas!$D$8,0))</f>
        <v>0</v>
      </c>
      <c r="DR170" s="6">
        <f>IF(DO170&gt;0,IF(SUM(DN$12:DN170)&gt;0,0,IF(DL170&lt;&gt;"",Tablas!$G$8,0)),0)</f>
        <v>0</v>
      </c>
      <c r="DS170" s="6">
        <f>IF(DL170&lt;&gt;"",ROUND(DR170+DQ170+DO170,2),0)*(1+Tablas!$E$8)</f>
        <v>0</v>
      </c>
      <c r="DU170" s="14" t="str">
        <f t="shared" si="105"/>
        <v/>
      </c>
      <c r="DV170" s="6">
        <f t="shared" si="106"/>
        <v>0</v>
      </c>
      <c r="DW170" s="6">
        <f t="shared" si="107"/>
        <v>0</v>
      </c>
      <c r="DX170" s="6">
        <f>IF(DV170&gt;0,IF(SUM(DW$12:DW170)&gt;0,0,IF(DU170&lt;&gt;"",-PPMT(Tablas!$D$8,DU170,($C$4*12)-(VLOOKUP($DL$9,$A$12:$B$71,2,0)-1),DV$9-SUM(DW$12:DW170)),0)),0)</f>
        <v>0</v>
      </c>
      <c r="DY170" s="6">
        <f>IF(SUM(DW$12:DW170)&gt;0,0,IF(DU170&lt;&gt;"",DV170-DX170-DW170,0))</f>
        <v>0</v>
      </c>
      <c r="DZ170" s="6">
        <f>IF(SUM(DW$12:DW170)&gt;0,0,IF(DU170&lt;&gt;"",(DV170-DW170)*Tablas!$D$8,0))</f>
        <v>0</v>
      </c>
      <c r="EA170" s="6">
        <f>IF(DX170&gt;0,IF(SUM(DW$12:DW170)&gt;0,0,IF(DU170&lt;&gt;"",Tablas!$G$8,0)),0)</f>
        <v>0</v>
      </c>
      <c r="EB170" s="6">
        <f>IF(DU170&lt;&gt;"",ROUND(EA170+DZ170+DX170,2),0)*(1+Tablas!$E$8)</f>
        <v>0</v>
      </c>
    </row>
    <row r="171" spans="1:132" x14ac:dyDescent="0.2">
      <c r="A171" s="3">
        <f>IF($D171&gt;0,COUNTA($D$12:D171),0)</f>
        <v>0</v>
      </c>
      <c r="B171" s="13" t="str">
        <f t="shared" si="108"/>
        <v/>
      </c>
      <c r="C171" s="1">
        <f t="shared" si="109"/>
        <v>50451</v>
      </c>
      <c r="D171" s="34"/>
      <c r="E171" s="6">
        <f t="shared" si="110"/>
        <v>1.0572875908110291E-11</v>
      </c>
      <c r="F171" s="6">
        <f t="shared" si="74"/>
        <v>0</v>
      </c>
      <c r="G171" s="6">
        <f t="shared" si="75"/>
        <v>0</v>
      </c>
      <c r="H171" s="6">
        <f t="shared" si="76"/>
        <v>0</v>
      </c>
      <c r="I171" s="6">
        <f>ROUND(SUM(F171:H171),2)*(Tablas!$E$8)</f>
        <v>0</v>
      </c>
      <c r="J171" s="6">
        <f t="shared" si="77"/>
        <v>0</v>
      </c>
      <c r="AR171" s="14" t="str">
        <f t="shared" si="78"/>
        <v/>
      </c>
      <c r="AS171" s="6">
        <f t="shared" si="79"/>
        <v>0</v>
      </c>
      <c r="AT171" s="6">
        <f t="shared" si="80"/>
        <v>0</v>
      </c>
      <c r="AU171" s="6">
        <f>IF(SUM($AT$12:$AT171)&gt;0,0,IF($AR171&lt;&gt;"",-PPMT($H$2,$AR171,$C$4*12,$AS$12-SUM($AT$12:$AT171)),0))</f>
        <v>0</v>
      </c>
      <c r="AV171" s="6">
        <f>IF(SUM($AT$12:$AT171)&gt;0,0,IF($AR171&lt;&gt;"",AS171-AU171-AT171,0))</f>
        <v>0</v>
      </c>
      <c r="AW171" s="6">
        <f>IF(SUM($AT$12:$AT171)&gt;0,0,IF($AR171&lt;&gt;"",(AS171-AT171)*$H$2,0))</f>
        <v>0</v>
      </c>
      <c r="AX171" s="6">
        <f>IF(AU171&gt;0,IF(SUM($AT$12:$AT171)&gt;0,0,IF($AR171&lt;&gt;"",Tablas!$G$8,0)),0)</f>
        <v>0</v>
      </c>
      <c r="AY171" s="6">
        <f>IF($AR171&lt;&gt;"",ROUND(AX171+AW171+AU171,2),0)*(1+Tablas!$E$8)</f>
        <v>0</v>
      </c>
      <c r="BA171" s="14" t="str">
        <f t="shared" si="81"/>
        <v/>
      </c>
      <c r="BB171" s="6">
        <f t="shared" si="82"/>
        <v>0</v>
      </c>
      <c r="BC171" s="6">
        <f t="shared" si="83"/>
        <v>0</v>
      </c>
      <c r="BD171" s="6">
        <f>IF(BB171&gt;0,
IF(SUM(BC$12:BC171)&gt;0,0,
IF(BA171&lt;&gt;"",
-PPMT(Tablas!$D$8,BA171,($C$4*12)-(VLOOKUP($AR$9,$A$12:$B$71,2,0)-1),BB$9-SUM(BC$12:BC171)),0)),0)</f>
        <v>0</v>
      </c>
      <c r="BE171" s="6">
        <f>IF(SUM(BC$12:BC171)&gt;0,0,IF(BA171&lt;&gt;"",BB171-BD171-BC171,0))</f>
        <v>0</v>
      </c>
      <c r="BF171" s="6">
        <f>IF(SUM(BC$12:BC171)&gt;0,0,IF(BA171&lt;&gt;"",(BB171-BC171)*Tablas!$D$8,0))</f>
        <v>0</v>
      </c>
      <c r="BG171" s="6">
        <f>IF(BD171&gt;0,IF(SUM(BC$12:BC171)&gt;0,0,IF(BA171&lt;&gt;"",Tablas!$G$8,0)),0)</f>
        <v>0</v>
      </c>
      <c r="BH171" s="6">
        <f>IF(BA171&lt;&gt;"",ROUND(BG171+BF171+BD171,2),0)*(1+Tablas!$E$8)</f>
        <v>0</v>
      </c>
      <c r="BJ171" s="14" t="str">
        <f t="shared" si="84"/>
        <v/>
      </c>
      <c r="BK171" s="6">
        <f t="shared" si="85"/>
        <v>0</v>
      </c>
      <c r="BL171" s="6">
        <f t="shared" si="86"/>
        <v>0</v>
      </c>
      <c r="BM171" s="6">
        <f>IF(BK171&gt;0,IF(SUM(BL$12:BL171)&gt;0,0,IF(BJ171&lt;&gt;"",-PPMT(Tablas!$D$8,BJ171,($C$4*12)-(VLOOKUP($BA$9,$A$12:$B$71,2,0)-1),BK$9-SUM(BL$12:BL171)),0)),0)</f>
        <v>0</v>
      </c>
      <c r="BN171" s="6">
        <f>IF(SUM(BL$12:BL171)&gt;0,0,IF(BJ171&lt;&gt;"",BK171-BM171-BL171,0))</f>
        <v>0</v>
      </c>
      <c r="BO171" s="6">
        <f>IF(SUM(BL$12:BL171)&gt;0,0,IF(BJ171&lt;&gt;"",(BK171-BL171)*Tablas!$D$8,0))</f>
        <v>0</v>
      </c>
      <c r="BP171" s="6">
        <f>IF(BM171&gt;0,IF(SUM(BL$12:BL171)&gt;0,0,IF(BJ171&lt;&gt;"",Tablas!$G$8,0)),0)</f>
        <v>0</v>
      </c>
      <c r="BQ171" s="6">
        <f>IF(BJ171&lt;&gt;"",ROUND(BP171+BO171+BM171,2),0)*(1+Tablas!$E$8)</f>
        <v>0</v>
      </c>
      <c r="BS171" s="14" t="str">
        <f t="shared" si="87"/>
        <v/>
      </c>
      <c r="BT171" s="6">
        <f t="shared" si="88"/>
        <v>0</v>
      </c>
      <c r="BU171" s="6">
        <f t="shared" si="89"/>
        <v>0</v>
      </c>
      <c r="BV171" s="6">
        <f>IF(BT171&gt;0,IF(SUM(BU$12:BU171)&gt;0,0,IF(BS171&lt;&gt;"",-PPMT(Tablas!$D$8,BS171,($C$4*12)-(VLOOKUP($BJ$9,$A$12:$B$71,2,0)-1),BT$9-SUM(BU$12:BU171)),0)),0)</f>
        <v>0</v>
      </c>
      <c r="BW171" s="6">
        <f>IF(SUM(BU$12:BU171)&gt;0,0,IF(BS171&lt;&gt;"",BT171-BV171-BU171,0))</f>
        <v>0</v>
      </c>
      <c r="BX171" s="6">
        <f>IF(SUM(BU$12:BU171)&gt;0,0,IF(BS171&lt;&gt;"",(BT171-BU171)*Tablas!$D$8,0))</f>
        <v>0</v>
      </c>
      <c r="BY171" s="6">
        <f>IF(BV171&gt;0,IF(SUM(BU$12:BU171)&gt;0,0,IF(BS171&lt;&gt;"",Tablas!$G$8,0)),0)</f>
        <v>0</v>
      </c>
      <c r="BZ171" s="6">
        <f>IF(BS171&lt;&gt;"",ROUND(BY171+BX171+BV171,2),0)*(1+Tablas!$E$8)</f>
        <v>0</v>
      </c>
      <c r="CB171" s="14" t="str">
        <f t="shared" si="90"/>
        <v/>
      </c>
      <c r="CC171" s="6">
        <f t="shared" si="91"/>
        <v>0</v>
      </c>
      <c r="CD171" s="6">
        <f t="shared" si="92"/>
        <v>0</v>
      </c>
      <c r="CE171" s="6">
        <f>IF(CC171&gt;0,IF(SUM(CD$12:CD171)&gt;0,0,IF(CB171&lt;&gt;"",-PPMT(Tablas!$D$8,CB171,($C$4*12)-(VLOOKUP($BS$9,$A$12:$B$71,2,0)-1),CC$9-SUM(CD$12:CD171)),0)),0)</f>
        <v>0</v>
      </c>
      <c r="CF171" s="6">
        <f>IF(SUM(CD$12:CD171)&gt;0,0,IF(CB171&lt;&gt;"",CC171-CE171-CD171,0))</f>
        <v>0</v>
      </c>
      <c r="CG171" s="6">
        <f>IF(SUM(CD$12:CD171)&gt;0,0,IF(CB171&lt;&gt;"",(CC171-CD171)*Tablas!$D$8,0))</f>
        <v>0</v>
      </c>
      <c r="CH171" s="6">
        <f>IF(CE171&gt;0,IF(SUM(CD$12:CD171)&gt;0,0,IF(CB171&lt;&gt;"",Tablas!$G$8,0)),0)</f>
        <v>0</v>
      </c>
      <c r="CI171" s="6">
        <f>IF(CB171&lt;&gt;"",ROUND(CH171+CG171+CE171,2),0)*(1+Tablas!$E$8)</f>
        <v>0</v>
      </c>
      <c r="CK171" s="14" t="str">
        <f t="shared" si="93"/>
        <v/>
      </c>
      <c r="CL171" s="6">
        <f t="shared" si="94"/>
        <v>0</v>
      </c>
      <c r="CM171" s="6">
        <f t="shared" si="95"/>
        <v>0</v>
      </c>
      <c r="CN171" s="6">
        <f>IF(CL171&gt;0,IF(SUM(CM$12:CM171)&gt;0,0,IF(CK171&lt;&gt;"",-PPMT(Tablas!$D$8,CK171,($C$4*12)-(VLOOKUP($CB$9,$A$12:$B$71,2,0)-1),CL$9-SUM(CM$12:CM171)),0)),0)</f>
        <v>0</v>
      </c>
      <c r="CO171" s="6">
        <f>IF(SUM(CM$12:CM171)&gt;0,0,IF(CK171&lt;&gt;"",CL171-CN171-CM171,0))</f>
        <v>0</v>
      </c>
      <c r="CP171" s="6">
        <f>IF(SUM(CM$12:CM171)&gt;0,0,IF(CK171&lt;&gt;"",(CL171-CM171)*Tablas!$D$8,0))</f>
        <v>0</v>
      </c>
      <c r="CQ171" s="6">
        <f>IF(CN171&gt;0,IF(SUM(CM$12:CM171)&gt;0,0,IF(CK171&lt;&gt;"",Tablas!$G$8,0)),0)</f>
        <v>0</v>
      </c>
      <c r="CR171" s="6">
        <f>IF(CK171&lt;&gt;"",ROUND(CQ171+CP171+CN171,2),0)*(1+Tablas!$E$8)</f>
        <v>0</v>
      </c>
      <c r="CT171" s="14" t="str">
        <f t="shared" si="96"/>
        <v/>
      </c>
      <c r="CU171" s="6">
        <f t="shared" si="97"/>
        <v>0</v>
      </c>
      <c r="CV171" s="6">
        <f t="shared" si="98"/>
        <v>0</v>
      </c>
      <c r="CW171" s="6">
        <f>IF(CU171&gt;0,IF(SUM(CV$12:CV171)&gt;0,0,IF(CT171&lt;&gt;"",-PPMT(Tablas!$D$8,CT171,($C$4*12)-(VLOOKUP($CK$9,$A$12:$B$71,2,0)-1),CU$9-SUM(CV$12:CV171)),0)),0)</f>
        <v>0</v>
      </c>
      <c r="CX171" s="6">
        <f>IF(SUM(CV$12:CV171)&gt;0,0,IF(CT171&lt;&gt;"",CU171-CW171-CV171,0))</f>
        <v>0</v>
      </c>
      <c r="CY171" s="6">
        <f>IF(SUM(CV$12:CV171)&gt;0,0,IF(CT171&lt;&gt;"",(CU171-CV171)*Tablas!$D$8,0))</f>
        <v>0</v>
      </c>
      <c r="CZ171" s="6">
        <f>IF(CW171&gt;0,IF(SUM(CV$12:CV171)&gt;0,0,IF(CT171&lt;&gt;"",Tablas!$G$8,0)),0)</f>
        <v>0</v>
      </c>
      <c r="DA171" s="6">
        <f>IF(CT171&lt;&gt;"",ROUND(CZ171+CY171+CW171,2),0)*(1+Tablas!$E$8)</f>
        <v>0</v>
      </c>
      <c r="DC171" s="14" t="str">
        <f t="shared" si="99"/>
        <v/>
      </c>
      <c r="DD171" s="6">
        <f t="shared" si="100"/>
        <v>0</v>
      </c>
      <c r="DE171" s="6">
        <f t="shared" si="101"/>
        <v>0</v>
      </c>
      <c r="DF171" s="6">
        <f>IF(DD171&gt;0,IF(SUM(DE$12:DE171)&gt;0,0,IF(DC171&lt;&gt;"",-PPMT(Tablas!$D$8,DC171,($C$4*12)-(VLOOKUP($CT$9,$A$12:$B$71,2,0)-1),DD$9-SUM(DE$12:DE171)),0)),0)</f>
        <v>0</v>
      </c>
      <c r="DG171" s="6">
        <f>IF(SUM(DE$12:DE171)&gt;0,0,IF(DC171&lt;&gt;"",DD171-DF171-DE171,0))</f>
        <v>0</v>
      </c>
      <c r="DH171" s="6">
        <f>IF(SUM(DE$12:DE171)&gt;0,0,IF(DC171&lt;&gt;"",(DD171-DE171)*Tablas!$D$8,0))</f>
        <v>0</v>
      </c>
      <c r="DI171" s="6">
        <f>IF(DF171&gt;0,IF(SUM(DE$12:DE171)&gt;0,0,IF(DC171&lt;&gt;"",Tablas!$G$8,0)),0)</f>
        <v>0</v>
      </c>
      <c r="DJ171" s="6">
        <f>IF(DC171&lt;&gt;"",ROUND(DI171+DH171+DF171,2),0)*(1+Tablas!$E$8)</f>
        <v>0</v>
      </c>
      <c r="DL171" s="14" t="str">
        <f t="shared" si="102"/>
        <v/>
      </c>
      <c r="DM171" s="6">
        <f t="shared" si="103"/>
        <v>0</v>
      </c>
      <c r="DN171" s="6">
        <f t="shared" si="104"/>
        <v>0</v>
      </c>
      <c r="DO171" s="6">
        <f>IF(DM171&gt;0,IF(SUM(DN$12:DN171)&gt;0,0,IF(DL171&lt;&gt;"",-PPMT(Tablas!$D$8,DL171,($C$4*12)-(VLOOKUP($DC$9,$A$12:$B$71,2,0)-1),DM$9-SUM(DN$12:DN171)),0)),0)</f>
        <v>0</v>
      </c>
      <c r="DP171" s="6">
        <f>IF(SUM(DN$12:DN171)&gt;0,0,IF(DL171&lt;&gt;"",DM171-DO171-DN171,0))</f>
        <v>0</v>
      </c>
      <c r="DQ171" s="6">
        <f>IF(SUM(DN$12:DN171)&gt;0,0,IF(DL171&lt;&gt;"",(DM171-DN171)*Tablas!$D$8,0))</f>
        <v>0</v>
      </c>
      <c r="DR171" s="6">
        <f>IF(DO171&gt;0,IF(SUM(DN$12:DN171)&gt;0,0,IF(DL171&lt;&gt;"",Tablas!$G$8,0)),0)</f>
        <v>0</v>
      </c>
      <c r="DS171" s="6">
        <f>IF(DL171&lt;&gt;"",ROUND(DR171+DQ171+DO171,2),0)*(1+Tablas!$E$8)</f>
        <v>0</v>
      </c>
      <c r="DU171" s="14" t="str">
        <f t="shared" si="105"/>
        <v/>
      </c>
      <c r="DV171" s="6">
        <f t="shared" si="106"/>
        <v>0</v>
      </c>
      <c r="DW171" s="6">
        <f t="shared" si="107"/>
        <v>0</v>
      </c>
      <c r="DX171" s="6">
        <f>IF(DV171&gt;0,IF(SUM(DW$12:DW171)&gt;0,0,IF(DU171&lt;&gt;"",-PPMT(Tablas!$D$8,DU171,($C$4*12)-(VLOOKUP($DL$9,$A$12:$B$71,2,0)-1),DV$9-SUM(DW$12:DW171)),0)),0)</f>
        <v>0</v>
      </c>
      <c r="DY171" s="6">
        <f>IF(SUM(DW$12:DW171)&gt;0,0,IF(DU171&lt;&gt;"",DV171-DX171-DW171,0))</f>
        <v>0</v>
      </c>
      <c r="DZ171" s="6">
        <f>IF(SUM(DW$12:DW171)&gt;0,0,IF(DU171&lt;&gt;"",(DV171-DW171)*Tablas!$D$8,0))</f>
        <v>0</v>
      </c>
      <c r="EA171" s="6">
        <f>IF(DX171&gt;0,IF(SUM(DW$12:DW171)&gt;0,0,IF(DU171&lt;&gt;"",Tablas!$G$8,0)),0)</f>
        <v>0</v>
      </c>
      <c r="EB171" s="6">
        <f>IF(DU171&lt;&gt;"",ROUND(EA171+DZ171+DX171,2),0)*(1+Tablas!$E$8)</f>
        <v>0</v>
      </c>
    </row>
    <row r="172" spans="1:132" x14ac:dyDescent="0.2">
      <c r="A172" s="3">
        <f>IF($D172&gt;0,COUNTA($D$12:D172),0)</f>
        <v>0</v>
      </c>
      <c r="B172" s="13" t="str">
        <f t="shared" si="108"/>
        <v/>
      </c>
      <c r="C172" s="1">
        <f t="shared" si="109"/>
        <v>50479</v>
      </c>
      <c r="D172" s="34"/>
      <c r="E172" s="6">
        <f t="shared" si="110"/>
        <v>1.0572875908110291E-11</v>
      </c>
      <c r="F172" s="6">
        <f t="shared" si="74"/>
        <v>0</v>
      </c>
      <c r="G172" s="6">
        <f t="shared" si="75"/>
        <v>0</v>
      </c>
      <c r="H172" s="6">
        <f t="shared" si="76"/>
        <v>0</v>
      </c>
      <c r="I172" s="6">
        <f>ROUND(SUM(F172:H172),2)*(Tablas!$E$8)</f>
        <v>0</v>
      </c>
      <c r="J172" s="6">
        <f t="shared" si="77"/>
        <v>0</v>
      </c>
      <c r="AR172" s="14" t="str">
        <f t="shared" si="78"/>
        <v/>
      </c>
      <c r="AS172" s="6">
        <f t="shared" si="79"/>
        <v>0</v>
      </c>
      <c r="AT172" s="6">
        <f t="shared" si="80"/>
        <v>0</v>
      </c>
      <c r="AU172" s="6">
        <f>IF(SUM($AT$12:$AT172)&gt;0,0,IF($AR172&lt;&gt;"",-PPMT($H$2,$AR172,$C$4*12,$AS$12-SUM($AT$12:$AT172)),0))</f>
        <v>0</v>
      </c>
      <c r="AV172" s="6">
        <f>IF(SUM($AT$12:$AT172)&gt;0,0,IF($AR172&lt;&gt;"",AS172-AU172-AT172,0))</f>
        <v>0</v>
      </c>
      <c r="AW172" s="6">
        <f>IF(SUM($AT$12:$AT172)&gt;0,0,IF($AR172&lt;&gt;"",(AS172-AT172)*$H$2,0))</f>
        <v>0</v>
      </c>
      <c r="AX172" s="6">
        <f>IF(AU172&gt;0,IF(SUM($AT$12:$AT172)&gt;0,0,IF($AR172&lt;&gt;"",Tablas!$G$8,0)),0)</f>
        <v>0</v>
      </c>
      <c r="AY172" s="6">
        <f>IF($AR172&lt;&gt;"",ROUND(AX172+AW172+AU172,2),0)*(1+Tablas!$E$8)</f>
        <v>0</v>
      </c>
      <c r="BA172" s="14" t="str">
        <f t="shared" si="81"/>
        <v/>
      </c>
      <c r="BB172" s="6">
        <f t="shared" si="82"/>
        <v>0</v>
      </c>
      <c r="BC172" s="6">
        <f t="shared" si="83"/>
        <v>0</v>
      </c>
      <c r="BD172" s="6">
        <f>IF(BB172&gt;0,
IF(SUM(BC$12:BC172)&gt;0,0,
IF(BA172&lt;&gt;"",
-PPMT(Tablas!$D$8,BA172,($C$4*12)-(VLOOKUP($AR$9,$A$12:$B$71,2,0)-1),BB$9-SUM(BC$12:BC172)),0)),0)</f>
        <v>0</v>
      </c>
      <c r="BE172" s="6">
        <f>IF(SUM(BC$12:BC172)&gt;0,0,IF(BA172&lt;&gt;"",BB172-BD172-BC172,0))</f>
        <v>0</v>
      </c>
      <c r="BF172" s="6">
        <f>IF(SUM(BC$12:BC172)&gt;0,0,IF(BA172&lt;&gt;"",(BB172-BC172)*Tablas!$D$8,0))</f>
        <v>0</v>
      </c>
      <c r="BG172" s="6">
        <f>IF(BD172&gt;0,IF(SUM(BC$12:BC172)&gt;0,0,IF(BA172&lt;&gt;"",Tablas!$G$8,0)),0)</f>
        <v>0</v>
      </c>
      <c r="BH172" s="6">
        <f>IF(BA172&lt;&gt;"",ROUND(BG172+BF172+BD172,2),0)*(1+Tablas!$E$8)</f>
        <v>0</v>
      </c>
      <c r="BJ172" s="14" t="str">
        <f t="shared" si="84"/>
        <v/>
      </c>
      <c r="BK172" s="6">
        <f t="shared" si="85"/>
        <v>0</v>
      </c>
      <c r="BL172" s="6">
        <f t="shared" si="86"/>
        <v>0</v>
      </c>
      <c r="BM172" s="6">
        <f>IF(BK172&gt;0,IF(SUM(BL$12:BL172)&gt;0,0,IF(BJ172&lt;&gt;"",-PPMT(Tablas!$D$8,BJ172,($C$4*12)-(VLOOKUP($BA$9,$A$12:$B$71,2,0)-1),BK$9-SUM(BL$12:BL172)),0)),0)</f>
        <v>0</v>
      </c>
      <c r="BN172" s="6">
        <f>IF(SUM(BL$12:BL172)&gt;0,0,IF(BJ172&lt;&gt;"",BK172-BM172-BL172,0))</f>
        <v>0</v>
      </c>
      <c r="BO172" s="6">
        <f>IF(SUM(BL$12:BL172)&gt;0,0,IF(BJ172&lt;&gt;"",(BK172-BL172)*Tablas!$D$8,0))</f>
        <v>0</v>
      </c>
      <c r="BP172" s="6">
        <f>IF(BM172&gt;0,IF(SUM(BL$12:BL172)&gt;0,0,IF(BJ172&lt;&gt;"",Tablas!$G$8,0)),0)</f>
        <v>0</v>
      </c>
      <c r="BQ172" s="6">
        <f>IF(BJ172&lt;&gt;"",ROUND(BP172+BO172+BM172,2),0)*(1+Tablas!$E$8)</f>
        <v>0</v>
      </c>
      <c r="BS172" s="14" t="str">
        <f t="shared" si="87"/>
        <v/>
      </c>
      <c r="BT172" s="6">
        <f t="shared" si="88"/>
        <v>0</v>
      </c>
      <c r="BU172" s="6">
        <f t="shared" si="89"/>
        <v>0</v>
      </c>
      <c r="BV172" s="6">
        <f>IF(BT172&gt;0,IF(SUM(BU$12:BU172)&gt;0,0,IF(BS172&lt;&gt;"",-PPMT(Tablas!$D$8,BS172,($C$4*12)-(VLOOKUP($BJ$9,$A$12:$B$71,2,0)-1),BT$9-SUM(BU$12:BU172)),0)),0)</f>
        <v>0</v>
      </c>
      <c r="BW172" s="6">
        <f>IF(SUM(BU$12:BU172)&gt;0,0,IF(BS172&lt;&gt;"",BT172-BV172-BU172,0))</f>
        <v>0</v>
      </c>
      <c r="BX172" s="6">
        <f>IF(SUM(BU$12:BU172)&gt;0,0,IF(BS172&lt;&gt;"",(BT172-BU172)*Tablas!$D$8,0))</f>
        <v>0</v>
      </c>
      <c r="BY172" s="6">
        <f>IF(BV172&gt;0,IF(SUM(BU$12:BU172)&gt;0,0,IF(BS172&lt;&gt;"",Tablas!$G$8,0)),0)</f>
        <v>0</v>
      </c>
      <c r="BZ172" s="6">
        <f>IF(BS172&lt;&gt;"",ROUND(BY172+BX172+BV172,2),0)*(1+Tablas!$E$8)</f>
        <v>0</v>
      </c>
      <c r="CB172" s="14" t="str">
        <f t="shared" si="90"/>
        <v/>
      </c>
      <c r="CC172" s="6">
        <f t="shared" si="91"/>
        <v>0</v>
      </c>
      <c r="CD172" s="6">
        <f t="shared" si="92"/>
        <v>0</v>
      </c>
      <c r="CE172" s="6">
        <f>IF(CC172&gt;0,IF(SUM(CD$12:CD172)&gt;0,0,IF(CB172&lt;&gt;"",-PPMT(Tablas!$D$8,CB172,($C$4*12)-(VLOOKUP($BS$9,$A$12:$B$71,2,0)-1),CC$9-SUM(CD$12:CD172)),0)),0)</f>
        <v>0</v>
      </c>
      <c r="CF172" s="6">
        <f>IF(SUM(CD$12:CD172)&gt;0,0,IF(CB172&lt;&gt;"",CC172-CE172-CD172,0))</f>
        <v>0</v>
      </c>
      <c r="CG172" s="6">
        <f>IF(SUM(CD$12:CD172)&gt;0,0,IF(CB172&lt;&gt;"",(CC172-CD172)*Tablas!$D$8,0))</f>
        <v>0</v>
      </c>
      <c r="CH172" s="6">
        <f>IF(CE172&gt;0,IF(SUM(CD$12:CD172)&gt;0,0,IF(CB172&lt;&gt;"",Tablas!$G$8,0)),0)</f>
        <v>0</v>
      </c>
      <c r="CI172" s="6">
        <f>IF(CB172&lt;&gt;"",ROUND(CH172+CG172+CE172,2),0)*(1+Tablas!$E$8)</f>
        <v>0</v>
      </c>
      <c r="CK172" s="14" t="str">
        <f t="shared" si="93"/>
        <v/>
      </c>
      <c r="CL172" s="6">
        <f t="shared" si="94"/>
        <v>0</v>
      </c>
      <c r="CM172" s="6">
        <f t="shared" si="95"/>
        <v>0</v>
      </c>
      <c r="CN172" s="6">
        <f>IF(CL172&gt;0,IF(SUM(CM$12:CM172)&gt;0,0,IF(CK172&lt;&gt;"",-PPMT(Tablas!$D$8,CK172,($C$4*12)-(VLOOKUP($CB$9,$A$12:$B$71,2,0)-1),CL$9-SUM(CM$12:CM172)),0)),0)</f>
        <v>0</v>
      </c>
      <c r="CO172" s="6">
        <f>IF(SUM(CM$12:CM172)&gt;0,0,IF(CK172&lt;&gt;"",CL172-CN172-CM172,0))</f>
        <v>0</v>
      </c>
      <c r="CP172" s="6">
        <f>IF(SUM(CM$12:CM172)&gt;0,0,IF(CK172&lt;&gt;"",(CL172-CM172)*Tablas!$D$8,0))</f>
        <v>0</v>
      </c>
      <c r="CQ172" s="6">
        <f>IF(CN172&gt;0,IF(SUM(CM$12:CM172)&gt;0,0,IF(CK172&lt;&gt;"",Tablas!$G$8,0)),0)</f>
        <v>0</v>
      </c>
      <c r="CR172" s="6">
        <f>IF(CK172&lt;&gt;"",ROUND(CQ172+CP172+CN172,2),0)*(1+Tablas!$E$8)</f>
        <v>0</v>
      </c>
      <c r="CT172" s="14" t="str">
        <f t="shared" si="96"/>
        <v/>
      </c>
      <c r="CU172" s="6">
        <f t="shared" si="97"/>
        <v>0</v>
      </c>
      <c r="CV172" s="6">
        <f t="shared" si="98"/>
        <v>0</v>
      </c>
      <c r="CW172" s="6">
        <f>IF(CU172&gt;0,IF(SUM(CV$12:CV172)&gt;0,0,IF(CT172&lt;&gt;"",-PPMT(Tablas!$D$8,CT172,($C$4*12)-(VLOOKUP($CK$9,$A$12:$B$71,2,0)-1),CU$9-SUM(CV$12:CV172)),0)),0)</f>
        <v>0</v>
      </c>
      <c r="CX172" s="6">
        <f>IF(SUM(CV$12:CV172)&gt;0,0,IF(CT172&lt;&gt;"",CU172-CW172-CV172,0))</f>
        <v>0</v>
      </c>
      <c r="CY172" s="6">
        <f>IF(SUM(CV$12:CV172)&gt;0,0,IF(CT172&lt;&gt;"",(CU172-CV172)*Tablas!$D$8,0))</f>
        <v>0</v>
      </c>
      <c r="CZ172" s="6">
        <f>IF(CW172&gt;0,IF(SUM(CV$12:CV172)&gt;0,0,IF(CT172&lt;&gt;"",Tablas!$G$8,0)),0)</f>
        <v>0</v>
      </c>
      <c r="DA172" s="6">
        <f>IF(CT172&lt;&gt;"",ROUND(CZ172+CY172+CW172,2),0)*(1+Tablas!$E$8)</f>
        <v>0</v>
      </c>
      <c r="DC172" s="14" t="str">
        <f t="shared" si="99"/>
        <v/>
      </c>
      <c r="DD172" s="6">
        <f t="shared" si="100"/>
        <v>0</v>
      </c>
      <c r="DE172" s="6">
        <f t="shared" si="101"/>
        <v>0</v>
      </c>
      <c r="DF172" s="6">
        <f>IF(DD172&gt;0,IF(SUM(DE$12:DE172)&gt;0,0,IF(DC172&lt;&gt;"",-PPMT(Tablas!$D$8,DC172,($C$4*12)-(VLOOKUP($CT$9,$A$12:$B$71,2,0)-1),DD$9-SUM(DE$12:DE172)),0)),0)</f>
        <v>0</v>
      </c>
      <c r="DG172" s="6">
        <f>IF(SUM(DE$12:DE172)&gt;0,0,IF(DC172&lt;&gt;"",DD172-DF172-DE172,0))</f>
        <v>0</v>
      </c>
      <c r="DH172" s="6">
        <f>IF(SUM(DE$12:DE172)&gt;0,0,IF(DC172&lt;&gt;"",(DD172-DE172)*Tablas!$D$8,0))</f>
        <v>0</v>
      </c>
      <c r="DI172" s="6">
        <f>IF(DF172&gt;0,IF(SUM(DE$12:DE172)&gt;0,0,IF(DC172&lt;&gt;"",Tablas!$G$8,0)),0)</f>
        <v>0</v>
      </c>
      <c r="DJ172" s="6">
        <f>IF(DC172&lt;&gt;"",ROUND(DI172+DH172+DF172,2),0)*(1+Tablas!$E$8)</f>
        <v>0</v>
      </c>
      <c r="DL172" s="14" t="str">
        <f t="shared" si="102"/>
        <v/>
      </c>
      <c r="DM172" s="6">
        <f t="shared" si="103"/>
        <v>0</v>
      </c>
      <c r="DN172" s="6">
        <f t="shared" si="104"/>
        <v>0</v>
      </c>
      <c r="DO172" s="6">
        <f>IF(DM172&gt;0,IF(SUM(DN$12:DN172)&gt;0,0,IF(DL172&lt;&gt;"",-PPMT(Tablas!$D$8,DL172,($C$4*12)-(VLOOKUP($DC$9,$A$12:$B$71,2,0)-1),DM$9-SUM(DN$12:DN172)),0)),0)</f>
        <v>0</v>
      </c>
      <c r="DP172" s="6">
        <f>IF(SUM(DN$12:DN172)&gt;0,0,IF(DL172&lt;&gt;"",DM172-DO172-DN172,0))</f>
        <v>0</v>
      </c>
      <c r="DQ172" s="6">
        <f>IF(SUM(DN$12:DN172)&gt;0,0,IF(DL172&lt;&gt;"",(DM172-DN172)*Tablas!$D$8,0))</f>
        <v>0</v>
      </c>
      <c r="DR172" s="6">
        <f>IF(DO172&gt;0,IF(SUM(DN$12:DN172)&gt;0,0,IF(DL172&lt;&gt;"",Tablas!$G$8,0)),0)</f>
        <v>0</v>
      </c>
      <c r="DS172" s="6">
        <f>IF(DL172&lt;&gt;"",ROUND(DR172+DQ172+DO172,2),0)*(1+Tablas!$E$8)</f>
        <v>0</v>
      </c>
      <c r="DU172" s="14" t="str">
        <f t="shared" si="105"/>
        <v/>
      </c>
      <c r="DV172" s="6">
        <f t="shared" si="106"/>
        <v>0</v>
      </c>
      <c r="DW172" s="6">
        <f t="shared" si="107"/>
        <v>0</v>
      </c>
      <c r="DX172" s="6">
        <f>IF(DV172&gt;0,IF(SUM(DW$12:DW172)&gt;0,0,IF(DU172&lt;&gt;"",-PPMT(Tablas!$D$8,DU172,($C$4*12)-(VLOOKUP($DL$9,$A$12:$B$71,2,0)-1),DV$9-SUM(DW$12:DW172)),0)),0)</f>
        <v>0</v>
      </c>
      <c r="DY172" s="6">
        <f>IF(SUM(DW$12:DW172)&gt;0,0,IF(DU172&lt;&gt;"",DV172-DX172-DW172,0))</f>
        <v>0</v>
      </c>
      <c r="DZ172" s="6">
        <f>IF(SUM(DW$12:DW172)&gt;0,0,IF(DU172&lt;&gt;"",(DV172-DW172)*Tablas!$D$8,0))</f>
        <v>0</v>
      </c>
      <c r="EA172" s="6">
        <f>IF(DX172&gt;0,IF(SUM(DW$12:DW172)&gt;0,0,IF(DU172&lt;&gt;"",Tablas!$G$8,0)),0)</f>
        <v>0</v>
      </c>
      <c r="EB172" s="6">
        <f>IF(DU172&lt;&gt;"",ROUND(EA172+DZ172+DX172,2),0)*(1+Tablas!$E$8)</f>
        <v>0</v>
      </c>
    </row>
    <row r="173" spans="1:132" x14ac:dyDescent="0.2">
      <c r="A173" s="3">
        <f>IF($D173&gt;0,COUNTA($D$12:D173),0)</f>
        <v>0</v>
      </c>
      <c r="B173" s="13" t="str">
        <f t="shared" si="108"/>
        <v/>
      </c>
      <c r="C173" s="1">
        <f t="shared" si="109"/>
        <v>50510</v>
      </c>
      <c r="D173" s="34"/>
      <c r="E173" s="6">
        <f t="shared" si="110"/>
        <v>1.0572875908110291E-11</v>
      </c>
      <c r="F173" s="6">
        <f t="shared" si="74"/>
        <v>0</v>
      </c>
      <c r="G173" s="6">
        <f t="shared" si="75"/>
        <v>0</v>
      </c>
      <c r="H173" s="6">
        <f t="shared" si="76"/>
        <v>0</v>
      </c>
      <c r="I173" s="6">
        <f>ROUND(SUM(F173:H173),2)*(Tablas!$E$8)</f>
        <v>0</v>
      </c>
      <c r="J173" s="6">
        <f t="shared" si="77"/>
        <v>0</v>
      </c>
      <c r="AR173" s="14" t="str">
        <f t="shared" si="78"/>
        <v/>
      </c>
      <c r="AS173" s="6">
        <f t="shared" si="79"/>
        <v>0</v>
      </c>
      <c r="AT173" s="6">
        <f t="shared" si="80"/>
        <v>0</v>
      </c>
      <c r="AU173" s="6">
        <f>IF(SUM($AT$12:$AT173)&gt;0,0,IF($AR173&lt;&gt;"",-PPMT($H$2,$AR173,$C$4*12,$AS$12-SUM($AT$12:$AT173)),0))</f>
        <v>0</v>
      </c>
      <c r="AV173" s="6">
        <f>IF(SUM($AT$12:$AT173)&gt;0,0,IF($AR173&lt;&gt;"",AS173-AU173-AT173,0))</f>
        <v>0</v>
      </c>
      <c r="AW173" s="6">
        <f>IF(SUM($AT$12:$AT173)&gt;0,0,IF($AR173&lt;&gt;"",(AS173-AT173)*$H$2,0))</f>
        <v>0</v>
      </c>
      <c r="AX173" s="6">
        <f>IF(AU173&gt;0,IF(SUM($AT$12:$AT173)&gt;0,0,IF($AR173&lt;&gt;"",Tablas!$G$8,0)),0)</f>
        <v>0</v>
      </c>
      <c r="AY173" s="6">
        <f>IF($AR173&lt;&gt;"",ROUND(AX173+AW173+AU173,2),0)*(1+Tablas!$E$8)</f>
        <v>0</v>
      </c>
      <c r="BA173" s="14" t="str">
        <f t="shared" si="81"/>
        <v/>
      </c>
      <c r="BB173" s="6">
        <f t="shared" si="82"/>
        <v>0</v>
      </c>
      <c r="BC173" s="6">
        <f t="shared" si="83"/>
        <v>0</v>
      </c>
      <c r="BD173" s="6">
        <f>IF(BB173&gt;0,
IF(SUM(BC$12:BC173)&gt;0,0,
IF(BA173&lt;&gt;"",
-PPMT(Tablas!$D$8,BA173,($C$4*12)-(VLOOKUP($AR$9,$A$12:$B$71,2,0)-1),BB$9-SUM(BC$12:BC173)),0)),0)</f>
        <v>0</v>
      </c>
      <c r="BE173" s="6">
        <f>IF(SUM(BC$12:BC173)&gt;0,0,IF(BA173&lt;&gt;"",BB173-BD173-BC173,0))</f>
        <v>0</v>
      </c>
      <c r="BF173" s="6">
        <f>IF(SUM(BC$12:BC173)&gt;0,0,IF(BA173&lt;&gt;"",(BB173-BC173)*Tablas!$D$8,0))</f>
        <v>0</v>
      </c>
      <c r="BG173" s="6">
        <f>IF(BD173&gt;0,IF(SUM(BC$12:BC173)&gt;0,0,IF(BA173&lt;&gt;"",Tablas!$G$8,0)),0)</f>
        <v>0</v>
      </c>
      <c r="BH173" s="6">
        <f>IF(BA173&lt;&gt;"",ROUND(BG173+BF173+BD173,2),0)*(1+Tablas!$E$8)</f>
        <v>0</v>
      </c>
      <c r="BJ173" s="14" t="str">
        <f t="shared" si="84"/>
        <v/>
      </c>
      <c r="BK173" s="6">
        <f t="shared" si="85"/>
        <v>0</v>
      </c>
      <c r="BL173" s="6">
        <f t="shared" si="86"/>
        <v>0</v>
      </c>
      <c r="BM173" s="6">
        <f>IF(BK173&gt;0,IF(SUM(BL$12:BL173)&gt;0,0,IF(BJ173&lt;&gt;"",-PPMT(Tablas!$D$8,BJ173,($C$4*12)-(VLOOKUP($BA$9,$A$12:$B$71,2,0)-1),BK$9-SUM(BL$12:BL173)),0)),0)</f>
        <v>0</v>
      </c>
      <c r="BN173" s="6">
        <f>IF(SUM(BL$12:BL173)&gt;0,0,IF(BJ173&lt;&gt;"",BK173-BM173-BL173,0))</f>
        <v>0</v>
      </c>
      <c r="BO173" s="6">
        <f>IF(SUM(BL$12:BL173)&gt;0,0,IF(BJ173&lt;&gt;"",(BK173-BL173)*Tablas!$D$8,0))</f>
        <v>0</v>
      </c>
      <c r="BP173" s="6">
        <f>IF(BM173&gt;0,IF(SUM(BL$12:BL173)&gt;0,0,IF(BJ173&lt;&gt;"",Tablas!$G$8,0)),0)</f>
        <v>0</v>
      </c>
      <c r="BQ173" s="6">
        <f>IF(BJ173&lt;&gt;"",ROUND(BP173+BO173+BM173,2),0)*(1+Tablas!$E$8)</f>
        <v>0</v>
      </c>
      <c r="BS173" s="14" t="str">
        <f t="shared" si="87"/>
        <v/>
      </c>
      <c r="BT173" s="6">
        <f t="shared" si="88"/>
        <v>0</v>
      </c>
      <c r="BU173" s="6">
        <f t="shared" si="89"/>
        <v>0</v>
      </c>
      <c r="BV173" s="6">
        <f>IF(BT173&gt;0,IF(SUM(BU$12:BU173)&gt;0,0,IF(BS173&lt;&gt;"",-PPMT(Tablas!$D$8,BS173,($C$4*12)-(VLOOKUP($BJ$9,$A$12:$B$71,2,0)-1),BT$9-SUM(BU$12:BU173)),0)),0)</f>
        <v>0</v>
      </c>
      <c r="BW173" s="6">
        <f>IF(SUM(BU$12:BU173)&gt;0,0,IF(BS173&lt;&gt;"",BT173-BV173-BU173,0))</f>
        <v>0</v>
      </c>
      <c r="BX173" s="6">
        <f>IF(SUM(BU$12:BU173)&gt;0,0,IF(BS173&lt;&gt;"",(BT173-BU173)*Tablas!$D$8,0))</f>
        <v>0</v>
      </c>
      <c r="BY173" s="6">
        <f>IF(BV173&gt;0,IF(SUM(BU$12:BU173)&gt;0,0,IF(BS173&lt;&gt;"",Tablas!$G$8,0)),0)</f>
        <v>0</v>
      </c>
      <c r="BZ173" s="6">
        <f>IF(BS173&lt;&gt;"",ROUND(BY173+BX173+BV173,2),0)*(1+Tablas!$E$8)</f>
        <v>0</v>
      </c>
      <c r="CB173" s="14" t="str">
        <f t="shared" si="90"/>
        <v/>
      </c>
      <c r="CC173" s="6">
        <f t="shared" si="91"/>
        <v>0</v>
      </c>
      <c r="CD173" s="6">
        <f t="shared" si="92"/>
        <v>0</v>
      </c>
      <c r="CE173" s="6">
        <f>IF(CC173&gt;0,IF(SUM(CD$12:CD173)&gt;0,0,IF(CB173&lt;&gt;"",-PPMT(Tablas!$D$8,CB173,($C$4*12)-(VLOOKUP($BS$9,$A$12:$B$71,2,0)-1),CC$9-SUM(CD$12:CD173)),0)),0)</f>
        <v>0</v>
      </c>
      <c r="CF173" s="6">
        <f>IF(SUM(CD$12:CD173)&gt;0,0,IF(CB173&lt;&gt;"",CC173-CE173-CD173,0))</f>
        <v>0</v>
      </c>
      <c r="CG173" s="6">
        <f>IF(SUM(CD$12:CD173)&gt;0,0,IF(CB173&lt;&gt;"",(CC173-CD173)*Tablas!$D$8,0))</f>
        <v>0</v>
      </c>
      <c r="CH173" s="6">
        <f>IF(CE173&gt;0,IF(SUM(CD$12:CD173)&gt;0,0,IF(CB173&lt;&gt;"",Tablas!$G$8,0)),0)</f>
        <v>0</v>
      </c>
      <c r="CI173" s="6">
        <f>IF(CB173&lt;&gt;"",ROUND(CH173+CG173+CE173,2),0)*(1+Tablas!$E$8)</f>
        <v>0</v>
      </c>
      <c r="CK173" s="14" t="str">
        <f t="shared" si="93"/>
        <v/>
      </c>
      <c r="CL173" s="6">
        <f t="shared" si="94"/>
        <v>0</v>
      </c>
      <c r="CM173" s="6">
        <f t="shared" si="95"/>
        <v>0</v>
      </c>
      <c r="CN173" s="6">
        <f>IF(CL173&gt;0,IF(SUM(CM$12:CM173)&gt;0,0,IF(CK173&lt;&gt;"",-PPMT(Tablas!$D$8,CK173,($C$4*12)-(VLOOKUP($CB$9,$A$12:$B$71,2,0)-1),CL$9-SUM(CM$12:CM173)),0)),0)</f>
        <v>0</v>
      </c>
      <c r="CO173" s="6">
        <f>IF(SUM(CM$12:CM173)&gt;0,0,IF(CK173&lt;&gt;"",CL173-CN173-CM173,0))</f>
        <v>0</v>
      </c>
      <c r="CP173" s="6">
        <f>IF(SUM(CM$12:CM173)&gt;0,0,IF(CK173&lt;&gt;"",(CL173-CM173)*Tablas!$D$8,0))</f>
        <v>0</v>
      </c>
      <c r="CQ173" s="6">
        <f>IF(CN173&gt;0,IF(SUM(CM$12:CM173)&gt;0,0,IF(CK173&lt;&gt;"",Tablas!$G$8,0)),0)</f>
        <v>0</v>
      </c>
      <c r="CR173" s="6">
        <f>IF(CK173&lt;&gt;"",ROUND(CQ173+CP173+CN173,2),0)*(1+Tablas!$E$8)</f>
        <v>0</v>
      </c>
      <c r="CT173" s="14" t="str">
        <f t="shared" si="96"/>
        <v/>
      </c>
      <c r="CU173" s="6">
        <f t="shared" si="97"/>
        <v>0</v>
      </c>
      <c r="CV173" s="6">
        <f t="shared" si="98"/>
        <v>0</v>
      </c>
      <c r="CW173" s="6">
        <f>IF(CU173&gt;0,IF(SUM(CV$12:CV173)&gt;0,0,IF(CT173&lt;&gt;"",-PPMT(Tablas!$D$8,CT173,($C$4*12)-(VLOOKUP($CK$9,$A$12:$B$71,2,0)-1),CU$9-SUM(CV$12:CV173)),0)),0)</f>
        <v>0</v>
      </c>
      <c r="CX173" s="6">
        <f>IF(SUM(CV$12:CV173)&gt;0,0,IF(CT173&lt;&gt;"",CU173-CW173-CV173,0))</f>
        <v>0</v>
      </c>
      <c r="CY173" s="6">
        <f>IF(SUM(CV$12:CV173)&gt;0,0,IF(CT173&lt;&gt;"",(CU173-CV173)*Tablas!$D$8,0))</f>
        <v>0</v>
      </c>
      <c r="CZ173" s="6">
        <f>IF(CW173&gt;0,IF(SUM(CV$12:CV173)&gt;0,0,IF(CT173&lt;&gt;"",Tablas!$G$8,0)),0)</f>
        <v>0</v>
      </c>
      <c r="DA173" s="6">
        <f>IF(CT173&lt;&gt;"",ROUND(CZ173+CY173+CW173,2),0)*(1+Tablas!$E$8)</f>
        <v>0</v>
      </c>
      <c r="DC173" s="14" t="str">
        <f t="shared" si="99"/>
        <v/>
      </c>
      <c r="DD173" s="6">
        <f t="shared" si="100"/>
        <v>0</v>
      </c>
      <c r="DE173" s="6">
        <f t="shared" si="101"/>
        <v>0</v>
      </c>
      <c r="DF173" s="6">
        <f>IF(DD173&gt;0,IF(SUM(DE$12:DE173)&gt;0,0,IF(DC173&lt;&gt;"",-PPMT(Tablas!$D$8,DC173,($C$4*12)-(VLOOKUP($CT$9,$A$12:$B$71,2,0)-1),DD$9-SUM(DE$12:DE173)),0)),0)</f>
        <v>0</v>
      </c>
      <c r="DG173" s="6">
        <f>IF(SUM(DE$12:DE173)&gt;0,0,IF(DC173&lt;&gt;"",DD173-DF173-DE173,0))</f>
        <v>0</v>
      </c>
      <c r="DH173" s="6">
        <f>IF(SUM(DE$12:DE173)&gt;0,0,IF(DC173&lt;&gt;"",(DD173-DE173)*Tablas!$D$8,0))</f>
        <v>0</v>
      </c>
      <c r="DI173" s="6">
        <f>IF(DF173&gt;0,IF(SUM(DE$12:DE173)&gt;0,0,IF(DC173&lt;&gt;"",Tablas!$G$8,0)),0)</f>
        <v>0</v>
      </c>
      <c r="DJ173" s="6">
        <f>IF(DC173&lt;&gt;"",ROUND(DI173+DH173+DF173,2),0)*(1+Tablas!$E$8)</f>
        <v>0</v>
      </c>
      <c r="DL173" s="14" t="str">
        <f t="shared" si="102"/>
        <v/>
      </c>
      <c r="DM173" s="6">
        <f t="shared" si="103"/>
        <v>0</v>
      </c>
      <c r="DN173" s="6">
        <f t="shared" si="104"/>
        <v>0</v>
      </c>
      <c r="DO173" s="6">
        <f>IF(DM173&gt;0,IF(SUM(DN$12:DN173)&gt;0,0,IF(DL173&lt;&gt;"",-PPMT(Tablas!$D$8,DL173,($C$4*12)-(VLOOKUP($DC$9,$A$12:$B$71,2,0)-1),DM$9-SUM(DN$12:DN173)),0)),0)</f>
        <v>0</v>
      </c>
      <c r="DP173" s="6">
        <f>IF(SUM(DN$12:DN173)&gt;0,0,IF(DL173&lt;&gt;"",DM173-DO173-DN173,0))</f>
        <v>0</v>
      </c>
      <c r="DQ173" s="6">
        <f>IF(SUM(DN$12:DN173)&gt;0,0,IF(DL173&lt;&gt;"",(DM173-DN173)*Tablas!$D$8,0))</f>
        <v>0</v>
      </c>
      <c r="DR173" s="6">
        <f>IF(DO173&gt;0,IF(SUM(DN$12:DN173)&gt;0,0,IF(DL173&lt;&gt;"",Tablas!$G$8,0)),0)</f>
        <v>0</v>
      </c>
      <c r="DS173" s="6">
        <f>IF(DL173&lt;&gt;"",ROUND(DR173+DQ173+DO173,2),0)*(1+Tablas!$E$8)</f>
        <v>0</v>
      </c>
      <c r="DU173" s="14" t="str">
        <f t="shared" si="105"/>
        <v/>
      </c>
      <c r="DV173" s="6">
        <f t="shared" si="106"/>
        <v>0</v>
      </c>
      <c r="DW173" s="6">
        <f t="shared" si="107"/>
        <v>0</v>
      </c>
      <c r="DX173" s="6">
        <f>IF(DV173&gt;0,IF(SUM(DW$12:DW173)&gt;0,0,IF(DU173&lt;&gt;"",-PPMT(Tablas!$D$8,DU173,($C$4*12)-(VLOOKUP($DL$9,$A$12:$B$71,2,0)-1),DV$9-SUM(DW$12:DW173)),0)),0)</f>
        <v>0</v>
      </c>
      <c r="DY173" s="6">
        <f>IF(SUM(DW$12:DW173)&gt;0,0,IF(DU173&lt;&gt;"",DV173-DX173-DW173,0))</f>
        <v>0</v>
      </c>
      <c r="DZ173" s="6">
        <f>IF(SUM(DW$12:DW173)&gt;0,0,IF(DU173&lt;&gt;"",(DV173-DW173)*Tablas!$D$8,0))</f>
        <v>0</v>
      </c>
      <c r="EA173" s="6">
        <f>IF(DX173&gt;0,IF(SUM(DW$12:DW173)&gt;0,0,IF(DU173&lt;&gt;"",Tablas!$G$8,0)),0)</f>
        <v>0</v>
      </c>
      <c r="EB173" s="6">
        <f>IF(DU173&lt;&gt;"",ROUND(EA173+DZ173+DX173,2),0)*(1+Tablas!$E$8)</f>
        <v>0</v>
      </c>
    </row>
    <row r="174" spans="1:132" x14ac:dyDescent="0.2">
      <c r="A174" s="3">
        <f>IF($D174&gt;0,COUNTA($D$12:D174),0)</f>
        <v>0</v>
      </c>
      <c r="B174" s="13" t="str">
        <f t="shared" si="108"/>
        <v/>
      </c>
      <c r="C174" s="1">
        <f t="shared" si="109"/>
        <v>50540</v>
      </c>
      <c r="D174" s="34"/>
      <c r="E174" s="6">
        <f t="shared" si="110"/>
        <v>1.0572875908110291E-11</v>
      </c>
      <c r="F174" s="6">
        <f t="shared" si="74"/>
        <v>0</v>
      </c>
      <c r="G174" s="6">
        <f t="shared" si="75"/>
        <v>0</v>
      </c>
      <c r="H174" s="6">
        <f t="shared" si="76"/>
        <v>0</v>
      </c>
      <c r="I174" s="6">
        <f>ROUND(SUM(F174:H174),2)*(Tablas!$E$8)</f>
        <v>0</v>
      </c>
      <c r="J174" s="6">
        <f t="shared" si="77"/>
        <v>0</v>
      </c>
      <c r="AR174" s="14" t="str">
        <f t="shared" si="78"/>
        <v/>
      </c>
      <c r="AS174" s="6">
        <f t="shared" si="79"/>
        <v>0</v>
      </c>
      <c r="AT174" s="6">
        <f t="shared" si="80"/>
        <v>0</v>
      </c>
      <c r="AU174" s="6">
        <f>IF(SUM($AT$12:$AT174)&gt;0,0,IF($AR174&lt;&gt;"",-PPMT($H$2,$AR174,$C$4*12,$AS$12-SUM($AT$12:$AT174)),0))</f>
        <v>0</v>
      </c>
      <c r="AV174" s="6">
        <f>IF(SUM($AT$12:$AT174)&gt;0,0,IF($AR174&lt;&gt;"",AS174-AU174-AT174,0))</f>
        <v>0</v>
      </c>
      <c r="AW174" s="6">
        <f>IF(SUM($AT$12:$AT174)&gt;0,0,IF($AR174&lt;&gt;"",(AS174-AT174)*$H$2,0))</f>
        <v>0</v>
      </c>
      <c r="AX174" s="6">
        <f>IF(AU174&gt;0,IF(SUM($AT$12:$AT174)&gt;0,0,IF($AR174&lt;&gt;"",Tablas!$G$8,0)),0)</f>
        <v>0</v>
      </c>
      <c r="AY174" s="6">
        <f>IF($AR174&lt;&gt;"",ROUND(AX174+AW174+AU174,2),0)*(1+Tablas!$E$8)</f>
        <v>0</v>
      </c>
      <c r="BA174" s="14" t="str">
        <f t="shared" si="81"/>
        <v/>
      </c>
      <c r="BB174" s="6">
        <f t="shared" si="82"/>
        <v>0</v>
      </c>
      <c r="BC174" s="6">
        <f t="shared" si="83"/>
        <v>0</v>
      </c>
      <c r="BD174" s="6">
        <f>IF(BB174&gt;0,
IF(SUM(BC$12:BC174)&gt;0,0,
IF(BA174&lt;&gt;"",
-PPMT(Tablas!$D$8,BA174,($C$4*12)-(VLOOKUP($AR$9,$A$12:$B$71,2,0)-1),BB$9-SUM(BC$12:BC174)),0)),0)</f>
        <v>0</v>
      </c>
      <c r="BE174" s="6">
        <f>IF(SUM(BC$12:BC174)&gt;0,0,IF(BA174&lt;&gt;"",BB174-BD174-BC174,0))</f>
        <v>0</v>
      </c>
      <c r="BF174" s="6">
        <f>IF(SUM(BC$12:BC174)&gt;0,0,IF(BA174&lt;&gt;"",(BB174-BC174)*Tablas!$D$8,0))</f>
        <v>0</v>
      </c>
      <c r="BG174" s="6">
        <f>IF(BD174&gt;0,IF(SUM(BC$12:BC174)&gt;0,0,IF(BA174&lt;&gt;"",Tablas!$G$8,0)),0)</f>
        <v>0</v>
      </c>
      <c r="BH174" s="6">
        <f>IF(BA174&lt;&gt;"",ROUND(BG174+BF174+BD174,2),0)*(1+Tablas!$E$8)</f>
        <v>0</v>
      </c>
      <c r="BJ174" s="14" t="str">
        <f t="shared" si="84"/>
        <v/>
      </c>
      <c r="BK174" s="6">
        <f t="shared" si="85"/>
        <v>0</v>
      </c>
      <c r="BL174" s="6">
        <f t="shared" si="86"/>
        <v>0</v>
      </c>
      <c r="BM174" s="6">
        <f>IF(BK174&gt;0,IF(SUM(BL$12:BL174)&gt;0,0,IF(BJ174&lt;&gt;"",-PPMT(Tablas!$D$8,BJ174,($C$4*12)-(VLOOKUP($BA$9,$A$12:$B$71,2,0)-1),BK$9-SUM(BL$12:BL174)),0)),0)</f>
        <v>0</v>
      </c>
      <c r="BN174" s="6">
        <f>IF(SUM(BL$12:BL174)&gt;0,0,IF(BJ174&lt;&gt;"",BK174-BM174-BL174,0))</f>
        <v>0</v>
      </c>
      <c r="BO174" s="6">
        <f>IF(SUM(BL$12:BL174)&gt;0,0,IF(BJ174&lt;&gt;"",(BK174-BL174)*Tablas!$D$8,0))</f>
        <v>0</v>
      </c>
      <c r="BP174" s="6">
        <f>IF(BM174&gt;0,IF(SUM(BL$12:BL174)&gt;0,0,IF(BJ174&lt;&gt;"",Tablas!$G$8,0)),0)</f>
        <v>0</v>
      </c>
      <c r="BQ174" s="6">
        <f>IF(BJ174&lt;&gt;"",ROUND(BP174+BO174+BM174,2),0)*(1+Tablas!$E$8)</f>
        <v>0</v>
      </c>
      <c r="BS174" s="14" t="str">
        <f t="shared" si="87"/>
        <v/>
      </c>
      <c r="BT174" s="6">
        <f t="shared" si="88"/>
        <v>0</v>
      </c>
      <c r="BU174" s="6">
        <f t="shared" si="89"/>
        <v>0</v>
      </c>
      <c r="BV174" s="6">
        <f>IF(BT174&gt;0,IF(SUM(BU$12:BU174)&gt;0,0,IF(BS174&lt;&gt;"",-PPMT(Tablas!$D$8,BS174,($C$4*12)-(VLOOKUP($BJ$9,$A$12:$B$71,2,0)-1),BT$9-SUM(BU$12:BU174)),0)),0)</f>
        <v>0</v>
      </c>
      <c r="BW174" s="6">
        <f>IF(SUM(BU$12:BU174)&gt;0,0,IF(BS174&lt;&gt;"",BT174-BV174-BU174,0))</f>
        <v>0</v>
      </c>
      <c r="BX174" s="6">
        <f>IF(SUM(BU$12:BU174)&gt;0,0,IF(BS174&lt;&gt;"",(BT174-BU174)*Tablas!$D$8,0))</f>
        <v>0</v>
      </c>
      <c r="BY174" s="6">
        <f>IF(BV174&gt;0,IF(SUM(BU$12:BU174)&gt;0,0,IF(BS174&lt;&gt;"",Tablas!$G$8,0)),0)</f>
        <v>0</v>
      </c>
      <c r="BZ174" s="6">
        <f>IF(BS174&lt;&gt;"",ROUND(BY174+BX174+BV174,2),0)*(1+Tablas!$E$8)</f>
        <v>0</v>
      </c>
      <c r="CB174" s="14" t="str">
        <f t="shared" si="90"/>
        <v/>
      </c>
      <c r="CC174" s="6">
        <f t="shared" si="91"/>
        <v>0</v>
      </c>
      <c r="CD174" s="6">
        <f t="shared" si="92"/>
        <v>0</v>
      </c>
      <c r="CE174" s="6">
        <f>IF(CC174&gt;0,IF(SUM(CD$12:CD174)&gt;0,0,IF(CB174&lt;&gt;"",-PPMT(Tablas!$D$8,CB174,($C$4*12)-(VLOOKUP($BS$9,$A$12:$B$71,2,0)-1),CC$9-SUM(CD$12:CD174)),0)),0)</f>
        <v>0</v>
      </c>
      <c r="CF174" s="6">
        <f>IF(SUM(CD$12:CD174)&gt;0,0,IF(CB174&lt;&gt;"",CC174-CE174-CD174,0))</f>
        <v>0</v>
      </c>
      <c r="CG174" s="6">
        <f>IF(SUM(CD$12:CD174)&gt;0,0,IF(CB174&lt;&gt;"",(CC174-CD174)*Tablas!$D$8,0))</f>
        <v>0</v>
      </c>
      <c r="CH174" s="6">
        <f>IF(CE174&gt;0,IF(SUM(CD$12:CD174)&gt;0,0,IF(CB174&lt;&gt;"",Tablas!$G$8,0)),0)</f>
        <v>0</v>
      </c>
      <c r="CI174" s="6">
        <f>IF(CB174&lt;&gt;"",ROUND(CH174+CG174+CE174,2),0)*(1+Tablas!$E$8)</f>
        <v>0</v>
      </c>
      <c r="CK174" s="14" t="str">
        <f t="shared" si="93"/>
        <v/>
      </c>
      <c r="CL174" s="6">
        <f t="shared" si="94"/>
        <v>0</v>
      </c>
      <c r="CM174" s="6">
        <f t="shared" si="95"/>
        <v>0</v>
      </c>
      <c r="CN174" s="6">
        <f>IF(CL174&gt;0,IF(SUM(CM$12:CM174)&gt;0,0,IF(CK174&lt;&gt;"",-PPMT(Tablas!$D$8,CK174,($C$4*12)-(VLOOKUP($CB$9,$A$12:$B$71,2,0)-1),CL$9-SUM(CM$12:CM174)),0)),0)</f>
        <v>0</v>
      </c>
      <c r="CO174" s="6">
        <f>IF(SUM(CM$12:CM174)&gt;0,0,IF(CK174&lt;&gt;"",CL174-CN174-CM174,0))</f>
        <v>0</v>
      </c>
      <c r="CP174" s="6">
        <f>IF(SUM(CM$12:CM174)&gt;0,0,IF(CK174&lt;&gt;"",(CL174-CM174)*Tablas!$D$8,0))</f>
        <v>0</v>
      </c>
      <c r="CQ174" s="6">
        <f>IF(CN174&gt;0,IF(SUM(CM$12:CM174)&gt;0,0,IF(CK174&lt;&gt;"",Tablas!$G$8,0)),0)</f>
        <v>0</v>
      </c>
      <c r="CR174" s="6">
        <f>IF(CK174&lt;&gt;"",ROUND(CQ174+CP174+CN174,2),0)*(1+Tablas!$E$8)</f>
        <v>0</v>
      </c>
      <c r="CT174" s="14" t="str">
        <f t="shared" si="96"/>
        <v/>
      </c>
      <c r="CU174" s="6">
        <f t="shared" si="97"/>
        <v>0</v>
      </c>
      <c r="CV174" s="6">
        <f t="shared" si="98"/>
        <v>0</v>
      </c>
      <c r="CW174" s="6">
        <f>IF(CU174&gt;0,IF(SUM(CV$12:CV174)&gt;0,0,IF(CT174&lt;&gt;"",-PPMT(Tablas!$D$8,CT174,($C$4*12)-(VLOOKUP($CK$9,$A$12:$B$71,2,0)-1),CU$9-SUM(CV$12:CV174)),0)),0)</f>
        <v>0</v>
      </c>
      <c r="CX174" s="6">
        <f>IF(SUM(CV$12:CV174)&gt;0,0,IF(CT174&lt;&gt;"",CU174-CW174-CV174,0))</f>
        <v>0</v>
      </c>
      <c r="CY174" s="6">
        <f>IF(SUM(CV$12:CV174)&gt;0,0,IF(CT174&lt;&gt;"",(CU174-CV174)*Tablas!$D$8,0))</f>
        <v>0</v>
      </c>
      <c r="CZ174" s="6">
        <f>IF(CW174&gt;0,IF(SUM(CV$12:CV174)&gt;0,0,IF(CT174&lt;&gt;"",Tablas!$G$8,0)),0)</f>
        <v>0</v>
      </c>
      <c r="DA174" s="6">
        <f>IF(CT174&lt;&gt;"",ROUND(CZ174+CY174+CW174,2),0)*(1+Tablas!$E$8)</f>
        <v>0</v>
      </c>
      <c r="DC174" s="14" t="str">
        <f t="shared" si="99"/>
        <v/>
      </c>
      <c r="DD174" s="6">
        <f t="shared" si="100"/>
        <v>0</v>
      </c>
      <c r="DE174" s="6">
        <f t="shared" si="101"/>
        <v>0</v>
      </c>
      <c r="DF174" s="6">
        <f>IF(DD174&gt;0,IF(SUM(DE$12:DE174)&gt;0,0,IF(DC174&lt;&gt;"",-PPMT(Tablas!$D$8,DC174,($C$4*12)-(VLOOKUP($CT$9,$A$12:$B$71,2,0)-1),DD$9-SUM(DE$12:DE174)),0)),0)</f>
        <v>0</v>
      </c>
      <c r="DG174" s="6">
        <f>IF(SUM(DE$12:DE174)&gt;0,0,IF(DC174&lt;&gt;"",DD174-DF174-DE174,0))</f>
        <v>0</v>
      </c>
      <c r="DH174" s="6">
        <f>IF(SUM(DE$12:DE174)&gt;0,0,IF(DC174&lt;&gt;"",(DD174-DE174)*Tablas!$D$8,0))</f>
        <v>0</v>
      </c>
      <c r="DI174" s="6">
        <f>IF(DF174&gt;0,IF(SUM(DE$12:DE174)&gt;0,0,IF(DC174&lt;&gt;"",Tablas!$G$8,0)),0)</f>
        <v>0</v>
      </c>
      <c r="DJ174" s="6">
        <f>IF(DC174&lt;&gt;"",ROUND(DI174+DH174+DF174,2),0)*(1+Tablas!$E$8)</f>
        <v>0</v>
      </c>
      <c r="DL174" s="14" t="str">
        <f t="shared" si="102"/>
        <v/>
      </c>
      <c r="DM174" s="6">
        <f t="shared" si="103"/>
        <v>0</v>
      </c>
      <c r="DN174" s="6">
        <f t="shared" si="104"/>
        <v>0</v>
      </c>
      <c r="DO174" s="6">
        <f>IF(DM174&gt;0,IF(SUM(DN$12:DN174)&gt;0,0,IF(DL174&lt;&gt;"",-PPMT(Tablas!$D$8,DL174,($C$4*12)-(VLOOKUP($DC$9,$A$12:$B$71,2,0)-1),DM$9-SUM(DN$12:DN174)),0)),0)</f>
        <v>0</v>
      </c>
      <c r="DP174" s="6">
        <f>IF(SUM(DN$12:DN174)&gt;0,0,IF(DL174&lt;&gt;"",DM174-DO174-DN174,0))</f>
        <v>0</v>
      </c>
      <c r="DQ174" s="6">
        <f>IF(SUM(DN$12:DN174)&gt;0,0,IF(DL174&lt;&gt;"",(DM174-DN174)*Tablas!$D$8,0))</f>
        <v>0</v>
      </c>
      <c r="DR174" s="6">
        <f>IF(DO174&gt;0,IF(SUM(DN$12:DN174)&gt;0,0,IF(DL174&lt;&gt;"",Tablas!$G$8,0)),0)</f>
        <v>0</v>
      </c>
      <c r="DS174" s="6">
        <f>IF(DL174&lt;&gt;"",ROUND(DR174+DQ174+DO174,2),0)*(1+Tablas!$E$8)</f>
        <v>0</v>
      </c>
      <c r="DU174" s="14" t="str">
        <f t="shared" si="105"/>
        <v/>
      </c>
      <c r="DV174" s="6">
        <f t="shared" si="106"/>
        <v>0</v>
      </c>
      <c r="DW174" s="6">
        <f t="shared" si="107"/>
        <v>0</v>
      </c>
      <c r="DX174" s="6">
        <f>IF(DV174&gt;0,IF(SUM(DW$12:DW174)&gt;0,0,IF(DU174&lt;&gt;"",-PPMT(Tablas!$D$8,DU174,($C$4*12)-(VLOOKUP($DL$9,$A$12:$B$71,2,0)-1),DV$9-SUM(DW$12:DW174)),0)),0)</f>
        <v>0</v>
      </c>
      <c r="DY174" s="6">
        <f>IF(SUM(DW$12:DW174)&gt;0,0,IF(DU174&lt;&gt;"",DV174-DX174-DW174,0))</f>
        <v>0</v>
      </c>
      <c r="DZ174" s="6">
        <f>IF(SUM(DW$12:DW174)&gt;0,0,IF(DU174&lt;&gt;"",(DV174-DW174)*Tablas!$D$8,0))</f>
        <v>0</v>
      </c>
      <c r="EA174" s="6">
        <f>IF(DX174&gt;0,IF(SUM(DW$12:DW174)&gt;0,0,IF(DU174&lt;&gt;"",Tablas!$G$8,0)),0)</f>
        <v>0</v>
      </c>
      <c r="EB174" s="6">
        <f>IF(DU174&lt;&gt;"",ROUND(EA174+DZ174+DX174,2),0)*(1+Tablas!$E$8)</f>
        <v>0</v>
      </c>
    </row>
    <row r="175" spans="1:132" x14ac:dyDescent="0.2">
      <c r="A175" s="3">
        <f>IF($D175&gt;0,COUNTA($D$12:D175),0)</f>
        <v>0</v>
      </c>
      <c r="B175" s="13" t="str">
        <f t="shared" si="108"/>
        <v/>
      </c>
      <c r="C175" s="1">
        <f t="shared" si="109"/>
        <v>50571</v>
      </c>
      <c r="D175" s="34"/>
      <c r="E175" s="6">
        <f t="shared" si="110"/>
        <v>1.0572875908110291E-11</v>
      </c>
      <c r="F175" s="6">
        <f t="shared" si="74"/>
        <v>0</v>
      </c>
      <c r="G175" s="6">
        <f t="shared" si="75"/>
        <v>0</v>
      </c>
      <c r="H175" s="6">
        <f t="shared" si="76"/>
        <v>0</v>
      </c>
      <c r="I175" s="6">
        <f>ROUND(SUM(F175:H175),2)*(Tablas!$E$8)</f>
        <v>0</v>
      </c>
      <c r="J175" s="6">
        <f t="shared" si="77"/>
        <v>0</v>
      </c>
      <c r="AR175" s="14" t="str">
        <f t="shared" si="78"/>
        <v/>
      </c>
      <c r="AS175" s="6">
        <f t="shared" si="79"/>
        <v>0</v>
      </c>
      <c r="AT175" s="6">
        <f t="shared" si="80"/>
        <v>0</v>
      </c>
      <c r="AU175" s="6">
        <f>IF(SUM($AT$12:$AT175)&gt;0,0,IF($AR175&lt;&gt;"",-PPMT($H$2,$AR175,$C$4*12,$AS$12-SUM($AT$12:$AT175)),0))</f>
        <v>0</v>
      </c>
      <c r="AV175" s="6">
        <f>IF(SUM($AT$12:$AT175)&gt;0,0,IF($AR175&lt;&gt;"",AS175-AU175-AT175,0))</f>
        <v>0</v>
      </c>
      <c r="AW175" s="6">
        <f>IF(SUM($AT$12:$AT175)&gt;0,0,IF($AR175&lt;&gt;"",(AS175-AT175)*$H$2,0))</f>
        <v>0</v>
      </c>
      <c r="AX175" s="6">
        <f>IF(AU175&gt;0,IF(SUM($AT$12:$AT175)&gt;0,0,IF($AR175&lt;&gt;"",Tablas!$G$8,0)),0)</f>
        <v>0</v>
      </c>
      <c r="AY175" s="6">
        <f>IF($AR175&lt;&gt;"",ROUND(AX175+AW175+AU175,2),0)*(1+Tablas!$E$8)</f>
        <v>0</v>
      </c>
      <c r="BA175" s="14" t="str">
        <f t="shared" si="81"/>
        <v/>
      </c>
      <c r="BB175" s="6">
        <f t="shared" si="82"/>
        <v>0</v>
      </c>
      <c r="BC175" s="6">
        <f t="shared" si="83"/>
        <v>0</v>
      </c>
      <c r="BD175" s="6">
        <f>IF(BB175&gt;0,
IF(SUM(BC$12:BC175)&gt;0,0,
IF(BA175&lt;&gt;"",
-PPMT(Tablas!$D$8,BA175,($C$4*12)-(VLOOKUP($AR$9,$A$12:$B$71,2,0)-1),BB$9-SUM(BC$12:BC175)),0)),0)</f>
        <v>0</v>
      </c>
      <c r="BE175" s="6">
        <f>IF(SUM(BC$12:BC175)&gt;0,0,IF(BA175&lt;&gt;"",BB175-BD175-BC175,0))</f>
        <v>0</v>
      </c>
      <c r="BF175" s="6">
        <f>IF(SUM(BC$12:BC175)&gt;0,0,IF(BA175&lt;&gt;"",(BB175-BC175)*Tablas!$D$8,0))</f>
        <v>0</v>
      </c>
      <c r="BG175" s="6">
        <f>IF(BD175&gt;0,IF(SUM(BC$12:BC175)&gt;0,0,IF(BA175&lt;&gt;"",Tablas!$G$8,0)),0)</f>
        <v>0</v>
      </c>
      <c r="BH175" s="6">
        <f>IF(BA175&lt;&gt;"",ROUND(BG175+BF175+BD175,2),0)*(1+Tablas!$E$8)</f>
        <v>0</v>
      </c>
      <c r="BJ175" s="14" t="str">
        <f t="shared" si="84"/>
        <v/>
      </c>
      <c r="BK175" s="6">
        <f t="shared" si="85"/>
        <v>0</v>
      </c>
      <c r="BL175" s="6">
        <f t="shared" si="86"/>
        <v>0</v>
      </c>
      <c r="BM175" s="6">
        <f>IF(BK175&gt;0,IF(SUM(BL$12:BL175)&gt;0,0,IF(BJ175&lt;&gt;"",-PPMT(Tablas!$D$8,BJ175,($C$4*12)-(VLOOKUP($BA$9,$A$12:$B$71,2,0)-1),BK$9-SUM(BL$12:BL175)),0)),0)</f>
        <v>0</v>
      </c>
      <c r="BN175" s="6">
        <f>IF(SUM(BL$12:BL175)&gt;0,0,IF(BJ175&lt;&gt;"",BK175-BM175-BL175,0))</f>
        <v>0</v>
      </c>
      <c r="BO175" s="6">
        <f>IF(SUM(BL$12:BL175)&gt;0,0,IF(BJ175&lt;&gt;"",(BK175-BL175)*Tablas!$D$8,0))</f>
        <v>0</v>
      </c>
      <c r="BP175" s="6">
        <f>IF(BM175&gt;0,IF(SUM(BL$12:BL175)&gt;0,0,IF(BJ175&lt;&gt;"",Tablas!$G$8,0)),0)</f>
        <v>0</v>
      </c>
      <c r="BQ175" s="6">
        <f>IF(BJ175&lt;&gt;"",ROUND(BP175+BO175+BM175,2),0)*(1+Tablas!$E$8)</f>
        <v>0</v>
      </c>
      <c r="BS175" s="14" t="str">
        <f t="shared" si="87"/>
        <v/>
      </c>
      <c r="BT175" s="6">
        <f t="shared" si="88"/>
        <v>0</v>
      </c>
      <c r="BU175" s="6">
        <f t="shared" si="89"/>
        <v>0</v>
      </c>
      <c r="BV175" s="6">
        <f>IF(BT175&gt;0,IF(SUM(BU$12:BU175)&gt;0,0,IF(BS175&lt;&gt;"",-PPMT(Tablas!$D$8,BS175,($C$4*12)-(VLOOKUP($BJ$9,$A$12:$B$71,2,0)-1),BT$9-SUM(BU$12:BU175)),0)),0)</f>
        <v>0</v>
      </c>
      <c r="BW175" s="6">
        <f>IF(SUM(BU$12:BU175)&gt;0,0,IF(BS175&lt;&gt;"",BT175-BV175-BU175,0))</f>
        <v>0</v>
      </c>
      <c r="BX175" s="6">
        <f>IF(SUM(BU$12:BU175)&gt;0,0,IF(BS175&lt;&gt;"",(BT175-BU175)*Tablas!$D$8,0))</f>
        <v>0</v>
      </c>
      <c r="BY175" s="6">
        <f>IF(BV175&gt;0,IF(SUM(BU$12:BU175)&gt;0,0,IF(BS175&lt;&gt;"",Tablas!$G$8,0)),0)</f>
        <v>0</v>
      </c>
      <c r="BZ175" s="6">
        <f>IF(BS175&lt;&gt;"",ROUND(BY175+BX175+BV175,2),0)*(1+Tablas!$E$8)</f>
        <v>0</v>
      </c>
      <c r="CB175" s="14" t="str">
        <f t="shared" si="90"/>
        <v/>
      </c>
      <c r="CC175" s="6">
        <f t="shared" si="91"/>
        <v>0</v>
      </c>
      <c r="CD175" s="6">
        <f t="shared" si="92"/>
        <v>0</v>
      </c>
      <c r="CE175" s="6">
        <f>IF(CC175&gt;0,IF(SUM(CD$12:CD175)&gt;0,0,IF(CB175&lt;&gt;"",-PPMT(Tablas!$D$8,CB175,($C$4*12)-(VLOOKUP($BS$9,$A$12:$B$71,2,0)-1),CC$9-SUM(CD$12:CD175)),0)),0)</f>
        <v>0</v>
      </c>
      <c r="CF175" s="6">
        <f>IF(SUM(CD$12:CD175)&gt;0,0,IF(CB175&lt;&gt;"",CC175-CE175-CD175,0))</f>
        <v>0</v>
      </c>
      <c r="CG175" s="6">
        <f>IF(SUM(CD$12:CD175)&gt;0,0,IF(CB175&lt;&gt;"",(CC175-CD175)*Tablas!$D$8,0))</f>
        <v>0</v>
      </c>
      <c r="CH175" s="6">
        <f>IF(CE175&gt;0,IF(SUM(CD$12:CD175)&gt;0,0,IF(CB175&lt;&gt;"",Tablas!$G$8,0)),0)</f>
        <v>0</v>
      </c>
      <c r="CI175" s="6">
        <f>IF(CB175&lt;&gt;"",ROUND(CH175+CG175+CE175,2),0)*(1+Tablas!$E$8)</f>
        <v>0</v>
      </c>
      <c r="CK175" s="14" t="str">
        <f t="shared" si="93"/>
        <v/>
      </c>
      <c r="CL175" s="6">
        <f t="shared" si="94"/>
        <v>0</v>
      </c>
      <c r="CM175" s="6">
        <f t="shared" si="95"/>
        <v>0</v>
      </c>
      <c r="CN175" s="6">
        <f>IF(CL175&gt;0,IF(SUM(CM$12:CM175)&gt;0,0,IF(CK175&lt;&gt;"",-PPMT(Tablas!$D$8,CK175,($C$4*12)-(VLOOKUP($CB$9,$A$12:$B$71,2,0)-1),CL$9-SUM(CM$12:CM175)),0)),0)</f>
        <v>0</v>
      </c>
      <c r="CO175" s="6">
        <f>IF(SUM(CM$12:CM175)&gt;0,0,IF(CK175&lt;&gt;"",CL175-CN175-CM175,0))</f>
        <v>0</v>
      </c>
      <c r="CP175" s="6">
        <f>IF(SUM(CM$12:CM175)&gt;0,0,IF(CK175&lt;&gt;"",(CL175-CM175)*Tablas!$D$8,0))</f>
        <v>0</v>
      </c>
      <c r="CQ175" s="6">
        <f>IF(CN175&gt;0,IF(SUM(CM$12:CM175)&gt;0,0,IF(CK175&lt;&gt;"",Tablas!$G$8,0)),0)</f>
        <v>0</v>
      </c>
      <c r="CR175" s="6">
        <f>IF(CK175&lt;&gt;"",ROUND(CQ175+CP175+CN175,2),0)*(1+Tablas!$E$8)</f>
        <v>0</v>
      </c>
      <c r="CT175" s="14" t="str">
        <f t="shared" si="96"/>
        <v/>
      </c>
      <c r="CU175" s="6">
        <f t="shared" si="97"/>
        <v>0</v>
      </c>
      <c r="CV175" s="6">
        <f t="shared" si="98"/>
        <v>0</v>
      </c>
      <c r="CW175" s="6">
        <f>IF(CU175&gt;0,IF(SUM(CV$12:CV175)&gt;0,0,IF(CT175&lt;&gt;"",-PPMT(Tablas!$D$8,CT175,($C$4*12)-(VLOOKUP($CK$9,$A$12:$B$71,2,0)-1),CU$9-SUM(CV$12:CV175)),0)),0)</f>
        <v>0</v>
      </c>
      <c r="CX175" s="6">
        <f>IF(SUM(CV$12:CV175)&gt;0,0,IF(CT175&lt;&gt;"",CU175-CW175-CV175,0))</f>
        <v>0</v>
      </c>
      <c r="CY175" s="6">
        <f>IF(SUM(CV$12:CV175)&gt;0,0,IF(CT175&lt;&gt;"",(CU175-CV175)*Tablas!$D$8,0))</f>
        <v>0</v>
      </c>
      <c r="CZ175" s="6">
        <f>IF(CW175&gt;0,IF(SUM(CV$12:CV175)&gt;0,0,IF(CT175&lt;&gt;"",Tablas!$G$8,0)),0)</f>
        <v>0</v>
      </c>
      <c r="DA175" s="6">
        <f>IF(CT175&lt;&gt;"",ROUND(CZ175+CY175+CW175,2),0)*(1+Tablas!$E$8)</f>
        <v>0</v>
      </c>
      <c r="DC175" s="14" t="str">
        <f t="shared" si="99"/>
        <v/>
      </c>
      <c r="DD175" s="6">
        <f t="shared" si="100"/>
        <v>0</v>
      </c>
      <c r="DE175" s="6">
        <f t="shared" si="101"/>
        <v>0</v>
      </c>
      <c r="DF175" s="6">
        <f>IF(DD175&gt;0,IF(SUM(DE$12:DE175)&gt;0,0,IF(DC175&lt;&gt;"",-PPMT(Tablas!$D$8,DC175,($C$4*12)-(VLOOKUP($CT$9,$A$12:$B$71,2,0)-1),DD$9-SUM(DE$12:DE175)),0)),0)</f>
        <v>0</v>
      </c>
      <c r="DG175" s="6">
        <f>IF(SUM(DE$12:DE175)&gt;0,0,IF(DC175&lt;&gt;"",DD175-DF175-DE175,0))</f>
        <v>0</v>
      </c>
      <c r="DH175" s="6">
        <f>IF(SUM(DE$12:DE175)&gt;0,0,IF(DC175&lt;&gt;"",(DD175-DE175)*Tablas!$D$8,0))</f>
        <v>0</v>
      </c>
      <c r="DI175" s="6">
        <f>IF(DF175&gt;0,IF(SUM(DE$12:DE175)&gt;0,0,IF(DC175&lt;&gt;"",Tablas!$G$8,0)),0)</f>
        <v>0</v>
      </c>
      <c r="DJ175" s="6">
        <f>IF(DC175&lt;&gt;"",ROUND(DI175+DH175+DF175,2),0)*(1+Tablas!$E$8)</f>
        <v>0</v>
      </c>
      <c r="DL175" s="14" t="str">
        <f t="shared" si="102"/>
        <v/>
      </c>
      <c r="DM175" s="6">
        <f t="shared" si="103"/>
        <v>0</v>
      </c>
      <c r="DN175" s="6">
        <f t="shared" si="104"/>
        <v>0</v>
      </c>
      <c r="DO175" s="6">
        <f>IF(DM175&gt;0,IF(SUM(DN$12:DN175)&gt;0,0,IF(DL175&lt;&gt;"",-PPMT(Tablas!$D$8,DL175,($C$4*12)-(VLOOKUP($DC$9,$A$12:$B$71,2,0)-1),DM$9-SUM(DN$12:DN175)),0)),0)</f>
        <v>0</v>
      </c>
      <c r="DP175" s="6">
        <f>IF(SUM(DN$12:DN175)&gt;0,0,IF(DL175&lt;&gt;"",DM175-DO175-DN175,0))</f>
        <v>0</v>
      </c>
      <c r="DQ175" s="6">
        <f>IF(SUM(DN$12:DN175)&gt;0,0,IF(DL175&lt;&gt;"",(DM175-DN175)*Tablas!$D$8,0))</f>
        <v>0</v>
      </c>
      <c r="DR175" s="6">
        <f>IF(DO175&gt;0,IF(SUM(DN$12:DN175)&gt;0,0,IF(DL175&lt;&gt;"",Tablas!$G$8,0)),0)</f>
        <v>0</v>
      </c>
      <c r="DS175" s="6">
        <f>IF(DL175&lt;&gt;"",ROUND(DR175+DQ175+DO175,2),0)*(1+Tablas!$E$8)</f>
        <v>0</v>
      </c>
      <c r="DU175" s="14" t="str">
        <f t="shared" si="105"/>
        <v/>
      </c>
      <c r="DV175" s="6">
        <f t="shared" si="106"/>
        <v>0</v>
      </c>
      <c r="DW175" s="6">
        <f t="shared" si="107"/>
        <v>0</v>
      </c>
      <c r="DX175" s="6">
        <f>IF(DV175&gt;0,IF(SUM(DW$12:DW175)&gt;0,0,IF(DU175&lt;&gt;"",-PPMT(Tablas!$D$8,DU175,($C$4*12)-(VLOOKUP($DL$9,$A$12:$B$71,2,0)-1),DV$9-SUM(DW$12:DW175)),0)),0)</f>
        <v>0</v>
      </c>
      <c r="DY175" s="6">
        <f>IF(SUM(DW$12:DW175)&gt;0,0,IF(DU175&lt;&gt;"",DV175-DX175-DW175,0))</f>
        <v>0</v>
      </c>
      <c r="DZ175" s="6">
        <f>IF(SUM(DW$12:DW175)&gt;0,0,IF(DU175&lt;&gt;"",(DV175-DW175)*Tablas!$D$8,0))</f>
        <v>0</v>
      </c>
      <c r="EA175" s="6">
        <f>IF(DX175&gt;0,IF(SUM(DW$12:DW175)&gt;0,0,IF(DU175&lt;&gt;"",Tablas!$G$8,0)),0)</f>
        <v>0</v>
      </c>
      <c r="EB175" s="6">
        <f>IF(DU175&lt;&gt;"",ROUND(EA175+DZ175+DX175,2),0)*(1+Tablas!$E$8)</f>
        <v>0</v>
      </c>
    </row>
    <row r="176" spans="1:132" x14ac:dyDescent="0.2">
      <c r="A176" s="3">
        <f>IF($D176&gt;0,COUNTA($D$12:D176),0)</f>
        <v>0</v>
      </c>
      <c r="B176" s="13" t="str">
        <f t="shared" si="108"/>
        <v/>
      </c>
      <c r="C176" s="1">
        <f t="shared" si="109"/>
        <v>50601</v>
      </c>
      <c r="D176" s="34"/>
      <c r="E176" s="6">
        <f t="shared" si="110"/>
        <v>1.0572875908110291E-11</v>
      </c>
      <c r="F176" s="6">
        <f t="shared" si="74"/>
        <v>0</v>
      </c>
      <c r="G176" s="6">
        <f t="shared" si="75"/>
        <v>0</v>
      </c>
      <c r="H176" s="6">
        <f t="shared" si="76"/>
        <v>0</v>
      </c>
      <c r="I176" s="6">
        <f>ROUND(SUM(F176:H176),2)*(Tablas!$E$8)</f>
        <v>0</v>
      </c>
      <c r="J176" s="6">
        <f t="shared" si="77"/>
        <v>0</v>
      </c>
      <c r="AR176" s="14" t="str">
        <f t="shared" si="78"/>
        <v/>
      </c>
      <c r="AS176" s="6">
        <f t="shared" si="79"/>
        <v>0</v>
      </c>
      <c r="AT176" s="6">
        <f t="shared" si="80"/>
        <v>0</v>
      </c>
      <c r="AU176" s="6">
        <f>IF(SUM($AT$12:$AT176)&gt;0,0,IF($AR176&lt;&gt;"",-PPMT($H$2,$AR176,$C$4*12,$AS$12-SUM($AT$12:$AT176)),0))</f>
        <v>0</v>
      </c>
      <c r="AV176" s="6">
        <f>IF(SUM($AT$12:$AT176)&gt;0,0,IF($AR176&lt;&gt;"",AS176-AU176-AT176,0))</f>
        <v>0</v>
      </c>
      <c r="AW176" s="6">
        <f>IF(SUM($AT$12:$AT176)&gt;0,0,IF($AR176&lt;&gt;"",(AS176-AT176)*$H$2,0))</f>
        <v>0</v>
      </c>
      <c r="AX176" s="6">
        <f>IF(AU176&gt;0,IF(SUM($AT$12:$AT176)&gt;0,0,IF($AR176&lt;&gt;"",Tablas!$G$8,0)),0)</f>
        <v>0</v>
      </c>
      <c r="AY176" s="6">
        <f>IF($AR176&lt;&gt;"",ROUND(AX176+AW176+AU176,2),0)*(1+Tablas!$E$8)</f>
        <v>0</v>
      </c>
      <c r="BA176" s="14" t="str">
        <f t="shared" si="81"/>
        <v/>
      </c>
      <c r="BB176" s="6">
        <f t="shared" si="82"/>
        <v>0</v>
      </c>
      <c r="BC176" s="6">
        <f t="shared" si="83"/>
        <v>0</v>
      </c>
      <c r="BD176" s="6">
        <f>IF(BB176&gt;0,
IF(SUM(BC$12:BC176)&gt;0,0,
IF(BA176&lt;&gt;"",
-PPMT(Tablas!$D$8,BA176,($C$4*12)-(VLOOKUP($AR$9,$A$12:$B$71,2,0)-1),BB$9-SUM(BC$12:BC176)),0)),0)</f>
        <v>0</v>
      </c>
      <c r="BE176" s="6">
        <f>IF(SUM(BC$12:BC176)&gt;0,0,IF(BA176&lt;&gt;"",BB176-BD176-BC176,0))</f>
        <v>0</v>
      </c>
      <c r="BF176" s="6">
        <f>IF(SUM(BC$12:BC176)&gt;0,0,IF(BA176&lt;&gt;"",(BB176-BC176)*Tablas!$D$8,0))</f>
        <v>0</v>
      </c>
      <c r="BG176" s="6">
        <f>IF(BD176&gt;0,IF(SUM(BC$12:BC176)&gt;0,0,IF(BA176&lt;&gt;"",Tablas!$G$8,0)),0)</f>
        <v>0</v>
      </c>
      <c r="BH176" s="6">
        <f>IF(BA176&lt;&gt;"",ROUND(BG176+BF176+BD176,2),0)*(1+Tablas!$E$8)</f>
        <v>0</v>
      </c>
      <c r="BJ176" s="14" t="str">
        <f t="shared" si="84"/>
        <v/>
      </c>
      <c r="BK176" s="6">
        <f t="shared" si="85"/>
        <v>0</v>
      </c>
      <c r="BL176" s="6">
        <f t="shared" si="86"/>
        <v>0</v>
      </c>
      <c r="BM176" s="6">
        <f>IF(BK176&gt;0,IF(SUM(BL$12:BL176)&gt;0,0,IF(BJ176&lt;&gt;"",-PPMT(Tablas!$D$8,BJ176,($C$4*12)-(VLOOKUP($BA$9,$A$12:$B$71,2,0)-1),BK$9-SUM(BL$12:BL176)),0)),0)</f>
        <v>0</v>
      </c>
      <c r="BN176" s="6">
        <f>IF(SUM(BL$12:BL176)&gt;0,0,IF(BJ176&lt;&gt;"",BK176-BM176-BL176,0))</f>
        <v>0</v>
      </c>
      <c r="BO176" s="6">
        <f>IF(SUM(BL$12:BL176)&gt;0,0,IF(BJ176&lt;&gt;"",(BK176-BL176)*Tablas!$D$8,0))</f>
        <v>0</v>
      </c>
      <c r="BP176" s="6">
        <f>IF(BM176&gt;0,IF(SUM(BL$12:BL176)&gt;0,0,IF(BJ176&lt;&gt;"",Tablas!$G$8,0)),0)</f>
        <v>0</v>
      </c>
      <c r="BQ176" s="6">
        <f>IF(BJ176&lt;&gt;"",ROUND(BP176+BO176+BM176,2),0)*(1+Tablas!$E$8)</f>
        <v>0</v>
      </c>
      <c r="BS176" s="14" t="str">
        <f t="shared" si="87"/>
        <v/>
      </c>
      <c r="BT176" s="6">
        <f t="shared" si="88"/>
        <v>0</v>
      </c>
      <c r="BU176" s="6">
        <f t="shared" si="89"/>
        <v>0</v>
      </c>
      <c r="BV176" s="6">
        <f>IF(BT176&gt;0,IF(SUM(BU$12:BU176)&gt;0,0,IF(BS176&lt;&gt;"",-PPMT(Tablas!$D$8,BS176,($C$4*12)-(VLOOKUP($BJ$9,$A$12:$B$71,2,0)-1),BT$9-SUM(BU$12:BU176)),0)),0)</f>
        <v>0</v>
      </c>
      <c r="BW176" s="6">
        <f>IF(SUM(BU$12:BU176)&gt;0,0,IF(BS176&lt;&gt;"",BT176-BV176-BU176,0))</f>
        <v>0</v>
      </c>
      <c r="BX176" s="6">
        <f>IF(SUM(BU$12:BU176)&gt;0,0,IF(BS176&lt;&gt;"",(BT176-BU176)*Tablas!$D$8,0))</f>
        <v>0</v>
      </c>
      <c r="BY176" s="6">
        <f>IF(BV176&gt;0,IF(SUM(BU$12:BU176)&gt;0,0,IF(BS176&lt;&gt;"",Tablas!$G$8,0)),0)</f>
        <v>0</v>
      </c>
      <c r="BZ176" s="6">
        <f>IF(BS176&lt;&gt;"",ROUND(BY176+BX176+BV176,2),0)*(1+Tablas!$E$8)</f>
        <v>0</v>
      </c>
      <c r="CB176" s="14" t="str">
        <f t="shared" si="90"/>
        <v/>
      </c>
      <c r="CC176" s="6">
        <f t="shared" si="91"/>
        <v>0</v>
      </c>
      <c r="CD176" s="6">
        <f t="shared" si="92"/>
        <v>0</v>
      </c>
      <c r="CE176" s="6">
        <f>IF(CC176&gt;0,IF(SUM(CD$12:CD176)&gt;0,0,IF(CB176&lt;&gt;"",-PPMT(Tablas!$D$8,CB176,($C$4*12)-(VLOOKUP($BS$9,$A$12:$B$71,2,0)-1),CC$9-SUM(CD$12:CD176)),0)),0)</f>
        <v>0</v>
      </c>
      <c r="CF176" s="6">
        <f>IF(SUM(CD$12:CD176)&gt;0,0,IF(CB176&lt;&gt;"",CC176-CE176-CD176,0))</f>
        <v>0</v>
      </c>
      <c r="CG176" s="6">
        <f>IF(SUM(CD$12:CD176)&gt;0,0,IF(CB176&lt;&gt;"",(CC176-CD176)*Tablas!$D$8,0))</f>
        <v>0</v>
      </c>
      <c r="CH176" s="6">
        <f>IF(CE176&gt;0,IF(SUM(CD$12:CD176)&gt;0,0,IF(CB176&lt;&gt;"",Tablas!$G$8,0)),0)</f>
        <v>0</v>
      </c>
      <c r="CI176" s="6">
        <f>IF(CB176&lt;&gt;"",ROUND(CH176+CG176+CE176,2),0)*(1+Tablas!$E$8)</f>
        <v>0</v>
      </c>
      <c r="CK176" s="14" t="str">
        <f t="shared" si="93"/>
        <v/>
      </c>
      <c r="CL176" s="6">
        <f t="shared" si="94"/>
        <v>0</v>
      </c>
      <c r="CM176" s="6">
        <f t="shared" si="95"/>
        <v>0</v>
      </c>
      <c r="CN176" s="6">
        <f>IF(CL176&gt;0,IF(SUM(CM$12:CM176)&gt;0,0,IF(CK176&lt;&gt;"",-PPMT(Tablas!$D$8,CK176,($C$4*12)-(VLOOKUP($CB$9,$A$12:$B$71,2,0)-1),CL$9-SUM(CM$12:CM176)),0)),0)</f>
        <v>0</v>
      </c>
      <c r="CO176" s="6">
        <f>IF(SUM(CM$12:CM176)&gt;0,0,IF(CK176&lt;&gt;"",CL176-CN176-CM176,0))</f>
        <v>0</v>
      </c>
      <c r="CP176" s="6">
        <f>IF(SUM(CM$12:CM176)&gt;0,0,IF(CK176&lt;&gt;"",(CL176-CM176)*Tablas!$D$8,0))</f>
        <v>0</v>
      </c>
      <c r="CQ176" s="6">
        <f>IF(CN176&gt;0,IF(SUM(CM$12:CM176)&gt;0,0,IF(CK176&lt;&gt;"",Tablas!$G$8,0)),0)</f>
        <v>0</v>
      </c>
      <c r="CR176" s="6">
        <f>IF(CK176&lt;&gt;"",ROUND(CQ176+CP176+CN176,2),0)*(1+Tablas!$E$8)</f>
        <v>0</v>
      </c>
      <c r="CT176" s="14" t="str">
        <f t="shared" si="96"/>
        <v/>
      </c>
      <c r="CU176" s="6">
        <f t="shared" si="97"/>
        <v>0</v>
      </c>
      <c r="CV176" s="6">
        <f t="shared" si="98"/>
        <v>0</v>
      </c>
      <c r="CW176" s="6">
        <f>IF(CU176&gt;0,IF(SUM(CV$12:CV176)&gt;0,0,IF(CT176&lt;&gt;"",-PPMT(Tablas!$D$8,CT176,($C$4*12)-(VLOOKUP($CK$9,$A$12:$B$71,2,0)-1),CU$9-SUM(CV$12:CV176)),0)),0)</f>
        <v>0</v>
      </c>
      <c r="CX176" s="6">
        <f>IF(SUM(CV$12:CV176)&gt;0,0,IF(CT176&lt;&gt;"",CU176-CW176-CV176,0))</f>
        <v>0</v>
      </c>
      <c r="CY176" s="6">
        <f>IF(SUM(CV$12:CV176)&gt;0,0,IF(CT176&lt;&gt;"",(CU176-CV176)*Tablas!$D$8,0))</f>
        <v>0</v>
      </c>
      <c r="CZ176" s="6">
        <f>IF(CW176&gt;0,IF(SUM(CV$12:CV176)&gt;0,0,IF(CT176&lt;&gt;"",Tablas!$G$8,0)),0)</f>
        <v>0</v>
      </c>
      <c r="DA176" s="6">
        <f>IF(CT176&lt;&gt;"",ROUND(CZ176+CY176+CW176,2),0)*(1+Tablas!$E$8)</f>
        <v>0</v>
      </c>
      <c r="DC176" s="14" t="str">
        <f t="shared" si="99"/>
        <v/>
      </c>
      <c r="DD176" s="6">
        <f t="shared" si="100"/>
        <v>0</v>
      </c>
      <c r="DE176" s="6">
        <f t="shared" si="101"/>
        <v>0</v>
      </c>
      <c r="DF176" s="6">
        <f>IF(DD176&gt;0,IF(SUM(DE$12:DE176)&gt;0,0,IF(DC176&lt;&gt;"",-PPMT(Tablas!$D$8,DC176,($C$4*12)-(VLOOKUP($CT$9,$A$12:$B$71,2,0)-1),DD$9-SUM(DE$12:DE176)),0)),0)</f>
        <v>0</v>
      </c>
      <c r="DG176" s="6">
        <f>IF(SUM(DE$12:DE176)&gt;0,0,IF(DC176&lt;&gt;"",DD176-DF176-DE176,0))</f>
        <v>0</v>
      </c>
      <c r="DH176" s="6">
        <f>IF(SUM(DE$12:DE176)&gt;0,0,IF(DC176&lt;&gt;"",(DD176-DE176)*Tablas!$D$8,0))</f>
        <v>0</v>
      </c>
      <c r="DI176" s="6">
        <f>IF(DF176&gt;0,IF(SUM(DE$12:DE176)&gt;0,0,IF(DC176&lt;&gt;"",Tablas!$G$8,0)),0)</f>
        <v>0</v>
      </c>
      <c r="DJ176" s="6">
        <f>IF(DC176&lt;&gt;"",ROUND(DI176+DH176+DF176,2),0)*(1+Tablas!$E$8)</f>
        <v>0</v>
      </c>
      <c r="DL176" s="14" t="str">
        <f t="shared" si="102"/>
        <v/>
      </c>
      <c r="DM176" s="6">
        <f t="shared" si="103"/>
        <v>0</v>
      </c>
      <c r="DN176" s="6">
        <f t="shared" si="104"/>
        <v>0</v>
      </c>
      <c r="DO176" s="6">
        <f>IF(DM176&gt;0,IF(SUM(DN$12:DN176)&gt;0,0,IF(DL176&lt;&gt;"",-PPMT(Tablas!$D$8,DL176,($C$4*12)-(VLOOKUP($DC$9,$A$12:$B$71,2,0)-1),DM$9-SUM(DN$12:DN176)),0)),0)</f>
        <v>0</v>
      </c>
      <c r="DP176" s="6">
        <f>IF(SUM(DN$12:DN176)&gt;0,0,IF(DL176&lt;&gt;"",DM176-DO176-DN176,0))</f>
        <v>0</v>
      </c>
      <c r="DQ176" s="6">
        <f>IF(SUM(DN$12:DN176)&gt;0,0,IF(DL176&lt;&gt;"",(DM176-DN176)*Tablas!$D$8,0))</f>
        <v>0</v>
      </c>
      <c r="DR176" s="6">
        <f>IF(DO176&gt;0,IF(SUM(DN$12:DN176)&gt;0,0,IF(DL176&lt;&gt;"",Tablas!$G$8,0)),0)</f>
        <v>0</v>
      </c>
      <c r="DS176" s="6">
        <f>IF(DL176&lt;&gt;"",ROUND(DR176+DQ176+DO176,2),0)*(1+Tablas!$E$8)</f>
        <v>0</v>
      </c>
      <c r="DU176" s="14" t="str">
        <f t="shared" si="105"/>
        <v/>
      </c>
      <c r="DV176" s="6">
        <f t="shared" si="106"/>
        <v>0</v>
      </c>
      <c r="DW176" s="6">
        <f t="shared" si="107"/>
        <v>0</v>
      </c>
      <c r="DX176" s="6">
        <f>IF(DV176&gt;0,IF(SUM(DW$12:DW176)&gt;0,0,IF(DU176&lt;&gt;"",-PPMT(Tablas!$D$8,DU176,($C$4*12)-(VLOOKUP($DL$9,$A$12:$B$71,2,0)-1),DV$9-SUM(DW$12:DW176)),0)),0)</f>
        <v>0</v>
      </c>
      <c r="DY176" s="6">
        <f>IF(SUM(DW$12:DW176)&gt;0,0,IF(DU176&lt;&gt;"",DV176-DX176-DW176,0))</f>
        <v>0</v>
      </c>
      <c r="DZ176" s="6">
        <f>IF(SUM(DW$12:DW176)&gt;0,0,IF(DU176&lt;&gt;"",(DV176-DW176)*Tablas!$D$8,0))</f>
        <v>0</v>
      </c>
      <c r="EA176" s="6">
        <f>IF(DX176&gt;0,IF(SUM(DW$12:DW176)&gt;0,0,IF(DU176&lt;&gt;"",Tablas!$G$8,0)),0)</f>
        <v>0</v>
      </c>
      <c r="EB176" s="6">
        <f>IF(DU176&lt;&gt;"",ROUND(EA176+DZ176+DX176,2),0)*(1+Tablas!$E$8)</f>
        <v>0</v>
      </c>
    </row>
    <row r="177" spans="1:132" x14ac:dyDescent="0.2">
      <c r="A177" s="3">
        <f>IF($D177&gt;0,COUNTA($D$12:D177),0)</f>
        <v>0</v>
      </c>
      <c r="B177" s="13" t="str">
        <f t="shared" si="108"/>
        <v/>
      </c>
      <c r="C177" s="1">
        <f t="shared" si="109"/>
        <v>50632</v>
      </c>
      <c r="D177" s="34"/>
      <c r="E177" s="6">
        <f t="shared" si="110"/>
        <v>1.0572875908110291E-11</v>
      </c>
      <c r="F177" s="6">
        <f t="shared" si="74"/>
        <v>0</v>
      </c>
      <c r="G177" s="6">
        <f t="shared" si="75"/>
        <v>0</v>
      </c>
      <c r="H177" s="6">
        <f t="shared" si="76"/>
        <v>0</v>
      </c>
      <c r="I177" s="6">
        <f>ROUND(SUM(F177:H177),2)*(Tablas!$E$8)</f>
        <v>0</v>
      </c>
      <c r="J177" s="6">
        <f t="shared" si="77"/>
        <v>0</v>
      </c>
      <c r="AR177" s="14" t="str">
        <f t="shared" si="78"/>
        <v/>
      </c>
      <c r="AS177" s="6">
        <f t="shared" si="79"/>
        <v>0</v>
      </c>
      <c r="AT177" s="6">
        <f t="shared" si="80"/>
        <v>0</v>
      </c>
      <c r="AU177" s="6">
        <f>IF(SUM($AT$12:$AT177)&gt;0,0,IF($AR177&lt;&gt;"",-PPMT($H$2,$AR177,$C$4*12,$AS$12-SUM($AT$12:$AT177)),0))</f>
        <v>0</v>
      </c>
      <c r="AV177" s="6">
        <f>IF(SUM($AT$12:$AT177)&gt;0,0,IF($AR177&lt;&gt;"",AS177-AU177-AT177,0))</f>
        <v>0</v>
      </c>
      <c r="AW177" s="6">
        <f>IF(SUM($AT$12:$AT177)&gt;0,0,IF($AR177&lt;&gt;"",(AS177-AT177)*$H$2,0))</f>
        <v>0</v>
      </c>
      <c r="AX177" s="6">
        <f>IF(AU177&gt;0,IF(SUM($AT$12:$AT177)&gt;0,0,IF($AR177&lt;&gt;"",Tablas!$G$8,0)),0)</f>
        <v>0</v>
      </c>
      <c r="AY177" s="6">
        <f>IF($AR177&lt;&gt;"",ROUND(AX177+AW177+AU177,2),0)*(1+Tablas!$E$8)</f>
        <v>0</v>
      </c>
      <c r="BA177" s="14" t="str">
        <f t="shared" si="81"/>
        <v/>
      </c>
      <c r="BB177" s="6">
        <f t="shared" si="82"/>
        <v>0</v>
      </c>
      <c r="BC177" s="6">
        <f t="shared" si="83"/>
        <v>0</v>
      </c>
      <c r="BD177" s="6">
        <f>IF(BB177&gt;0,
IF(SUM(BC$12:BC177)&gt;0,0,
IF(BA177&lt;&gt;"",
-PPMT(Tablas!$D$8,BA177,($C$4*12)-(VLOOKUP($AR$9,$A$12:$B$71,2,0)-1),BB$9-SUM(BC$12:BC177)),0)),0)</f>
        <v>0</v>
      </c>
      <c r="BE177" s="6">
        <f>IF(SUM(BC$12:BC177)&gt;0,0,IF(BA177&lt;&gt;"",BB177-BD177-BC177,0))</f>
        <v>0</v>
      </c>
      <c r="BF177" s="6">
        <f>IF(SUM(BC$12:BC177)&gt;0,0,IF(BA177&lt;&gt;"",(BB177-BC177)*Tablas!$D$8,0))</f>
        <v>0</v>
      </c>
      <c r="BG177" s="6">
        <f>IF(BD177&gt;0,IF(SUM(BC$12:BC177)&gt;0,0,IF(BA177&lt;&gt;"",Tablas!$G$8,0)),0)</f>
        <v>0</v>
      </c>
      <c r="BH177" s="6">
        <f>IF(BA177&lt;&gt;"",ROUND(BG177+BF177+BD177,2),0)*(1+Tablas!$E$8)</f>
        <v>0</v>
      </c>
      <c r="BJ177" s="14" t="str">
        <f t="shared" si="84"/>
        <v/>
      </c>
      <c r="BK177" s="6">
        <f t="shared" si="85"/>
        <v>0</v>
      </c>
      <c r="BL177" s="6">
        <f t="shared" si="86"/>
        <v>0</v>
      </c>
      <c r="BM177" s="6">
        <f>IF(BK177&gt;0,IF(SUM(BL$12:BL177)&gt;0,0,IF(BJ177&lt;&gt;"",-PPMT(Tablas!$D$8,BJ177,($C$4*12)-(VLOOKUP($BA$9,$A$12:$B$71,2,0)-1),BK$9-SUM(BL$12:BL177)),0)),0)</f>
        <v>0</v>
      </c>
      <c r="BN177" s="6">
        <f>IF(SUM(BL$12:BL177)&gt;0,0,IF(BJ177&lt;&gt;"",BK177-BM177-BL177,0))</f>
        <v>0</v>
      </c>
      <c r="BO177" s="6">
        <f>IF(SUM(BL$12:BL177)&gt;0,0,IF(BJ177&lt;&gt;"",(BK177-BL177)*Tablas!$D$8,0))</f>
        <v>0</v>
      </c>
      <c r="BP177" s="6">
        <f>IF(BM177&gt;0,IF(SUM(BL$12:BL177)&gt;0,0,IF(BJ177&lt;&gt;"",Tablas!$G$8,0)),0)</f>
        <v>0</v>
      </c>
      <c r="BQ177" s="6">
        <f>IF(BJ177&lt;&gt;"",ROUND(BP177+BO177+BM177,2),0)*(1+Tablas!$E$8)</f>
        <v>0</v>
      </c>
      <c r="BS177" s="14" t="str">
        <f t="shared" si="87"/>
        <v/>
      </c>
      <c r="BT177" s="6">
        <f t="shared" si="88"/>
        <v>0</v>
      </c>
      <c r="BU177" s="6">
        <f t="shared" si="89"/>
        <v>0</v>
      </c>
      <c r="BV177" s="6">
        <f>IF(BT177&gt;0,IF(SUM(BU$12:BU177)&gt;0,0,IF(BS177&lt;&gt;"",-PPMT(Tablas!$D$8,BS177,($C$4*12)-(VLOOKUP($BJ$9,$A$12:$B$71,2,0)-1),BT$9-SUM(BU$12:BU177)),0)),0)</f>
        <v>0</v>
      </c>
      <c r="BW177" s="6">
        <f>IF(SUM(BU$12:BU177)&gt;0,0,IF(BS177&lt;&gt;"",BT177-BV177-BU177,0))</f>
        <v>0</v>
      </c>
      <c r="BX177" s="6">
        <f>IF(SUM(BU$12:BU177)&gt;0,0,IF(BS177&lt;&gt;"",(BT177-BU177)*Tablas!$D$8,0))</f>
        <v>0</v>
      </c>
      <c r="BY177" s="6">
        <f>IF(BV177&gt;0,IF(SUM(BU$12:BU177)&gt;0,0,IF(BS177&lt;&gt;"",Tablas!$G$8,0)),0)</f>
        <v>0</v>
      </c>
      <c r="BZ177" s="6">
        <f>IF(BS177&lt;&gt;"",ROUND(BY177+BX177+BV177,2),0)*(1+Tablas!$E$8)</f>
        <v>0</v>
      </c>
      <c r="CB177" s="14" t="str">
        <f t="shared" si="90"/>
        <v/>
      </c>
      <c r="CC177" s="6">
        <f t="shared" si="91"/>
        <v>0</v>
      </c>
      <c r="CD177" s="6">
        <f t="shared" si="92"/>
        <v>0</v>
      </c>
      <c r="CE177" s="6">
        <f>IF(CC177&gt;0,IF(SUM(CD$12:CD177)&gt;0,0,IF(CB177&lt;&gt;"",-PPMT(Tablas!$D$8,CB177,($C$4*12)-(VLOOKUP($BS$9,$A$12:$B$71,2,0)-1),CC$9-SUM(CD$12:CD177)),0)),0)</f>
        <v>0</v>
      </c>
      <c r="CF177" s="6">
        <f>IF(SUM(CD$12:CD177)&gt;0,0,IF(CB177&lt;&gt;"",CC177-CE177-CD177,0))</f>
        <v>0</v>
      </c>
      <c r="CG177" s="6">
        <f>IF(SUM(CD$12:CD177)&gt;0,0,IF(CB177&lt;&gt;"",(CC177-CD177)*Tablas!$D$8,0))</f>
        <v>0</v>
      </c>
      <c r="CH177" s="6">
        <f>IF(CE177&gt;0,IF(SUM(CD$12:CD177)&gt;0,0,IF(CB177&lt;&gt;"",Tablas!$G$8,0)),0)</f>
        <v>0</v>
      </c>
      <c r="CI177" s="6">
        <f>IF(CB177&lt;&gt;"",ROUND(CH177+CG177+CE177,2),0)*(1+Tablas!$E$8)</f>
        <v>0</v>
      </c>
      <c r="CK177" s="14" t="str">
        <f t="shared" si="93"/>
        <v/>
      </c>
      <c r="CL177" s="6">
        <f t="shared" si="94"/>
        <v>0</v>
      </c>
      <c r="CM177" s="6">
        <f t="shared" si="95"/>
        <v>0</v>
      </c>
      <c r="CN177" s="6">
        <f>IF(CL177&gt;0,IF(SUM(CM$12:CM177)&gt;0,0,IF(CK177&lt;&gt;"",-PPMT(Tablas!$D$8,CK177,($C$4*12)-(VLOOKUP($CB$9,$A$12:$B$71,2,0)-1),CL$9-SUM(CM$12:CM177)),0)),0)</f>
        <v>0</v>
      </c>
      <c r="CO177" s="6">
        <f>IF(SUM(CM$12:CM177)&gt;0,0,IF(CK177&lt;&gt;"",CL177-CN177-CM177,0))</f>
        <v>0</v>
      </c>
      <c r="CP177" s="6">
        <f>IF(SUM(CM$12:CM177)&gt;0,0,IF(CK177&lt;&gt;"",(CL177-CM177)*Tablas!$D$8,0))</f>
        <v>0</v>
      </c>
      <c r="CQ177" s="6">
        <f>IF(CN177&gt;0,IF(SUM(CM$12:CM177)&gt;0,0,IF(CK177&lt;&gt;"",Tablas!$G$8,0)),0)</f>
        <v>0</v>
      </c>
      <c r="CR177" s="6">
        <f>IF(CK177&lt;&gt;"",ROUND(CQ177+CP177+CN177,2),0)*(1+Tablas!$E$8)</f>
        <v>0</v>
      </c>
      <c r="CT177" s="14" t="str">
        <f t="shared" si="96"/>
        <v/>
      </c>
      <c r="CU177" s="6">
        <f t="shared" si="97"/>
        <v>0</v>
      </c>
      <c r="CV177" s="6">
        <f t="shared" si="98"/>
        <v>0</v>
      </c>
      <c r="CW177" s="6">
        <f>IF(CU177&gt;0,IF(SUM(CV$12:CV177)&gt;0,0,IF(CT177&lt;&gt;"",-PPMT(Tablas!$D$8,CT177,($C$4*12)-(VLOOKUP($CK$9,$A$12:$B$71,2,0)-1),CU$9-SUM(CV$12:CV177)),0)),0)</f>
        <v>0</v>
      </c>
      <c r="CX177" s="6">
        <f>IF(SUM(CV$12:CV177)&gt;0,0,IF(CT177&lt;&gt;"",CU177-CW177-CV177,0))</f>
        <v>0</v>
      </c>
      <c r="CY177" s="6">
        <f>IF(SUM(CV$12:CV177)&gt;0,0,IF(CT177&lt;&gt;"",(CU177-CV177)*Tablas!$D$8,0))</f>
        <v>0</v>
      </c>
      <c r="CZ177" s="6">
        <f>IF(CW177&gt;0,IF(SUM(CV$12:CV177)&gt;0,0,IF(CT177&lt;&gt;"",Tablas!$G$8,0)),0)</f>
        <v>0</v>
      </c>
      <c r="DA177" s="6">
        <f>IF(CT177&lt;&gt;"",ROUND(CZ177+CY177+CW177,2),0)*(1+Tablas!$E$8)</f>
        <v>0</v>
      </c>
      <c r="DC177" s="14" t="str">
        <f t="shared" si="99"/>
        <v/>
      </c>
      <c r="DD177" s="6">
        <f t="shared" si="100"/>
        <v>0</v>
      </c>
      <c r="DE177" s="6">
        <f t="shared" si="101"/>
        <v>0</v>
      </c>
      <c r="DF177" s="6">
        <f>IF(DD177&gt;0,IF(SUM(DE$12:DE177)&gt;0,0,IF(DC177&lt;&gt;"",-PPMT(Tablas!$D$8,DC177,($C$4*12)-(VLOOKUP($CT$9,$A$12:$B$71,2,0)-1),DD$9-SUM(DE$12:DE177)),0)),0)</f>
        <v>0</v>
      </c>
      <c r="DG177" s="6">
        <f>IF(SUM(DE$12:DE177)&gt;0,0,IF(DC177&lt;&gt;"",DD177-DF177-DE177,0))</f>
        <v>0</v>
      </c>
      <c r="DH177" s="6">
        <f>IF(SUM(DE$12:DE177)&gt;0,0,IF(DC177&lt;&gt;"",(DD177-DE177)*Tablas!$D$8,0))</f>
        <v>0</v>
      </c>
      <c r="DI177" s="6">
        <f>IF(DF177&gt;0,IF(SUM(DE$12:DE177)&gt;0,0,IF(DC177&lt;&gt;"",Tablas!$G$8,0)),0)</f>
        <v>0</v>
      </c>
      <c r="DJ177" s="6">
        <f>IF(DC177&lt;&gt;"",ROUND(DI177+DH177+DF177,2),0)*(1+Tablas!$E$8)</f>
        <v>0</v>
      </c>
      <c r="DL177" s="14" t="str">
        <f t="shared" si="102"/>
        <v/>
      </c>
      <c r="DM177" s="6">
        <f t="shared" si="103"/>
        <v>0</v>
      </c>
      <c r="DN177" s="6">
        <f t="shared" si="104"/>
        <v>0</v>
      </c>
      <c r="DO177" s="6">
        <f>IF(DM177&gt;0,IF(SUM(DN$12:DN177)&gt;0,0,IF(DL177&lt;&gt;"",-PPMT(Tablas!$D$8,DL177,($C$4*12)-(VLOOKUP($DC$9,$A$12:$B$71,2,0)-1),DM$9-SUM(DN$12:DN177)),0)),0)</f>
        <v>0</v>
      </c>
      <c r="DP177" s="6">
        <f>IF(SUM(DN$12:DN177)&gt;0,0,IF(DL177&lt;&gt;"",DM177-DO177-DN177,0))</f>
        <v>0</v>
      </c>
      <c r="DQ177" s="6">
        <f>IF(SUM(DN$12:DN177)&gt;0,0,IF(DL177&lt;&gt;"",(DM177-DN177)*Tablas!$D$8,0))</f>
        <v>0</v>
      </c>
      <c r="DR177" s="6">
        <f>IF(DO177&gt;0,IF(SUM(DN$12:DN177)&gt;0,0,IF(DL177&lt;&gt;"",Tablas!$G$8,0)),0)</f>
        <v>0</v>
      </c>
      <c r="DS177" s="6">
        <f>IF(DL177&lt;&gt;"",ROUND(DR177+DQ177+DO177,2),0)*(1+Tablas!$E$8)</f>
        <v>0</v>
      </c>
      <c r="DU177" s="14" t="str">
        <f t="shared" si="105"/>
        <v/>
      </c>
      <c r="DV177" s="6">
        <f t="shared" si="106"/>
        <v>0</v>
      </c>
      <c r="DW177" s="6">
        <f t="shared" si="107"/>
        <v>0</v>
      </c>
      <c r="DX177" s="6">
        <f>IF(DV177&gt;0,IF(SUM(DW$12:DW177)&gt;0,0,IF(DU177&lt;&gt;"",-PPMT(Tablas!$D$8,DU177,($C$4*12)-(VLOOKUP($DL$9,$A$12:$B$71,2,0)-1),DV$9-SUM(DW$12:DW177)),0)),0)</f>
        <v>0</v>
      </c>
      <c r="DY177" s="6">
        <f>IF(SUM(DW$12:DW177)&gt;0,0,IF(DU177&lt;&gt;"",DV177-DX177-DW177,0))</f>
        <v>0</v>
      </c>
      <c r="DZ177" s="6">
        <f>IF(SUM(DW$12:DW177)&gt;0,0,IF(DU177&lt;&gt;"",(DV177-DW177)*Tablas!$D$8,0))</f>
        <v>0</v>
      </c>
      <c r="EA177" s="6">
        <f>IF(DX177&gt;0,IF(SUM(DW$12:DW177)&gt;0,0,IF(DU177&lt;&gt;"",Tablas!$G$8,0)),0)</f>
        <v>0</v>
      </c>
      <c r="EB177" s="6">
        <f>IF(DU177&lt;&gt;"",ROUND(EA177+DZ177+DX177,2),0)*(1+Tablas!$E$8)</f>
        <v>0</v>
      </c>
    </row>
    <row r="178" spans="1:132" x14ac:dyDescent="0.2">
      <c r="A178" s="3">
        <f>IF($D178&gt;0,COUNTA($D$12:D178),0)</f>
        <v>0</v>
      </c>
      <c r="B178" s="13" t="str">
        <f t="shared" si="108"/>
        <v/>
      </c>
      <c r="C178" s="1">
        <f t="shared" si="109"/>
        <v>50663</v>
      </c>
      <c r="D178" s="34"/>
      <c r="E178" s="6">
        <f t="shared" si="110"/>
        <v>1.0572875908110291E-11</v>
      </c>
      <c r="F178" s="6">
        <f t="shared" si="74"/>
        <v>0</v>
      </c>
      <c r="G178" s="6">
        <f t="shared" si="75"/>
        <v>0</v>
      </c>
      <c r="H178" s="6">
        <f t="shared" si="76"/>
        <v>0</v>
      </c>
      <c r="I178" s="6">
        <f>ROUND(SUM(F178:H178),2)*(Tablas!$E$8)</f>
        <v>0</v>
      </c>
      <c r="J178" s="6">
        <f t="shared" si="77"/>
        <v>0</v>
      </c>
      <c r="AR178" s="14" t="str">
        <f t="shared" si="78"/>
        <v/>
      </c>
      <c r="AS178" s="6">
        <f t="shared" si="79"/>
        <v>0</v>
      </c>
      <c r="AT178" s="6">
        <f t="shared" si="80"/>
        <v>0</v>
      </c>
      <c r="AU178" s="6">
        <f>IF(SUM($AT$12:$AT178)&gt;0,0,IF($AR178&lt;&gt;"",-PPMT($H$2,$AR178,$C$4*12,$AS$12-SUM($AT$12:$AT178)),0))</f>
        <v>0</v>
      </c>
      <c r="AV178" s="6">
        <f>IF(SUM($AT$12:$AT178)&gt;0,0,IF($AR178&lt;&gt;"",AS178-AU178-AT178,0))</f>
        <v>0</v>
      </c>
      <c r="AW178" s="6">
        <f>IF(SUM($AT$12:$AT178)&gt;0,0,IF($AR178&lt;&gt;"",(AS178-AT178)*$H$2,0))</f>
        <v>0</v>
      </c>
      <c r="AX178" s="6">
        <f>IF(AU178&gt;0,IF(SUM($AT$12:$AT178)&gt;0,0,IF($AR178&lt;&gt;"",Tablas!$G$8,0)),0)</f>
        <v>0</v>
      </c>
      <c r="AY178" s="6">
        <f>IF($AR178&lt;&gt;"",ROUND(AX178+AW178+AU178,2),0)*(1+Tablas!$E$8)</f>
        <v>0</v>
      </c>
      <c r="BA178" s="14" t="str">
        <f t="shared" si="81"/>
        <v/>
      </c>
      <c r="BB178" s="6">
        <f t="shared" si="82"/>
        <v>0</v>
      </c>
      <c r="BC178" s="6">
        <f t="shared" si="83"/>
        <v>0</v>
      </c>
      <c r="BD178" s="6">
        <f>IF(BB178&gt;0,
IF(SUM(BC$12:BC178)&gt;0,0,
IF(BA178&lt;&gt;"",
-PPMT(Tablas!$D$8,BA178,($C$4*12)-(VLOOKUP($AR$9,$A$12:$B$71,2,0)-1),BB$9-SUM(BC$12:BC178)),0)),0)</f>
        <v>0</v>
      </c>
      <c r="BE178" s="6">
        <f>IF(SUM(BC$12:BC178)&gt;0,0,IF(BA178&lt;&gt;"",BB178-BD178-BC178,0))</f>
        <v>0</v>
      </c>
      <c r="BF178" s="6">
        <f>IF(SUM(BC$12:BC178)&gt;0,0,IF(BA178&lt;&gt;"",(BB178-BC178)*Tablas!$D$8,0))</f>
        <v>0</v>
      </c>
      <c r="BG178" s="6">
        <f>IF(BD178&gt;0,IF(SUM(BC$12:BC178)&gt;0,0,IF(BA178&lt;&gt;"",Tablas!$G$8,0)),0)</f>
        <v>0</v>
      </c>
      <c r="BH178" s="6">
        <f>IF(BA178&lt;&gt;"",ROUND(BG178+BF178+BD178,2),0)*(1+Tablas!$E$8)</f>
        <v>0</v>
      </c>
      <c r="BJ178" s="14" t="str">
        <f t="shared" si="84"/>
        <v/>
      </c>
      <c r="BK178" s="6">
        <f t="shared" si="85"/>
        <v>0</v>
      </c>
      <c r="BL178" s="6">
        <f t="shared" si="86"/>
        <v>0</v>
      </c>
      <c r="BM178" s="6">
        <f>IF(BK178&gt;0,IF(SUM(BL$12:BL178)&gt;0,0,IF(BJ178&lt;&gt;"",-PPMT(Tablas!$D$8,BJ178,($C$4*12)-(VLOOKUP($BA$9,$A$12:$B$71,2,0)-1),BK$9-SUM(BL$12:BL178)),0)),0)</f>
        <v>0</v>
      </c>
      <c r="BN178" s="6">
        <f>IF(SUM(BL$12:BL178)&gt;0,0,IF(BJ178&lt;&gt;"",BK178-BM178-BL178,0))</f>
        <v>0</v>
      </c>
      <c r="BO178" s="6">
        <f>IF(SUM(BL$12:BL178)&gt;0,0,IF(BJ178&lt;&gt;"",(BK178-BL178)*Tablas!$D$8,0))</f>
        <v>0</v>
      </c>
      <c r="BP178" s="6">
        <f>IF(BM178&gt;0,IF(SUM(BL$12:BL178)&gt;0,0,IF(BJ178&lt;&gt;"",Tablas!$G$8,0)),0)</f>
        <v>0</v>
      </c>
      <c r="BQ178" s="6">
        <f>IF(BJ178&lt;&gt;"",ROUND(BP178+BO178+BM178,2),0)*(1+Tablas!$E$8)</f>
        <v>0</v>
      </c>
      <c r="BS178" s="14" t="str">
        <f t="shared" si="87"/>
        <v/>
      </c>
      <c r="BT178" s="6">
        <f t="shared" si="88"/>
        <v>0</v>
      </c>
      <c r="BU178" s="6">
        <f t="shared" si="89"/>
        <v>0</v>
      </c>
      <c r="BV178" s="6">
        <f>IF(BT178&gt;0,IF(SUM(BU$12:BU178)&gt;0,0,IF(BS178&lt;&gt;"",-PPMT(Tablas!$D$8,BS178,($C$4*12)-(VLOOKUP($BJ$9,$A$12:$B$71,2,0)-1),BT$9-SUM(BU$12:BU178)),0)),0)</f>
        <v>0</v>
      </c>
      <c r="BW178" s="6">
        <f>IF(SUM(BU$12:BU178)&gt;0,0,IF(BS178&lt;&gt;"",BT178-BV178-BU178,0))</f>
        <v>0</v>
      </c>
      <c r="BX178" s="6">
        <f>IF(SUM(BU$12:BU178)&gt;0,0,IF(BS178&lt;&gt;"",(BT178-BU178)*Tablas!$D$8,0))</f>
        <v>0</v>
      </c>
      <c r="BY178" s="6">
        <f>IF(BV178&gt;0,IF(SUM(BU$12:BU178)&gt;0,0,IF(BS178&lt;&gt;"",Tablas!$G$8,0)),0)</f>
        <v>0</v>
      </c>
      <c r="BZ178" s="6">
        <f>IF(BS178&lt;&gt;"",ROUND(BY178+BX178+BV178,2),0)*(1+Tablas!$E$8)</f>
        <v>0</v>
      </c>
      <c r="CB178" s="14" t="str">
        <f t="shared" si="90"/>
        <v/>
      </c>
      <c r="CC178" s="6">
        <f t="shared" si="91"/>
        <v>0</v>
      </c>
      <c r="CD178" s="6">
        <f t="shared" si="92"/>
        <v>0</v>
      </c>
      <c r="CE178" s="6">
        <f>IF(CC178&gt;0,IF(SUM(CD$12:CD178)&gt;0,0,IF(CB178&lt;&gt;"",-PPMT(Tablas!$D$8,CB178,($C$4*12)-(VLOOKUP($BS$9,$A$12:$B$71,2,0)-1),CC$9-SUM(CD$12:CD178)),0)),0)</f>
        <v>0</v>
      </c>
      <c r="CF178" s="6">
        <f>IF(SUM(CD$12:CD178)&gt;0,0,IF(CB178&lt;&gt;"",CC178-CE178-CD178,0))</f>
        <v>0</v>
      </c>
      <c r="CG178" s="6">
        <f>IF(SUM(CD$12:CD178)&gt;0,0,IF(CB178&lt;&gt;"",(CC178-CD178)*Tablas!$D$8,0))</f>
        <v>0</v>
      </c>
      <c r="CH178" s="6">
        <f>IF(CE178&gt;0,IF(SUM(CD$12:CD178)&gt;0,0,IF(CB178&lt;&gt;"",Tablas!$G$8,0)),0)</f>
        <v>0</v>
      </c>
      <c r="CI178" s="6">
        <f>IF(CB178&lt;&gt;"",ROUND(CH178+CG178+CE178,2),0)*(1+Tablas!$E$8)</f>
        <v>0</v>
      </c>
      <c r="CK178" s="14" t="str">
        <f t="shared" si="93"/>
        <v/>
      </c>
      <c r="CL178" s="6">
        <f t="shared" si="94"/>
        <v>0</v>
      </c>
      <c r="CM178" s="6">
        <f t="shared" si="95"/>
        <v>0</v>
      </c>
      <c r="CN178" s="6">
        <f>IF(CL178&gt;0,IF(SUM(CM$12:CM178)&gt;0,0,IF(CK178&lt;&gt;"",-PPMT(Tablas!$D$8,CK178,($C$4*12)-(VLOOKUP($CB$9,$A$12:$B$71,2,0)-1),CL$9-SUM(CM$12:CM178)),0)),0)</f>
        <v>0</v>
      </c>
      <c r="CO178" s="6">
        <f>IF(SUM(CM$12:CM178)&gt;0,0,IF(CK178&lt;&gt;"",CL178-CN178-CM178,0))</f>
        <v>0</v>
      </c>
      <c r="CP178" s="6">
        <f>IF(SUM(CM$12:CM178)&gt;0,0,IF(CK178&lt;&gt;"",(CL178-CM178)*Tablas!$D$8,0))</f>
        <v>0</v>
      </c>
      <c r="CQ178" s="6">
        <f>IF(CN178&gt;0,IF(SUM(CM$12:CM178)&gt;0,0,IF(CK178&lt;&gt;"",Tablas!$G$8,0)),0)</f>
        <v>0</v>
      </c>
      <c r="CR178" s="6">
        <f>IF(CK178&lt;&gt;"",ROUND(CQ178+CP178+CN178,2),0)*(1+Tablas!$E$8)</f>
        <v>0</v>
      </c>
      <c r="CT178" s="14" t="str">
        <f t="shared" si="96"/>
        <v/>
      </c>
      <c r="CU178" s="6">
        <f t="shared" si="97"/>
        <v>0</v>
      </c>
      <c r="CV178" s="6">
        <f t="shared" si="98"/>
        <v>0</v>
      </c>
      <c r="CW178" s="6">
        <f>IF(CU178&gt;0,IF(SUM(CV$12:CV178)&gt;0,0,IF(CT178&lt;&gt;"",-PPMT(Tablas!$D$8,CT178,($C$4*12)-(VLOOKUP($CK$9,$A$12:$B$71,2,0)-1),CU$9-SUM(CV$12:CV178)),0)),0)</f>
        <v>0</v>
      </c>
      <c r="CX178" s="6">
        <f>IF(SUM(CV$12:CV178)&gt;0,0,IF(CT178&lt;&gt;"",CU178-CW178-CV178,0))</f>
        <v>0</v>
      </c>
      <c r="CY178" s="6">
        <f>IF(SUM(CV$12:CV178)&gt;0,0,IF(CT178&lt;&gt;"",(CU178-CV178)*Tablas!$D$8,0))</f>
        <v>0</v>
      </c>
      <c r="CZ178" s="6">
        <f>IF(CW178&gt;0,IF(SUM(CV$12:CV178)&gt;0,0,IF(CT178&lt;&gt;"",Tablas!$G$8,0)),0)</f>
        <v>0</v>
      </c>
      <c r="DA178" s="6">
        <f>IF(CT178&lt;&gt;"",ROUND(CZ178+CY178+CW178,2),0)*(1+Tablas!$E$8)</f>
        <v>0</v>
      </c>
      <c r="DC178" s="14" t="str">
        <f t="shared" si="99"/>
        <v/>
      </c>
      <c r="DD178" s="6">
        <f t="shared" si="100"/>
        <v>0</v>
      </c>
      <c r="DE178" s="6">
        <f t="shared" si="101"/>
        <v>0</v>
      </c>
      <c r="DF178" s="6">
        <f>IF(DD178&gt;0,IF(SUM(DE$12:DE178)&gt;0,0,IF(DC178&lt;&gt;"",-PPMT(Tablas!$D$8,DC178,($C$4*12)-(VLOOKUP($CT$9,$A$12:$B$71,2,0)-1),DD$9-SUM(DE$12:DE178)),0)),0)</f>
        <v>0</v>
      </c>
      <c r="DG178" s="6">
        <f>IF(SUM(DE$12:DE178)&gt;0,0,IF(DC178&lt;&gt;"",DD178-DF178-DE178,0))</f>
        <v>0</v>
      </c>
      <c r="DH178" s="6">
        <f>IF(SUM(DE$12:DE178)&gt;0,0,IF(DC178&lt;&gt;"",(DD178-DE178)*Tablas!$D$8,0))</f>
        <v>0</v>
      </c>
      <c r="DI178" s="6">
        <f>IF(DF178&gt;0,IF(SUM(DE$12:DE178)&gt;0,0,IF(DC178&lt;&gt;"",Tablas!$G$8,0)),0)</f>
        <v>0</v>
      </c>
      <c r="DJ178" s="6">
        <f>IF(DC178&lt;&gt;"",ROUND(DI178+DH178+DF178,2),0)*(1+Tablas!$E$8)</f>
        <v>0</v>
      </c>
      <c r="DL178" s="14" t="str">
        <f t="shared" si="102"/>
        <v/>
      </c>
      <c r="DM178" s="6">
        <f t="shared" si="103"/>
        <v>0</v>
      </c>
      <c r="DN178" s="6">
        <f t="shared" si="104"/>
        <v>0</v>
      </c>
      <c r="DO178" s="6">
        <f>IF(DM178&gt;0,IF(SUM(DN$12:DN178)&gt;0,0,IF(DL178&lt;&gt;"",-PPMT(Tablas!$D$8,DL178,($C$4*12)-(VLOOKUP($DC$9,$A$12:$B$71,2,0)-1),DM$9-SUM(DN$12:DN178)),0)),0)</f>
        <v>0</v>
      </c>
      <c r="DP178" s="6">
        <f>IF(SUM(DN$12:DN178)&gt;0,0,IF(DL178&lt;&gt;"",DM178-DO178-DN178,0))</f>
        <v>0</v>
      </c>
      <c r="DQ178" s="6">
        <f>IF(SUM(DN$12:DN178)&gt;0,0,IF(DL178&lt;&gt;"",(DM178-DN178)*Tablas!$D$8,0))</f>
        <v>0</v>
      </c>
      <c r="DR178" s="6">
        <f>IF(DO178&gt;0,IF(SUM(DN$12:DN178)&gt;0,0,IF(DL178&lt;&gt;"",Tablas!$G$8,0)),0)</f>
        <v>0</v>
      </c>
      <c r="DS178" s="6">
        <f>IF(DL178&lt;&gt;"",ROUND(DR178+DQ178+DO178,2),0)*(1+Tablas!$E$8)</f>
        <v>0</v>
      </c>
      <c r="DU178" s="14" t="str">
        <f t="shared" si="105"/>
        <v/>
      </c>
      <c r="DV178" s="6">
        <f t="shared" si="106"/>
        <v>0</v>
      </c>
      <c r="DW178" s="6">
        <f t="shared" si="107"/>
        <v>0</v>
      </c>
      <c r="DX178" s="6">
        <f>IF(DV178&gt;0,IF(SUM(DW$12:DW178)&gt;0,0,IF(DU178&lt;&gt;"",-PPMT(Tablas!$D$8,DU178,($C$4*12)-(VLOOKUP($DL$9,$A$12:$B$71,2,0)-1),DV$9-SUM(DW$12:DW178)),0)),0)</f>
        <v>0</v>
      </c>
      <c r="DY178" s="6">
        <f>IF(SUM(DW$12:DW178)&gt;0,0,IF(DU178&lt;&gt;"",DV178-DX178-DW178,0))</f>
        <v>0</v>
      </c>
      <c r="DZ178" s="6">
        <f>IF(SUM(DW$12:DW178)&gt;0,0,IF(DU178&lt;&gt;"",(DV178-DW178)*Tablas!$D$8,0))</f>
        <v>0</v>
      </c>
      <c r="EA178" s="6">
        <f>IF(DX178&gt;0,IF(SUM(DW$12:DW178)&gt;0,0,IF(DU178&lt;&gt;"",Tablas!$G$8,0)),0)</f>
        <v>0</v>
      </c>
      <c r="EB178" s="6">
        <f>IF(DU178&lt;&gt;"",ROUND(EA178+DZ178+DX178,2),0)*(1+Tablas!$E$8)</f>
        <v>0</v>
      </c>
    </row>
    <row r="179" spans="1:132" x14ac:dyDescent="0.2">
      <c r="A179" s="3">
        <f>IF($D179&gt;0,COUNTA($D$12:D179),0)</f>
        <v>0</v>
      </c>
      <c r="B179" s="13" t="str">
        <f t="shared" si="108"/>
        <v/>
      </c>
      <c r="C179" s="1">
        <f t="shared" si="109"/>
        <v>50693</v>
      </c>
      <c r="D179" s="34"/>
      <c r="E179" s="6">
        <f t="shared" si="110"/>
        <v>1.0572875908110291E-11</v>
      </c>
      <c r="F179" s="6">
        <f t="shared" si="74"/>
        <v>0</v>
      </c>
      <c r="G179" s="6">
        <f t="shared" si="75"/>
        <v>0</v>
      </c>
      <c r="H179" s="6">
        <f t="shared" si="76"/>
        <v>0</v>
      </c>
      <c r="I179" s="6">
        <f>ROUND(SUM(F179:H179),2)*(Tablas!$E$8)</f>
        <v>0</v>
      </c>
      <c r="J179" s="6">
        <f t="shared" si="77"/>
        <v>0</v>
      </c>
      <c r="AR179" s="14" t="str">
        <f t="shared" si="78"/>
        <v/>
      </c>
      <c r="AS179" s="6">
        <f t="shared" si="79"/>
        <v>0</v>
      </c>
      <c r="AT179" s="6">
        <f t="shared" si="80"/>
        <v>0</v>
      </c>
      <c r="AU179" s="6">
        <f>IF(SUM($AT$12:$AT179)&gt;0,0,IF($AR179&lt;&gt;"",-PPMT($H$2,$AR179,$C$4*12,$AS$12-SUM($AT$12:$AT179)),0))</f>
        <v>0</v>
      </c>
      <c r="AV179" s="6">
        <f>IF(SUM($AT$12:$AT179)&gt;0,0,IF($AR179&lt;&gt;"",AS179-AU179-AT179,0))</f>
        <v>0</v>
      </c>
      <c r="AW179" s="6">
        <f>IF(SUM($AT$12:$AT179)&gt;0,0,IF($AR179&lt;&gt;"",(AS179-AT179)*$H$2,0))</f>
        <v>0</v>
      </c>
      <c r="AX179" s="6">
        <f>IF(AU179&gt;0,IF(SUM($AT$12:$AT179)&gt;0,0,IF($AR179&lt;&gt;"",Tablas!$G$8,0)),0)</f>
        <v>0</v>
      </c>
      <c r="AY179" s="6">
        <f>IF($AR179&lt;&gt;"",ROUND(AX179+AW179+AU179,2),0)*(1+Tablas!$E$8)</f>
        <v>0</v>
      </c>
      <c r="BA179" s="14" t="str">
        <f t="shared" si="81"/>
        <v/>
      </c>
      <c r="BB179" s="6">
        <f t="shared" si="82"/>
        <v>0</v>
      </c>
      <c r="BC179" s="6">
        <f t="shared" si="83"/>
        <v>0</v>
      </c>
      <c r="BD179" s="6">
        <f>IF(BB179&gt;0,
IF(SUM(BC$12:BC179)&gt;0,0,
IF(BA179&lt;&gt;"",
-PPMT(Tablas!$D$8,BA179,($C$4*12)-(VLOOKUP($AR$9,$A$12:$B$71,2,0)-1),BB$9-SUM(BC$12:BC179)),0)),0)</f>
        <v>0</v>
      </c>
      <c r="BE179" s="6">
        <f>IF(SUM(BC$12:BC179)&gt;0,0,IF(BA179&lt;&gt;"",BB179-BD179-BC179,0))</f>
        <v>0</v>
      </c>
      <c r="BF179" s="6">
        <f>IF(SUM(BC$12:BC179)&gt;0,0,IF(BA179&lt;&gt;"",(BB179-BC179)*Tablas!$D$8,0))</f>
        <v>0</v>
      </c>
      <c r="BG179" s="6">
        <f>IF(BD179&gt;0,IF(SUM(BC$12:BC179)&gt;0,0,IF(BA179&lt;&gt;"",Tablas!$G$8,0)),0)</f>
        <v>0</v>
      </c>
      <c r="BH179" s="6">
        <f>IF(BA179&lt;&gt;"",ROUND(BG179+BF179+BD179,2),0)*(1+Tablas!$E$8)</f>
        <v>0</v>
      </c>
      <c r="BJ179" s="14" t="str">
        <f t="shared" si="84"/>
        <v/>
      </c>
      <c r="BK179" s="6">
        <f t="shared" si="85"/>
        <v>0</v>
      </c>
      <c r="BL179" s="6">
        <f t="shared" si="86"/>
        <v>0</v>
      </c>
      <c r="BM179" s="6">
        <f>IF(BK179&gt;0,IF(SUM(BL$12:BL179)&gt;0,0,IF(BJ179&lt;&gt;"",-PPMT(Tablas!$D$8,BJ179,($C$4*12)-(VLOOKUP($BA$9,$A$12:$B$71,2,0)-1),BK$9-SUM(BL$12:BL179)),0)),0)</f>
        <v>0</v>
      </c>
      <c r="BN179" s="6">
        <f>IF(SUM(BL$12:BL179)&gt;0,0,IF(BJ179&lt;&gt;"",BK179-BM179-BL179,0))</f>
        <v>0</v>
      </c>
      <c r="BO179" s="6">
        <f>IF(SUM(BL$12:BL179)&gt;0,0,IF(BJ179&lt;&gt;"",(BK179-BL179)*Tablas!$D$8,0))</f>
        <v>0</v>
      </c>
      <c r="BP179" s="6">
        <f>IF(BM179&gt;0,IF(SUM(BL$12:BL179)&gt;0,0,IF(BJ179&lt;&gt;"",Tablas!$G$8,0)),0)</f>
        <v>0</v>
      </c>
      <c r="BQ179" s="6">
        <f>IF(BJ179&lt;&gt;"",ROUND(BP179+BO179+BM179,2),0)*(1+Tablas!$E$8)</f>
        <v>0</v>
      </c>
      <c r="BS179" s="14" t="str">
        <f t="shared" si="87"/>
        <v/>
      </c>
      <c r="BT179" s="6">
        <f t="shared" si="88"/>
        <v>0</v>
      </c>
      <c r="BU179" s="6">
        <f t="shared" si="89"/>
        <v>0</v>
      </c>
      <c r="BV179" s="6">
        <f>IF(BT179&gt;0,IF(SUM(BU$12:BU179)&gt;0,0,IF(BS179&lt;&gt;"",-PPMT(Tablas!$D$8,BS179,($C$4*12)-(VLOOKUP($BJ$9,$A$12:$B$71,2,0)-1),BT$9-SUM(BU$12:BU179)),0)),0)</f>
        <v>0</v>
      </c>
      <c r="BW179" s="6">
        <f>IF(SUM(BU$12:BU179)&gt;0,0,IF(BS179&lt;&gt;"",BT179-BV179-BU179,0))</f>
        <v>0</v>
      </c>
      <c r="BX179" s="6">
        <f>IF(SUM(BU$12:BU179)&gt;0,0,IF(BS179&lt;&gt;"",(BT179-BU179)*Tablas!$D$8,0))</f>
        <v>0</v>
      </c>
      <c r="BY179" s="6">
        <f>IF(BV179&gt;0,IF(SUM(BU$12:BU179)&gt;0,0,IF(BS179&lt;&gt;"",Tablas!$G$8,0)),0)</f>
        <v>0</v>
      </c>
      <c r="BZ179" s="6">
        <f>IF(BS179&lt;&gt;"",ROUND(BY179+BX179+BV179,2),0)*(1+Tablas!$E$8)</f>
        <v>0</v>
      </c>
      <c r="CB179" s="14" t="str">
        <f t="shared" si="90"/>
        <v/>
      </c>
      <c r="CC179" s="6">
        <f t="shared" si="91"/>
        <v>0</v>
      </c>
      <c r="CD179" s="6">
        <f t="shared" si="92"/>
        <v>0</v>
      </c>
      <c r="CE179" s="6">
        <f>IF(CC179&gt;0,IF(SUM(CD$12:CD179)&gt;0,0,IF(CB179&lt;&gt;"",-PPMT(Tablas!$D$8,CB179,($C$4*12)-(VLOOKUP($BS$9,$A$12:$B$71,2,0)-1),CC$9-SUM(CD$12:CD179)),0)),0)</f>
        <v>0</v>
      </c>
      <c r="CF179" s="6">
        <f>IF(SUM(CD$12:CD179)&gt;0,0,IF(CB179&lt;&gt;"",CC179-CE179-CD179,0))</f>
        <v>0</v>
      </c>
      <c r="CG179" s="6">
        <f>IF(SUM(CD$12:CD179)&gt;0,0,IF(CB179&lt;&gt;"",(CC179-CD179)*Tablas!$D$8,0))</f>
        <v>0</v>
      </c>
      <c r="CH179" s="6">
        <f>IF(CE179&gt;0,IF(SUM(CD$12:CD179)&gt;0,0,IF(CB179&lt;&gt;"",Tablas!$G$8,0)),0)</f>
        <v>0</v>
      </c>
      <c r="CI179" s="6">
        <f>IF(CB179&lt;&gt;"",ROUND(CH179+CG179+CE179,2),0)*(1+Tablas!$E$8)</f>
        <v>0</v>
      </c>
      <c r="CK179" s="14" t="str">
        <f t="shared" si="93"/>
        <v/>
      </c>
      <c r="CL179" s="6">
        <f t="shared" si="94"/>
        <v>0</v>
      </c>
      <c r="CM179" s="6">
        <f t="shared" si="95"/>
        <v>0</v>
      </c>
      <c r="CN179" s="6">
        <f>IF(CL179&gt;0,IF(SUM(CM$12:CM179)&gt;0,0,IF(CK179&lt;&gt;"",-PPMT(Tablas!$D$8,CK179,($C$4*12)-(VLOOKUP($CB$9,$A$12:$B$71,2,0)-1),CL$9-SUM(CM$12:CM179)),0)),0)</f>
        <v>0</v>
      </c>
      <c r="CO179" s="6">
        <f>IF(SUM(CM$12:CM179)&gt;0,0,IF(CK179&lt;&gt;"",CL179-CN179-CM179,0))</f>
        <v>0</v>
      </c>
      <c r="CP179" s="6">
        <f>IF(SUM(CM$12:CM179)&gt;0,0,IF(CK179&lt;&gt;"",(CL179-CM179)*Tablas!$D$8,0))</f>
        <v>0</v>
      </c>
      <c r="CQ179" s="6">
        <f>IF(CN179&gt;0,IF(SUM(CM$12:CM179)&gt;0,0,IF(CK179&lt;&gt;"",Tablas!$G$8,0)),0)</f>
        <v>0</v>
      </c>
      <c r="CR179" s="6">
        <f>IF(CK179&lt;&gt;"",ROUND(CQ179+CP179+CN179,2),0)*(1+Tablas!$E$8)</f>
        <v>0</v>
      </c>
      <c r="CT179" s="14" t="str">
        <f t="shared" si="96"/>
        <v/>
      </c>
      <c r="CU179" s="6">
        <f t="shared" si="97"/>
        <v>0</v>
      </c>
      <c r="CV179" s="6">
        <f t="shared" si="98"/>
        <v>0</v>
      </c>
      <c r="CW179" s="6">
        <f>IF(CU179&gt;0,IF(SUM(CV$12:CV179)&gt;0,0,IF(CT179&lt;&gt;"",-PPMT(Tablas!$D$8,CT179,($C$4*12)-(VLOOKUP($CK$9,$A$12:$B$71,2,0)-1),CU$9-SUM(CV$12:CV179)),0)),0)</f>
        <v>0</v>
      </c>
      <c r="CX179" s="6">
        <f>IF(SUM(CV$12:CV179)&gt;0,0,IF(CT179&lt;&gt;"",CU179-CW179-CV179,0))</f>
        <v>0</v>
      </c>
      <c r="CY179" s="6">
        <f>IF(SUM(CV$12:CV179)&gt;0,0,IF(CT179&lt;&gt;"",(CU179-CV179)*Tablas!$D$8,0))</f>
        <v>0</v>
      </c>
      <c r="CZ179" s="6">
        <f>IF(CW179&gt;0,IF(SUM(CV$12:CV179)&gt;0,0,IF(CT179&lt;&gt;"",Tablas!$G$8,0)),0)</f>
        <v>0</v>
      </c>
      <c r="DA179" s="6">
        <f>IF(CT179&lt;&gt;"",ROUND(CZ179+CY179+CW179,2),0)*(1+Tablas!$E$8)</f>
        <v>0</v>
      </c>
      <c r="DC179" s="14" t="str">
        <f t="shared" si="99"/>
        <v/>
      </c>
      <c r="DD179" s="6">
        <f t="shared" si="100"/>
        <v>0</v>
      </c>
      <c r="DE179" s="6">
        <f t="shared" si="101"/>
        <v>0</v>
      </c>
      <c r="DF179" s="6">
        <f>IF(DD179&gt;0,IF(SUM(DE$12:DE179)&gt;0,0,IF(DC179&lt;&gt;"",-PPMT(Tablas!$D$8,DC179,($C$4*12)-(VLOOKUP($CT$9,$A$12:$B$71,2,0)-1),DD$9-SUM(DE$12:DE179)),0)),0)</f>
        <v>0</v>
      </c>
      <c r="DG179" s="6">
        <f>IF(SUM(DE$12:DE179)&gt;0,0,IF(DC179&lt;&gt;"",DD179-DF179-DE179,0))</f>
        <v>0</v>
      </c>
      <c r="DH179" s="6">
        <f>IF(SUM(DE$12:DE179)&gt;0,0,IF(DC179&lt;&gt;"",(DD179-DE179)*Tablas!$D$8,0))</f>
        <v>0</v>
      </c>
      <c r="DI179" s="6">
        <f>IF(DF179&gt;0,IF(SUM(DE$12:DE179)&gt;0,0,IF(DC179&lt;&gt;"",Tablas!$G$8,0)),0)</f>
        <v>0</v>
      </c>
      <c r="DJ179" s="6">
        <f>IF(DC179&lt;&gt;"",ROUND(DI179+DH179+DF179,2),0)*(1+Tablas!$E$8)</f>
        <v>0</v>
      </c>
      <c r="DL179" s="14" t="str">
        <f t="shared" si="102"/>
        <v/>
      </c>
      <c r="DM179" s="6">
        <f t="shared" si="103"/>
        <v>0</v>
      </c>
      <c r="DN179" s="6">
        <f t="shared" si="104"/>
        <v>0</v>
      </c>
      <c r="DO179" s="6">
        <f>IF(DM179&gt;0,IF(SUM(DN$12:DN179)&gt;0,0,IF(DL179&lt;&gt;"",-PPMT(Tablas!$D$8,DL179,($C$4*12)-(VLOOKUP($DC$9,$A$12:$B$71,2,0)-1),DM$9-SUM(DN$12:DN179)),0)),0)</f>
        <v>0</v>
      </c>
      <c r="DP179" s="6">
        <f>IF(SUM(DN$12:DN179)&gt;0,0,IF(DL179&lt;&gt;"",DM179-DO179-DN179,0))</f>
        <v>0</v>
      </c>
      <c r="DQ179" s="6">
        <f>IF(SUM(DN$12:DN179)&gt;0,0,IF(DL179&lt;&gt;"",(DM179-DN179)*Tablas!$D$8,0))</f>
        <v>0</v>
      </c>
      <c r="DR179" s="6">
        <f>IF(DO179&gt;0,IF(SUM(DN$12:DN179)&gt;0,0,IF(DL179&lt;&gt;"",Tablas!$G$8,0)),0)</f>
        <v>0</v>
      </c>
      <c r="DS179" s="6">
        <f>IF(DL179&lt;&gt;"",ROUND(DR179+DQ179+DO179,2),0)*(1+Tablas!$E$8)</f>
        <v>0</v>
      </c>
      <c r="DU179" s="14" t="str">
        <f t="shared" si="105"/>
        <v/>
      </c>
      <c r="DV179" s="6">
        <f t="shared" si="106"/>
        <v>0</v>
      </c>
      <c r="DW179" s="6">
        <f t="shared" si="107"/>
        <v>0</v>
      </c>
      <c r="DX179" s="6">
        <f>IF(DV179&gt;0,IF(SUM(DW$12:DW179)&gt;0,0,IF(DU179&lt;&gt;"",-PPMT(Tablas!$D$8,DU179,($C$4*12)-(VLOOKUP($DL$9,$A$12:$B$71,2,0)-1),DV$9-SUM(DW$12:DW179)),0)),0)</f>
        <v>0</v>
      </c>
      <c r="DY179" s="6">
        <f>IF(SUM(DW$12:DW179)&gt;0,0,IF(DU179&lt;&gt;"",DV179-DX179-DW179,0))</f>
        <v>0</v>
      </c>
      <c r="DZ179" s="6">
        <f>IF(SUM(DW$12:DW179)&gt;0,0,IF(DU179&lt;&gt;"",(DV179-DW179)*Tablas!$D$8,0))</f>
        <v>0</v>
      </c>
      <c r="EA179" s="6">
        <f>IF(DX179&gt;0,IF(SUM(DW$12:DW179)&gt;0,0,IF(DU179&lt;&gt;"",Tablas!$G$8,0)),0)</f>
        <v>0</v>
      </c>
      <c r="EB179" s="6">
        <f>IF(DU179&lt;&gt;"",ROUND(EA179+DZ179+DX179,2),0)*(1+Tablas!$E$8)</f>
        <v>0</v>
      </c>
    </row>
    <row r="180" spans="1:132" x14ac:dyDescent="0.2">
      <c r="A180" s="3">
        <f>IF($D180&gt;0,COUNTA($D$12:D180),0)</f>
        <v>0</v>
      </c>
      <c r="B180" s="13" t="str">
        <f t="shared" si="108"/>
        <v/>
      </c>
      <c r="C180" s="1">
        <f t="shared" si="109"/>
        <v>50724</v>
      </c>
      <c r="D180" s="34"/>
      <c r="E180" s="6">
        <f t="shared" si="110"/>
        <v>1.0572875908110291E-11</v>
      </c>
      <c r="F180" s="6">
        <f t="shared" si="74"/>
        <v>0</v>
      </c>
      <c r="G180" s="6">
        <f t="shared" si="75"/>
        <v>0</v>
      </c>
      <c r="H180" s="6">
        <f t="shared" si="76"/>
        <v>0</v>
      </c>
      <c r="I180" s="6">
        <f>ROUND(SUM(F180:H180),2)*(Tablas!$E$8)</f>
        <v>0</v>
      </c>
      <c r="J180" s="6">
        <f t="shared" si="77"/>
        <v>0</v>
      </c>
      <c r="AR180" s="14" t="str">
        <f t="shared" si="78"/>
        <v/>
      </c>
      <c r="AS180" s="6">
        <f t="shared" si="79"/>
        <v>0</v>
      </c>
      <c r="AT180" s="6">
        <f t="shared" si="80"/>
        <v>0</v>
      </c>
      <c r="AU180" s="6">
        <f>IF(SUM($AT$12:$AT180)&gt;0,0,IF($AR180&lt;&gt;"",-PPMT($H$2,$AR180,$C$4*12,$AS$12-SUM($AT$12:$AT180)),0))</f>
        <v>0</v>
      </c>
      <c r="AV180" s="6">
        <f>IF(SUM($AT$12:$AT180)&gt;0,0,IF($AR180&lt;&gt;"",AS180-AU180-AT180,0))</f>
        <v>0</v>
      </c>
      <c r="AW180" s="6">
        <f>IF(SUM($AT$12:$AT180)&gt;0,0,IF($AR180&lt;&gt;"",(AS180-AT180)*$H$2,0))</f>
        <v>0</v>
      </c>
      <c r="AX180" s="6">
        <f>IF(AU180&gt;0,IF(SUM($AT$12:$AT180)&gt;0,0,IF($AR180&lt;&gt;"",Tablas!$G$8,0)),0)</f>
        <v>0</v>
      </c>
      <c r="AY180" s="6">
        <f>IF($AR180&lt;&gt;"",ROUND(AX180+AW180+AU180,2),0)*(1+Tablas!$E$8)</f>
        <v>0</v>
      </c>
      <c r="BA180" s="14" t="str">
        <f t="shared" si="81"/>
        <v/>
      </c>
      <c r="BB180" s="6">
        <f t="shared" si="82"/>
        <v>0</v>
      </c>
      <c r="BC180" s="6">
        <f t="shared" si="83"/>
        <v>0</v>
      </c>
      <c r="BD180" s="6">
        <f>IF(BB180&gt;0,
IF(SUM(BC$12:BC180)&gt;0,0,
IF(BA180&lt;&gt;"",
-PPMT(Tablas!$D$8,BA180,($C$4*12)-(VLOOKUP($AR$9,$A$12:$B$71,2,0)-1),BB$9-SUM(BC$12:BC180)),0)),0)</f>
        <v>0</v>
      </c>
      <c r="BE180" s="6">
        <f>IF(SUM(BC$12:BC180)&gt;0,0,IF(BA180&lt;&gt;"",BB180-BD180-BC180,0))</f>
        <v>0</v>
      </c>
      <c r="BF180" s="6">
        <f>IF(SUM(BC$12:BC180)&gt;0,0,IF(BA180&lt;&gt;"",(BB180-BC180)*Tablas!$D$8,0))</f>
        <v>0</v>
      </c>
      <c r="BG180" s="6">
        <f>IF(BD180&gt;0,IF(SUM(BC$12:BC180)&gt;0,0,IF(BA180&lt;&gt;"",Tablas!$G$8,0)),0)</f>
        <v>0</v>
      </c>
      <c r="BH180" s="6">
        <f>IF(BA180&lt;&gt;"",ROUND(BG180+BF180+BD180,2),0)*(1+Tablas!$E$8)</f>
        <v>0</v>
      </c>
      <c r="BJ180" s="14" t="str">
        <f t="shared" si="84"/>
        <v/>
      </c>
      <c r="BK180" s="6">
        <f t="shared" si="85"/>
        <v>0</v>
      </c>
      <c r="BL180" s="6">
        <f t="shared" si="86"/>
        <v>0</v>
      </c>
      <c r="BM180" s="6">
        <f>IF(BK180&gt;0,IF(SUM(BL$12:BL180)&gt;0,0,IF(BJ180&lt;&gt;"",-PPMT(Tablas!$D$8,BJ180,($C$4*12)-(VLOOKUP($BA$9,$A$12:$B$71,2,0)-1),BK$9-SUM(BL$12:BL180)),0)),0)</f>
        <v>0</v>
      </c>
      <c r="BN180" s="6">
        <f>IF(SUM(BL$12:BL180)&gt;0,0,IF(BJ180&lt;&gt;"",BK180-BM180-BL180,0))</f>
        <v>0</v>
      </c>
      <c r="BO180" s="6">
        <f>IF(SUM(BL$12:BL180)&gt;0,0,IF(BJ180&lt;&gt;"",(BK180-BL180)*Tablas!$D$8,0))</f>
        <v>0</v>
      </c>
      <c r="BP180" s="6">
        <f>IF(BM180&gt;0,IF(SUM(BL$12:BL180)&gt;0,0,IF(BJ180&lt;&gt;"",Tablas!$G$8,0)),0)</f>
        <v>0</v>
      </c>
      <c r="BQ180" s="6">
        <f>IF(BJ180&lt;&gt;"",ROUND(BP180+BO180+BM180,2),0)*(1+Tablas!$E$8)</f>
        <v>0</v>
      </c>
      <c r="BS180" s="14" t="str">
        <f t="shared" si="87"/>
        <v/>
      </c>
      <c r="BT180" s="6">
        <f t="shared" si="88"/>
        <v>0</v>
      </c>
      <c r="BU180" s="6">
        <f t="shared" si="89"/>
        <v>0</v>
      </c>
      <c r="BV180" s="6">
        <f>IF(BT180&gt;0,IF(SUM(BU$12:BU180)&gt;0,0,IF(BS180&lt;&gt;"",-PPMT(Tablas!$D$8,BS180,($C$4*12)-(VLOOKUP($BJ$9,$A$12:$B$71,2,0)-1),BT$9-SUM(BU$12:BU180)),0)),0)</f>
        <v>0</v>
      </c>
      <c r="BW180" s="6">
        <f>IF(SUM(BU$12:BU180)&gt;0,0,IF(BS180&lt;&gt;"",BT180-BV180-BU180,0))</f>
        <v>0</v>
      </c>
      <c r="BX180" s="6">
        <f>IF(SUM(BU$12:BU180)&gt;0,0,IF(BS180&lt;&gt;"",(BT180-BU180)*Tablas!$D$8,0))</f>
        <v>0</v>
      </c>
      <c r="BY180" s="6">
        <f>IF(BV180&gt;0,IF(SUM(BU$12:BU180)&gt;0,0,IF(BS180&lt;&gt;"",Tablas!$G$8,0)),0)</f>
        <v>0</v>
      </c>
      <c r="BZ180" s="6">
        <f>IF(BS180&lt;&gt;"",ROUND(BY180+BX180+BV180,2),0)*(1+Tablas!$E$8)</f>
        <v>0</v>
      </c>
      <c r="CB180" s="14" t="str">
        <f t="shared" si="90"/>
        <v/>
      </c>
      <c r="CC180" s="6">
        <f t="shared" si="91"/>
        <v>0</v>
      </c>
      <c r="CD180" s="6">
        <f t="shared" si="92"/>
        <v>0</v>
      </c>
      <c r="CE180" s="6">
        <f>IF(CC180&gt;0,IF(SUM(CD$12:CD180)&gt;0,0,IF(CB180&lt;&gt;"",-PPMT(Tablas!$D$8,CB180,($C$4*12)-(VLOOKUP($BS$9,$A$12:$B$71,2,0)-1),CC$9-SUM(CD$12:CD180)),0)),0)</f>
        <v>0</v>
      </c>
      <c r="CF180" s="6">
        <f>IF(SUM(CD$12:CD180)&gt;0,0,IF(CB180&lt;&gt;"",CC180-CE180-CD180,0))</f>
        <v>0</v>
      </c>
      <c r="CG180" s="6">
        <f>IF(SUM(CD$12:CD180)&gt;0,0,IF(CB180&lt;&gt;"",(CC180-CD180)*Tablas!$D$8,0))</f>
        <v>0</v>
      </c>
      <c r="CH180" s="6">
        <f>IF(CE180&gt;0,IF(SUM(CD$12:CD180)&gt;0,0,IF(CB180&lt;&gt;"",Tablas!$G$8,0)),0)</f>
        <v>0</v>
      </c>
      <c r="CI180" s="6">
        <f>IF(CB180&lt;&gt;"",ROUND(CH180+CG180+CE180,2),0)*(1+Tablas!$E$8)</f>
        <v>0</v>
      </c>
      <c r="CK180" s="14" t="str">
        <f t="shared" si="93"/>
        <v/>
      </c>
      <c r="CL180" s="6">
        <f t="shared" si="94"/>
        <v>0</v>
      </c>
      <c r="CM180" s="6">
        <f t="shared" si="95"/>
        <v>0</v>
      </c>
      <c r="CN180" s="6">
        <f>IF(CL180&gt;0,IF(SUM(CM$12:CM180)&gt;0,0,IF(CK180&lt;&gt;"",-PPMT(Tablas!$D$8,CK180,($C$4*12)-(VLOOKUP($CB$9,$A$12:$B$71,2,0)-1),CL$9-SUM(CM$12:CM180)),0)),0)</f>
        <v>0</v>
      </c>
      <c r="CO180" s="6">
        <f>IF(SUM(CM$12:CM180)&gt;0,0,IF(CK180&lt;&gt;"",CL180-CN180-CM180,0))</f>
        <v>0</v>
      </c>
      <c r="CP180" s="6">
        <f>IF(SUM(CM$12:CM180)&gt;0,0,IF(CK180&lt;&gt;"",(CL180-CM180)*Tablas!$D$8,0))</f>
        <v>0</v>
      </c>
      <c r="CQ180" s="6">
        <f>IF(CN180&gt;0,IF(SUM(CM$12:CM180)&gt;0,0,IF(CK180&lt;&gt;"",Tablas!$G$8,0)),0)</f>
        <v>0</v>
      </c>
      <c r="CR180" s="6">
        <f>IF(CK180&lt;&gt;"",ROUND(CQ180+CP180+CN180,2),0)*(1+Tablas!$E$8)</f>
        <v>0</v>
      </c>
      <c r="CT180" s="14" t="str">
        <f t="shared" si="96"/>
        <v/>
      </c>
      <c r="CU180" s="6">
        <f t="shared" si="97"/>
        <v>0</v>
      </c>
      <c r="CV180" s="6">
        <f t="shared" si="98"/>
        <v>0</v>
      </c>
      <c r="CW180" s="6">
        <f>IF(CU180&gt;0,IF(SUM(CV$12:CV180)&gt;0,0,IF(CT180&lt;&gt;"",-PPMT(Tablas!$D$8,CT180,($C$4*12)-(VLOOKUP($CK$9,$A$12:$B$71,2,0)-1),CU$9-SUM(CV$12:CV180)),0)),0)</f>
        <v>0</v>
      </c>
      <c r="CX180" s="6">
        <f>IF(SUM(CV$12:CV180)&gt;0,0,IF(CT180&lt;&gt;"",CU180-CW180-CV180,0))</f>
        <v>0</v>
      </c>
      <c r="CY180" s="6">
        <f>IF(SUM(CV$12:CV180)&gt;0,0,IF(CT180&lt;&gt;"",(CU180-CV180)*Tablas!$D$8,0))</f>
        <v>0</v>
      </c>
      <c r="CZ180" s="6">
        <f>IF(CW180&gt;0,IF(SUM(CV$12:CV180)&gt;0,0,IF(CT180&lt;&gt;"",Tablas!$G$8,0)),0)</f>
        <v>0</v>
      </c>
      <c r="DA180" s="6">
        <f>IF(CT180&lt;&gt;"",ROUND(CZ180+CY180+CW180,2),0)*(1+Tablas!$E$8)</f>
        <v>0</v>
      </c>
      <c r="DC180" s="14" t="str">
        <f t="shared" si="99"/>
        <v/>
      </c>
      <c r="DD180" s="6">
        <f t="shared" si="100"/>
        <v>0</v>
      </c>
      <c r="DE180" s="6">
        <f t="shared" si="101"/>
        <v>0</v>
      </c>
      <c r="DF180" s="6">
        <f>IF(DD180&gt;0,IF(SUM(DE$12:DE180)&gt;0,0,IF(DC180&lt;&gt;"",-PPMT(Tablas!$D$8,DC180,($C$4*12)-(VLOOKUP($CT$9,$A$12:$B$71,2,0)-1),DD$9-SUM(DE$12:DE180)),0)),0)</f>
        <v>0</v>
      </c>
      <c r="DG180" s="6">
        <f>IF(SUM(DE$12:DE180)&gt;0,0,IF(DC180&lt;&gt;"",DD180-DF180-DE180,0))</f>
        <v>0</v>
      </c>
      <c r="DH180" s="6">
        <f>IF(SUM(DE$12:DE180)&gt;0,0,IF(DC180&lt;&gt;"",(DD180-DE180)*Tablas!$D$8,0))</f>
        <v>0</v>
      </c>
      <c r="DI180" s="6">
        <f>IF(DF180&gt;0,IF(SUM(DE$12:DE180)&gt;0,0,IF(DC180&lt;&gt;"",Tablas!$G$8,0)),0)</f>
        <v>0</v>
      </c>
      <c r="DJ180" s="6">
        <f>IF(DC180&lt;&gt;"",ROUND(DI180+DH180+DF180,2),0)*(1+Tablas!$E$8)</f>
        <v>0</v>
      </c>
      <c r="DL180" s="14" t="str">
        <f t="shared" si="102"/>
        <v/>
      </c>
      <c r="DM180" s="6">
        <f t="shared" si="103"/>
        <v>0</v>
      </c>
      <c r="DN180" s="6">
        <f t="shared" si="104"/>
        <v>0</v>
      </c>
      <c r="DO180" s="6">
        <f>IF(DM180&gt;0,IF(SUM(DN$12:DN180)&gt;0,0,IF(DL180&lt;&gt;"",-PPMT(Tablas!$D$8,DL180,($C$4*12)-(VLOOKUP($DC$9,$A$12:$B$71,2,0)-1),DM$9-SUM(DN$12:DN180)),0)),0)</f>
        <v>0</v>
      </c>
      <c r="DP180" s="6">
        <f>IF(SUM(DN$12:DN180)&gt;0,0,IF(DL180&lt;&gt;"",DM180-DO180-DN180,0))</f>
        <v>0</v>
      </c>
      <c r="DQ180" s="6">
        <f>IF(SUM(DN$12:DN180)&gt;0,0,IF(DL180&lt;&gt;"",(DM180-DN180)*Tablas!$D$8,0))</f>
        <v>0</v>
      </c>
      <c r="DR180" s="6">
        <f>IF(DO180&gt;0,IF(SUM(DN$12:DN180)&gt;0,0,IF(DL180&lt;&gt;"",Tablas!$G$8,0)),0)</f>
        <v>0</v>
      </c>
      <c r="DS180" s="6">
        <f>IF(DL180&lt;&gt;"",ROUND(DR180+DQ180+DO180,2),0)*(1+Tablas!$E$8)</f>
        <v>0</v>
      </c>
      <c r="DU180" s="14" t="str">
        <f t="shared" si="105"/>
        <v/>
      </c>
      <c r="DV180" s="6">
        <f t="shared" si="106"/>
        <v>0</v>
      </c>
      <c r="DW180" s="6">
        <f t="shared" si="107"/>
        <v>0</v>
      </c>
      <c r="DX180" s="6">
        <f>IF(DV180&gt;0,IF(SUM(DW$12:DW180)&gt;0,0,IF(DU180&lt;&gt;"",-PPMT(Tablas!$D$8,DU180,($C$4*12)-(VLOOKUP($DL$9,$A$12:$B$71,2,0)-1),DV$9-SUM(DW$12:DW180)),0)),0)</f>
        <v>0</v>
      </c>
      <c r="DY180" s="6">
        <f>IF(SUM(DW$12:DW180)&gt;0,0,IF(DU180&lt;&gt;"",DV180-DX180-DW180,0))</f>
        <v>0</v>
      </c>
      <c r="DZ180" s="6">
        <f>IF(SUM(DW$12:DW180)&gt;0,0,IF(DU180&lt;&gt;"",(DV180-DW180)*Tablas!$D$8,0))</f>
        <v>0</v>
      </c>
      <c r="EA180" s="6">
        <f>IF(DX180&gt;0,IF(SUM(DW$12:DW180)&gt;0,0,IF(DU180&lt;&gt;"",Tablas!$G$8,0)),0)</f>
        <v>0</v>
      </c>
      <c r="EB180" s="6">
        <f>IF(DU180&lt;&gt;"",ROUND(EA180+DZ180+DX180,2),0)*(1+Tablas!$E$8)</f>
        <v>0</v>
      </c>
    </row>
    <row r="181" spans="1:132" x14ac:dyDescent="0.2">
      <c r="A181" s="3">
        <f>IF($D181&gt;0,COUNTA($D$12:D181),0)</f>
        <v>0</v>
      </c>
      <c r="B181" s="13" t="str">
        <f t="shared" si="108"/>
        <v/>
      </c>
      <c r="C181" s="1">
        <f t="shared" si="109"/>
        <v>50754</v>
      </c>
      <c r="D181" s="34"/>
      <c r="E181" s="6">
        <f t="shared" si="110"/>
        <v>1.0572875908110291E-11</v>
      </c>
      <c r="F181" s="6">
        <f t="shared" si="74"/>
        <v>0</v>
      </c>
      <c r="G181" s="6">
        <f t="shared" si="75"/>
        <v>0</v>
      </c>
      <c r="H181" s="6">
        <f t="shared" si="76"/>
        <v>0</v>
      </c>
      <c r="I181" s="6">
        <f>ROUND(SUM(F181:H181),2)*(Tablas!$E$8)</f>
        <v>0</v>
      </c>
      <c r="J181" s="6">
        <f t="shared" si="77"/>
        <v>0</v>
      </c>
      <c r="AR181" s="14" t="str">
        <f t="shared" si="78"/>
        <v/>
      </c>
      <c r="AS181" s="6">
        <f t="shared" si="79"/>
        <v>0</v>
      </c>
      <c r="AT181" s="6">
        <f t="shared" si="80"/>
        <v>0</v>
      </c>
      <c r="AU181" s="6">
        <f>IF(SUM($AT$12:$AT181)&gt;0,0,IF($AR181&lt;&gt;"",-PPMT($H$2,$AR181,$C$4*12,$AS$12-SUM($AT$12:$AT181)),0))</f>
        <v>0</v>
      </c>
      <c r="AV181" s="6">
        <f>IF(SUM($AT$12:$AT181)&gt;0,0,IF($AR181&lt;&gt;"",AS181-AU181-AT181,0))</f>
        <v>0</v>
      </c>
      <c r="AW181" s="6">
        <f>IF(SUM($AT$12:$AT181)&gt;0,0,IF($AR181&lt;&gt;"",(AS181-AT181)*$H$2,0))</f>
        <v>0</v>
      </c>
      <c r="AX181" s="6">
        <f>IF(AU181&gt;0,IF(SUM($AT$12:$AT181)&gt;0,0,IF($AR181&lt;&gt;"",Tablas!$G$8,0)),0)</f>
        <v>0</v>
      </c>
      <c r="AY181" s="6">
        <f>IF($AR181&lt;&gt;"",ROUND(AX181+AW181+AU181,2),0)*(1+Tablas!$E$8)</f>
        <v>0</v>
      </c>
      <c r="BA181" s="14" t="str">
        <f t="shared" si="81"/>
        <v/>
      </c>
      <c r="BB181" s="6">
        <f t="shared" si="82"/>
        <v>0</v>
      </c>
      <c r="BC181" s="6">
        <f t="shared" si="83"/>
        <v>0</v>
      </c>
      <c r="BD181" s="6">
        <f>IF(BB181&gt;0,
IF(SUM(BC$12:BC181)&gt;0,0,
IF(BA181&lt;&gt;"",
-PPMT(Tablas!$D$8,BA181,($C$4*12)-(VLOOKUP($AR$9,$A$12:$B$71,2,0)-1),BB$9-SUM(BC$12:BC181)),0)),0)</f>
        <v>0</v>
      </c>
      <c r="BE181" s="6">
        <f>IF(SUM(BC$12:BC181)&gt;0,0,IF(BA181&lt;&gt;"",BB181-BD181-BC181,0))</f>
        <v>0</v>
      </c>
      <c r="BF181" s="6">
        <f>IF(SUM(BC$12:BC181)&gt;0,0,IF(BA181&lt;&gt;"",(BB181-BC181)*Tablas!$D$8,0))</f>
        <v>0</v>
      </c>
      <c r="BG181" s="6">
        <f>IF(BD181&gt;0,IF(SUM(BC$12:BC181)&gt;0,0,IF(BA181&lt;&gt;"",Tablas!$G$8,0)),0)</f>
        <v>0</v>
      </c>
      <c r="BH181" s="6">
        <f>IF(BA181&lt;&gt;"",ROUND(BG181+BF181+BD181,2),0)*(1+Tablas!$E$8)</f>
        <v>0</v>
      </c>
      <c r="BJ181" s="14" t="str">
        <f t="shared" si="84"/>
        <v/>
      </c>
      <c r="BK181" s="6">
        <f t="shared" si="85"/>
        <v>0</v>
      </c>
      <c r="BL181" s="6">
        <f t="shared" si="86"/>
        <v>0</v>
      </c>
      <c r="BM181" s="6">
        <f>IF(BK181&gt;0,IF(SUM(BL$12:BL181)&gt;0,0,IF(BJ181&lt;&gt;"",-PPMT(Tablas!$D$8,BJ181,($C$4*12)-(VLOOKUP($BA$9,$A$12:$B$71,2,0)-1),BK$9-SUM(BL$12:BL181)),0)),0)</f>
        <v>0</v>
      </c>
      <c r="BN181" s="6">
        <f>IF(SUM(BL$12:BL181)&gt;0,0,IF(BJ181&lt;&gt;"",BK181-BM181-BL181,0))</f>
        <v>0</v>
      </c>
      <c r="BO181" s="6">
        <f>IF(SUM(BL$12:BL181)&gt;0,0,IF(BJ181&lt;&gt;"",(BK181-BL181)*Tablas!$D$8,0))</f>
        <v>0</v>
      </c>
      <c r="BP181" s="6">
        <f>IF(BM181&gt;0,IF(SUM(BL$12:BL181)&gt;0,0,IF(BJ181&lt;&gt;"",Tablas!$G$8,0)),0)</f>
        <v>0</v>
      </c>
      <c r="BQ181" s="6">
        <f>IF(BJ181&lt;&gt;"",ROUND(BP181+BO181+BM181,2),0)*(1+Tablas!$E$8)</f>
        <v>0</v>
      </c>
      <c r="BS181" s="14" t="str">
        <f t="shared" si="87"/>
        <v/>
      </c>
      <c r="BT181" s="6">
        <f t="shared" si="88"/>
        <v>0</v>
      </c>
      <c r="BU181" s="6">
        <f t="shared" si="89"/>
        <v>0</v>
      </c>
      <c r="BV181" s="6">
        <f>IF(BT181&gt;0,IF(SUM(BU$12:BU181)&gt;0,0,IF(BS181&lt;&gt;"",-PPMT(Tablas!$D$8,BS181,($C$4*12)-(VLOOKUP($BJ$9,$A$12:$B$71,2,0)-1),BT$9-SUM(BU$12:BU181)),0)),0)</f>
        <v>0</v>
      </c>
      <c r="BW181" s="6">
        <f>IF(SUM(BU$12:BU181)&gt;0,0,IF(BS181&lt;&gt;"",BT181-BV181-BU181,0))</f>
        <v>0</v>
      </c>
      <c r="BX181" s="6">
        <f>IF(SUM(BU$12:BU181)&gt;0,0,IF(BS181&lt;&gt;"",(BT181-BU181)*Tablas!$D$8,0))</f>
        <v>0</v>
      </c>
      <c r="BY181" s="6">
        <f>IF(BV181&gt;0,IF(SUM(BU$12:BU181)&gt;0,0,IF(BS181&lt;&gt;"",Tablas!$G$8,0)),0)</f>
        <v>0</v>
      </c>
      <c r="BZ181" s="6">
        <f>IF(BS181&lt;&gt;"",ROUND(BY181+BX181+BV181,2),0)*(1+Tablas!$E$8)</f>
        <v>0</v>
      </c>
      <c r="CB181" s="14" t="str">
        <f t="shared" si="90"/>
        <v/>
      </c>
      <c r="CC181" s="6">
        <f t="shared" si="91"/>
        <v>0</v>
      </c>
      <c r="CD181" s="6">
        <f t="shared" si="92"/>
        <v>0</v>
      </c>
      <c r="CE181" s="6">
        <f>IF(CC181&gt;0,IF(SUM(CD$12:CD181)&gt;0,0,IF(CB181&lt;&gt;"",-PPMT(Tablas!$D$8,CB181,($C$4*12)-(VLOOKUP($BS$9,$A$12:$B$71,2,0)-1),CC$9-SUM(CD$12:CD181)),0)),0)</f>
        <v>0</v>
      </c>
      <c r="CF181" s="6">
        <f>IF(SUM(CD$12:CD181)&gt;0,0,IF(CB181&lt;&gt;"",CC181-CE181-CD181,0))</f>
        <v>0</v>
      </c>
      <c r="CG181" s="6">
        <f>IF(SUM(CD$12:CD181)&gt;0,0,IF(CB181&lt;&gt;"",(CC181-CD181)*Tablas!$D$8,0))</f>
        <v>0</v>
      </c>
      <c r="CH181" s="6">
        <f>IF(CE181&gt;0,IF(SUM(CD$12:CD181)&gt;0,0,IF(CB181&lt;&gt;"",Tablas!$G$8,0)),0)</f>
        <v>0</v>
      </c>
      <c r="CI181" s="6">
        <f>IF(CB181&lt;&gt;"",ROUND(CH181+CG181+CE181,2),0)*(1+Tablas!$E$8)</f>
        <v>0</v>
      </c>
      <c r="CK181" s="14" t="str">
        <f t="shared" si="93"/>
        <v/>
      </c>
      <c r="CL181" s="6">
        <f t="shared" si="94"/>
        <v>0</v>
      </c>
      <c r="CM181" s="6">
        <f t="shared" si="95"/>
        <v>0</v>
      </c>
      <c r="CN181" s="6">
        <f>IF(CL181&gt;0,IF(SUM(CM$12:CM181)&gt;0,0,IF(CK181&lt;&gt;"",-PPMT(Tablas!$D$8,CK181,($C$4*12)-(VLOOKUP($CB$9,$A$12:$B$71,2,0)-1),CL$9-SUM(CM$12:CM181)),0)),0)</f>
        <v>0</v>
      </c>
      <c r="CO181" s="6">
        <f>IF(SUM(CM$12:CM181)&gt;0,0,IF(CK181&lt;&gt;"",CL181-CN181-CM181,0))</f>
        <v>0</v>
      </c>
      <c r="CP181" s="6">
        <f>IF(SUM(CM$12:CM181)&gt;0,0,IF(CK181&lt;&gt;"",(CL181-CM181)*Tablas!$D$8,0))</f>
        <v>0</v>
      </c>
      <c r="CQ181" s="6">
        <f>IF(CN181&gt;0,IF(SUM(CM$12:CM181)&gt;0,0,IF(CK181&lt;&gt;"",Tablas!$G$8,0)),0)</f>
        <v>0</v>
      </c>
      <c r="CR181" s="6">
        <f>IF(CK181&lt;&gt;"",ROUND(CQ181+CP181+CN181,2),0)*(1+Tablas!$E$8)</f>
        <v>0</v>
      </c>
      <c r="CT181" s="14" t="str">
        <f t="shared" si="96"/>
        <v/>
      </c>
      <c r="CU181" s="6">
        <f t="shared" si="97"/>
        <v>0</v>
      </c>
      <c r="CV181" s="6">
        <f t="shared" si="98"/>
        <v>0</v>
      </c>
      <c r="CW181" s="6">
        <f>IF(CU181&gt;0,IF(SUM(CV$12:CV181)&gt;0,0,IF(CT181&lt;&gt;"",-PPMT(Tablas!$D$8,CT181,($C$4*12)-(VLOOKUP($CK$9,$A$12:$B$71,2,0)-1),CU$9-SUM(CV$12:CV181)),0)),0)</f>
        <v>0</v>
      </c>
      <c r="CX181" s="6">
        <f>IF(SUM(CV$12:CV181)&gt;0,0,IF(CT181&lt;&gt;"",CU181-CW181-CV181,0))</f>
        <v>0</v>
      </c>
      <c r="CY181" s="6">
        <f>IF(SUM(CV$12:CV181)&gt;0,0,IF(CT181&lt;&gt;"",(CU181-CV181)*Tablas!$D$8,0))</f>
        <v>0</v>
      </c>
      <c r="CZ181" s="6">
        <f>IF(CW181&gt;0,IF(SUM(CV$12:CV181)&gt;0,0,IF(CT181&lt;&gt;"",Tablas!$G$8,0)),0)</f>
        <v>0</v>
      </c>
      <c r="DA181" s="6">
        <f>IF(CT181&lt;&gt;"",ROUND(CZ181+CY181+CW181,2),0)*(1+Tablas!$E$8)</f>
        <v>0</v>
      </c>
      <c r="DC181" s="14" t="str">
        <f t="shared" si="99"/>
        <v/>
      </c>
      <c r="DD181" s="6">
        <f t="shared" si="100"/>
        <v>0</v>
      </c>
      <c r="DE181" s="6">
        <f t="shared" si="101"/>
        <v>0</v>
      </c>
      <c r="DF181" s="6">
        <f>IF(DD181&gt;0,IF(SUM(DE$12:DE181)&gt;0,0,IF(DC181&lt;&gt;"",-PPMT(Tablas!$D$8,DC181,($C$4*12)-(VLOOKUP($CT$9,$A$12:$B$71,2,0)-1),DD$9-SUM(DE$12:DE181)),0)),0)</f>
        <v>0</v>
      </c>
      <c r="DG181" s="6">
        <f>IF(SUM(DE$12:DE181)&gt;0,0,IF(DC181&lt;&gt;"",DD181-DF181-DE181,0))</f>
        <v>0</v>
      </c>
      <c r="DH181" s="6">
        <f>IF(SUM(DE$12:DE181)&gt;0,0,IF(DC181&lt;&gt;"",(DD181-DE181)*Tablas!$D$8,0))</f>
        <v>0</v>
      </c>
      <c r="DI181" s="6">
        <f>IF(DF181&gt;0,IF(SUM(DE$12:DE181)&gt;0,0,IF(DC181&lt;&gt;"",Tablas!$G$8,0)),0)</f>
        <v>0</v>
      </c>
      <c r="DJ181" s="6">
        <f>IF(DC181&lt;&gt;"",ROUND(DI181+DH181+DF181,2),0)*(1+Tablas!$E$8)</f>
        <v>0</v>
      </c>
      <c r="DL181" s="14" t="str">
        <f t="shared" si="102"/>
        <v/>
      </c>
      <c r="DM181" s="6">
        <f t="shared" si="103"/>
        <v>0</v>
      </c>
      <c r="DN181" s="6">
        <f t="shared" si="104"/>
        <v>0</v>
      </c>
      <c r="DO181" s="6">
        <f>IF(DM181&gt;0,IF(SUM(DN$12:DN181)&gt;0,0,IF(DL181&lt;&gt;"",-PPMT(Tablas!$D$8,DL181,($C$4*12)-(VLOOKUP($DC$9,$A$12:$B$71,2,0)-1),DM$9-SUM(DN$12:DN181)),0)),0)</f>
        <v>0</v>
      </c>
      <c r="DP181" s="6">
        <f>IF(SUM(DN$12:DN181)&gt;0,0,IF(DL181&lt;&gt;"",DM181-DO181-DN181,0))</f>
        <v>0</v>
      </c>
      <c r="DQ181" s="6">
        <f>IF(SUM(DN$12:DN181)&gt;0,0,IF(DL181&lt;&gt;"",(DM181-DN181)*Tablas!$D$8,0))</f>
        <v>0</v>
      </c>
      <c r="DR181" s="6">
        <f>IF(DO181&gt;0,IF(SUM(DN$12:DN181)&gt;0,0,IF(DL181&lt;&gt;"",Tablas!$G$8,0)),0)</f>
        <v>0</v>
      </c>
      <c r="DS181" s="6">
        <f>IF(DL181&lt;&gt;"",ROUND(DR181+DQ181+DO181,2),0)*(1+Tablas!$E$8)</f>
        <v>0</v>
      </c>
      <c r="DU181" s="14" t="str">
        <f t="shared" si="105"/>
        <v/>
      </c>
      <c r="DV181" s="6">
        <f t="shared" si="106"/>
        <v>0</v>
      </c>
      <c r="DW181" s="6">
        <f t="shared" si="107"/>
        <v>0</v>
      </c>
      <c r="DX181" s="6">
        <f>IF(DV181&gt;0,IF(SUM(DW$12:DW181)&gt;0,0,IF(DU181&lt;&gt;"",-PPMT(Tablas!$D$8,DU181,($C$4*12)-(VLOOKUP($DL$9,$A$12:$B$71,2,0)-1),DV$9-SUM(DW$12:DW181)),0)),0)</f>
        <v>0</v>
      </c>
      <c r="DY181" s="6">
        <f>IF(SUM(DW$12:DW181)&gt;0,0,IF(DU181&lt;&gt;"",DV181-DX181-DW181,0))</f>
        <v>0</v>
      </c>
      <c r="DZ181" s="6">
        <f>IF(SUM(DW$12:DW181)&gt;0,0,IF(DU181&lt;&gt;"",(DV181-DW181)*Tablas!$D$8,0))</f>
        <v>0</v>
      </c>
      <c r="EA181" s="6">
        <f>IF(DX181&gt;0,IF(SUM(DW$12:DW181)&gt;0,0,IF(DU181&lt;&gt;"",Tablas!$G$8,0)),0)</f>
        <v>0</v>
      </c>
      <c r="EB181" s="6">
        <f>IF(DU181&lt;&gt;"",ROUND(EA181+DZ181+DX181,2),0)*(1+Tablas!$E$8)</f>
        <v>0</v>
      </c>
    </row>
    <row r="182" spans="1:132" x14ac:dyDescent="0.2">
      <c r="A182" s="3">
        <f>IF($D182&gt;0,COUNTA($D$12:D182),0)</f>
        <v>0</v>
      </c>
      <c r="B182" s="13" t="str">
        <f t="shared" si="108"/>
        <v/>
      </c>
      <c r="C182" s="1">
        <f t="shared" si="109"/>
        <v>50785</v>
      </c>
      <c r="D182" s="34"/>
      <c r="E182" s="6">
        <f t="shared" si="110"/>
        <v>1.0572875908110291E-11</v>
      </c>
      <c r="F182" s="6">
        <f t="shared" si="74"/>
        <v>0</v>
      </c>
      <c r="G182" s="6">
        <f t="shared" si="75"/>
        <v>0</v>
      </c>
      <c r="H182" s="6">
        <f t="shared" si="76"/>
        <v>0</v>
      </c>
      <c r="I182" s="6">
        <f>ROUND(SUM(F182:H182),2)*(Tablas!$E$8)</f>
        <v>0</v>
      </c>
      <c r="J182" s="6">
        <f t="shared" si="77"/>
        <v>0</v>
      </c>
      <c r="AR182" s="14" t="str">
        <f t="shared" si="78"/>
        <v/>
      </c>
      <c r="AS182" s="6">
        <f t="shared" si="79"/>
        <v>0</v>
      </c>
      <c r="AT182" s="6">
        <f t="shared" si="80"/>
        <v>0</v>
      </c>
      <c r="AU182" s="6">
        <f>IF(SUM($AT$12:$AT182)&gt;0,0,IF($AR182&lt;&gt;"",-PPMT($H$2,$AR182,$C$4*12,$AS$12-SUM($AT$12:$AT182)),0))</f>
        <v>0</v>
      </c>
      <c r="AV182" s="6">
        <f>IF(SUM($AT$12:$AT182)&gt;0,0,IF($AR182&lt;&gt;"",AS182-AU182-AT182,0))</f>
        <v>0</v>
      </c>
      <c r="AW182" s="6">
        <f>IF(SUM($AT$12:$AT182)&gt;0,0,IF($AR182&lt;&gt;"",(AS182-AT182)*$H$2,0))</f>
        <v>0</v>
      </c>
      <c r="AX182" s="6">
        <f>IF(AU182&gt;0,IF(SUM($AT$12:$AT182)&gt;0,0,IF($AR182&lt;&gt;"",Tablas!$G$8,0)),0)</f>
        <v>0</v>
      </c>
      <c r="AY182" s="6">
        <f>IF($AR182&lt;&gt;"",ROUND(AX182+AW182+AU182,2),0)*(1+Tablas!$E$8)</f>
        <v>0</v>
      </c>
      <c r="BA182" s="14" t="str">
        <f t="shared" si="81"/>
        <v/>
      </c>
      <c r="BB182" s="6">
        <f t="shared" si="82"/>
        <v>0</v>
      </c>
      <c r="BC182" s="6">
        <f t="shared" si="83"/>
        <v>0</v>
      </c>
      <c r="BD182" s="6">
        <f>IF(BB182&gt;0,
IF(SUM(BC$12:BC182)&gt;0,0,
IF(BA182&lt;&gt;"",
-PPMT(Tablas!$D$8,BA182,($C$4*12)-(VLOOKUP($AR$9,$A$12:$B$71,2,0)-1),BB$9-SUM(BC$12:BC182)),0)),0)</f>
        <v>0</v>
      </c>
      <c r="BE182" s="6">
        <f>IF(SUM(BC$12:BC182)&gt;0,0,IF(BA182&lt;&gt;"",BB182-BD182-BC182,0))</f>
        <v>0</v>
      </c>
      <c r="BF182" s="6">
        <f>IF(SUM(BC$12:BC182)&gt;0,0,IF(BA182&lt;&gt;"",(BB182-BC182)*Tablas!$D$8,0))</f>
        <v>0</v>
      </c>
      <c r="BG182" s="6">
        <f>IF(BD182&gt;0,IF(SUM(BC$12:BC182)&gt;0,0,IF(BA182&lt;&gt;"",Tablas!$G$8,0)),0)</f>
        <v>0</v>
      </c>
      <c r="BH182" s="6">
        <f>IF(BA182&lt;&gt;"",ROUND(BG182+BF182+BD182,2),0)*(1+Tablas!$E$8)</f>
        <v>0</v>
      </c>
      <c r="BJ182" s="14" t="str">
        <f t="shared" si="84"/>
        <v/>
      </c>
      <c r="BK182" s="6">
        <f t="shared" si="85"/>
        <v>0</v>
      </c>
      <c r="BL182" s="6">
        <f t="shared" si="86"/>
        <v>0</v>
      </c>
      <c r="BM182" s="6">
        <f>IF(BK182&gt;0,IF(SUM(BL$12:BL182)&gt;0,0,IF(BJ182&lt;&gt;"",-PPMT(Tablas!$D$8,BJ182,($C$4*12)-(VLOOKUP($BA$9,$A$12:$B$71,2,0)-1),BK$9-SUM(BL$12:BL182)),0)),0)</f>
        <v>0</v>
      </c>
      <c r="BN182" s="6">
        <f>IF(SUM(BL$12:BL182)&gt;0,0,IF(BJ182&lt;&gt;"",BK182-BM182-BL182,0))</f>
        <v>0</v>
      </c>
      <c r="BO182" s="6">
        <f>IF(SUM(BL$12:BL182)&gt;0,0,IF(BJ182&lt;&gt;"",(BK182-BL182)*Tablas!$D$8,0))</f>
        <v>0</v>
      </c>
      <c r="BP182" s="6">
        <f>IF(BM182&gt;0,IF(SUM(BL$12:BL182)&gt;0,0,IF(BJ182&lt;&gt;"",Tablas!$G$8,0)),0)</f>
        <v>0</v>
      </c>
      <c r="BQ182" s="6">
        <f>IF(BJ182&lt;&gt;"",ROUND(BP182+BO182+BM182,2),0)*(1+Tablas!$E$8)</f>
        <v>0</v>
      </c>
      <c r="BS182" s="14" t="str">
        <f t="shared" si="87"/>
        <v/>
      </c>
      <c r="BT182" s="6">
        <f t="shared" si="88"/>
        <v>0</v>
      </c>
      <c r="BU182" s="6">
        <f t="shared" si="89"/>
        <v>0</v>
      </c>
      <c r="BV182" s="6">
        <f>IF(BT182&gt;0,IF(SUM(BU$12:BU182)&gt;0,0,IF(BS182&lt;&gt;"",-PPMT(Tablas!$D$8,BS182,($C$4*12)-(VLOOKUP($BJ$9,$A$12:$B$71,2,0)-1),BT$9-SUM(BU$12:BU182)),0)),0)</f>
        <v>0</v>
      </c>
      <c r="BW182" s="6">
        <f>IF(SUM(BU$12:BU182)&gt;0,0,IF(BS182&lt;&gt;"",BT182-BV182-BU182,0))</f>
        <v>0</v>
      </c>
      <c r="BX182" s="6">
        <f>IF(SUM(BU$12:BU182)&gt;0,0,IF(BS182&lt;&gt;"",(BT182-BU182)*Tablas!$D$8,0))</f>
        <v>0</v>
      </c>
      <c r="BY182" s="6">
        <f>IF(BV182&gt;0,IF(SUM(BU$12:BU182)&gt;0,0,IF(BS182&lt;&gt;"",Tablas!$G$8,0)),0)</f>
        <v>0</v>
      </c>
      <c r="BZ182" s="6">
        <f>IF(BS182&lt;&gt;"",ROUND(BY182+BX182+BV182,2),0)*(1+Tablas!$E$8)</f>
        <v>0</v>
      </c>
      <c r="CB182" s="14" t="str">
        <f t="shared" si="90"/>
        <v/>
      </c>
      <c r="CC182" s="6">
        <f t="shared" si="91"/>
        <v>0</v>
      </c>
      <c r="CD182" s="6">
        <f t="shared" si="92"/>
        <v>0</v>
      </c>
      <c r="CE182" s="6">
        <f>IF(CC182&gt;0,IF(SUM(CD$12:CD182)&gt;0,0,IF(CB182&lt;&gt;"",-PPMT(Tablas!$D$8,CB182,($C$4*12)-(VLOOKUP($BS$9,$A$12:$B$71,2,0)-1),CC$9-SUM(CD$12:CD182)),0)),0)</f>
        <v>0</v>
      </c>
      <c r="CF182" s="6">
        <f>IF(SUM(CD$12:CD182)&gt;0,0,IF(CB182&lt;&gt;"",CC182-CE182-CD182,0))</f>
        <v>0</v>
      </c>
      <c r="CG182" s="6">
        <f>IF(SUM(CD$12:CD182)&gt;0,0,IF(CB182&lt;&gt;"",(CC182-CD182)*Tablas!$D$8,0))</f>
        <v>0</v>
      </c>
      <c r="CH182" s="6">
        <f>IF(CE182&gt;0,IF(SUM(CD$12:CD182)&gt;0,0,IF(CB182&lt;&gt;"",Tablas!$G$8,0)),0)</f>
        <v>0</v>
      </c>
      <c r="CI182" s="6">
        <f>IF(CB182&lt;&gt;"",ROUND(CH182+CG182+CE182,2),0)*(1+Tablas!$E$8)</f>
        <v>0</v>
      </c>
      <c r="CK182" s="14" t="str">
        <f t="shared" si="93"/>
        <v/>
      </c>
      <c r="CL182" s="6">
        <f t="shared" si="94"/>
        <v>0</v>
      </c>
      <c r="CM182" s="6">
        <f t="shared" si="95"/>
        <v>0</v>
      </c>
      <c r="CN182" s="6">
        <f>IF(CL182&gt;0,IF(SUM(CM$12:CM182)&gt;0,0,IF(CK182&lt;&gt;"",-PPMT(Tablas!$D$8,CK182,($C$4*12)-(VLOOKUP($CB$9,$A$12:$B$71,2,0)-1),CL$9-SUM(CM$12:CM182)),0)),0)</f>
        <v>0</v>
      </c>
      <c r="CO182" s="6">
        <f>IF(SUM(CM$12:CM182)&gt;0,0,IF(CK182&lt;&gt;"",CL182-CN182-CM182,0))</f>
        <v>0</v>
      </c>
      <c r="CP182" s="6">
        <f>IF(SUM(CM$12:CM182)&gt;0,0,IF(CK182&lt;&gt;"",(CL182-CM182)*Tablas!$D$8,0))</f>
        <v>0</v>
      </c>
      <c r="CQ182" s="6">
        <f>IF(CN182&gt;0,IF(SUM(CM$12:CM182)&gt;0,0,IF(CK182&lt;&gt;"",Tablas!$G$8,0)),0)</f>
        <v>0</v>
      </c>
      <c r="CR182" s="6">
        <f>IF(CK182&lt;&gt;"",ROUND(CQ182+CP182+CN182,2),0)*(1+Tablas!$E$8)</f>
        <v>0</v>
      </c>
      <c r="CT182" s="14" t="str">
        <f t="shared" si="96"/>
        <v/>
      </c>
      <c r="CU182" s="6">
        <f t="shared" si="97"/>
        <v>0</v>
      </c>
      <c r="CV182" s="6">
        <f t="shared" si="98"/>
        <v>0</v>
      </c>
      <c r="CW182" s="6">
        <f>IF(CU182&gt;0,IF(SUM(CV$12:CV182)&gt;0,0,IF(CT182&lt;&gt;"",-PPMT(Tablas!$D$8,CT182,($C$4*12)-(VLOOKUP($CK$9,$A$12:$B$71,2,0)-1),CU$9-SUM(CV$12:CV182)),0)),0)</f>
        <v>0</v>
      </c>
      <c r="CX182" s="6">
        <f>IF(SUM(CV$12:CV182)&gt;0,0,IF(CT182&lt;&gt;"",CU182-CW182-CV182,0))</f>
        <v>0</v>
      </c>
      <c r="CY182" s="6">
        <f>IF(SUM(CV$12:CV182)&gt;0,0,IF(CT182&lt;&gt;"",(CU182-CV182)*Tablas!$D$8,0))</f>
        <v>0</v>
      </c>
      <c r="CZ182" s="6">
        <f>IF(CW182&gt;0,IF(SUM(CV$12:CV182)&gt;0,0,IF(CT182&lt;&gt;"",Tablas!$G$8,0)),0)</f>
        <v>0</v>
      </c>
      <c r="DA182" s="6">
        <f>IF(CT182&lt;&gt;"",ROUND(CZ182+CY182+CW182,2),0)*(1+Tablas!$E$8)</f>
        <v>0</v>
      </c>
      <c r="DC182" s="14" t="str">
        <f t="shared" si="99"/>
        <v/>
      </c>
      <c r="DD182" s="6">
        <f t="shared" si="100"/>
        <v>0</v>
      </c>
      <c r="DE182" s="6">
        <f t="shared" si="101"/>
        <v>0</v>
      </c>
      <c r="DF182" s="6">
        <f>IF(DD182&gt;0,IF(SUM(DE$12:DE182)&gt;0,0,IF(DC182&lt;&gt;"",-PPMT(Tablas!$D$8,DC182,($C$4*12)-(VLOOKUP($CT$9,$A$12:$B$71,2,0)-1),DD$9-SUM(DE$12:DE182)),0)),0)</f>
        <v>0</v>
      </c>
      <c r="DG182" s="6">
        <f>IF(SUM(DE$12:DE182)&gt;0,0,IF(DC182&lt;&gt;"",DD182-DF182-DE182,0))</f>
        <v>0</v>
      </c>
      <c r="DH182" s="6">
        <f>IF(SUM(DE$12:DE182)&gt;0,0,IF(DC182&lt;&gt;"",(DD182-DE182)*Tablas!$D$8,0))</f>
        <v>0</v>
      </c>
      <c r="DI182" s="6">
        <f>IF(DF182&gt;0,IF(SUM(DE$12:DE182)&gt;0,0,IF(DC182&lt;&gt;"",Tablas!$G$8,0)),0)</f>
        <v>0</v>
      </c>
      <c r="DJ182" s="6">
        <f>IF(DC182&lt;&gt;"",ROUND(DI182+DH182+DF182,2),0)*(1+Tablas!$E$8)</f>
        <v>0</v>
      </c>
      <c r="DL182" s="14" t="str">
        <f t="shared" si="102"/>
        <v/>
      </c>
      <c r="DM182" s="6">
        <f t="shared" si="103"/>
        <v>0</v>
      </c>
      <c r="DN182" s="6">
        <f t="shared" si="104"/>
        <v>0</v>
      </c>
      <c r="DO182" s="6">
        <f>IF(DM182&gt;0,IF(SUM(DN$12:DN182)&gt;0,0,IF(DL182&lt;&gt;"",-PPMT(Tablas!$D$8,DL182,($C$4*12)-(VLOOKUP($DC$9,$A$12:$B$71,2,0)-1),DM$9-SUM(DN$12:DN182)),0)),0)</f>
        <v>0</v>
      </c>
      <c r="DP182" s="6">
        <f>IF(SUM(DN$12:DN182)&gt;0,0,IF(DL182&lt;&gt;"",DM182-DO182-DN182,0))</f>
        <v>0</v>
      </c>
      <c r="DQ182" s="6">
        <f>IF(SUM(DN$12:DN182)&gt;0,0,IF(DL182&lt;&gt;"",(DM182-DN182)*Tablas!$D$8,0))</f>
        <v>0</v>
      </c>
      <c r="DR182" s="6">
        <f>IF(DO182&gt;0,IF(SUM(DN$12:DN182)&gt;0,0,IF(DL182&lt;&gt;"",Tablas!$G$8,0)),0)</f>
        <v>0</v>
      </c>
      <c r="DS182" s="6">
        <f>IF(DL182&lt;&gt;"",ROUND(DR182+DQ182+DO182,2),0)*(1+Tablas!$E$8)</f>
        <v>0</v>
      </c>
      <c r="DU182" s="14" t="str">
        <f t="shared" si="105"/>
        <v/>
      </c>
      <c r="DV182" s="6">
        <f t="shared" si="106"/>
        <v>0</v>
      </c>
      <c r="DW182" s="6">
        <f t="shared" si="107"/>
        <v>0</v>
      </c>
      <c r="DX182" s="6">
        <f>IF(DV182&gt;0,IF(SUM(DW$12:DW182)&gt;0,0,IF(DU182&lt;&gt;"",-PPMT(Tablas!$D$8,DU182,($C$4*12)-(VLOOKUP($DL$9,$A$12:$B$71,2,0)-1),DV$9-SUM(DW$12:DW182)),0)),0)</f>
        <v>0</v>
      </c>
      <c r="DY182" s="6">
        <f>IF(SUM(DW$12:DW182)&gt;0,0,IF(DU182&lt;&gt;"",DV182-DX182-DW182,0))</f>
        <v>0</v>
      </c>
      <c r="DZ182" s="6">
        <f>IF(SUM(DW$12:DW182)&gt;0,0,IF(DU182&lt;&gt;"",(DV182-DW182)*Tablas!$D$8,0))</f>
        <v>0</v>
      </c>
      <c r="EA182" s="6">
        <f>IF(DX182&gt;0,IF(SUM(DW$12:DW182)&gt;0,0,IF(DU182&lt;&gt;"",Tablas!$G$8,0)),0)</f>
        <v>0</v>
      </c>
      <c r="EB182" s="6">
        <f>IF(DU182&lt;&gt;"",ROUND(EA182+DZ182+DX182,2),0)*(1+Tablas!$E$8)</f>
        <v>0</v>
      </c>
    </row>
    <row r="183" spans="1:132" x14ac:dyDescent="0.2">
      <c r="A183" s="3">
        <f>IF($D183&gt;0,COUNTA($D$12:D183),0)</f>
        <v>0</v>
      </c>
      <c r="B183" s="13" t="str">
        <f t="shared" si="108"/>
        <v/>
      </c>
      <c r="C183" s="1">
        <f t="shared" si="109"/>
        <v>50816</v>
      </c>
      <c r="D183" s="34"/>
      <c r="E183" s="6">
        <f t="shared" si="110"/>
        <v>1.0572875908110291E-11</v>
      </c>
      <c r="F183" s="6">
        <f t="shared" si="74"/>
        <v>0</v>
      </c>
      <c r="G183" s="6">
        <f t="shared" si="75"/>
        <v>0</v>
      </c>
      <c r="H183" s="6">
        <f t="shared" si="76"/>
        <v>0</v>
      </c>
      <c r="I183" s="6">
        <f>ROUND(SUM(F183:H183),2)*(Tablas!$E$8)</f>
        <v>0</v>
      </c>
      <c r="J183" s="6">
        <f t="shared" si="77"/>
        <v>0</v>
      </c>
      <c r="AR183" s="14" t="str">
        <f t="shared" si="78"/>
        <v/>
      </c>
      <c r="AS183" s="6">
        <f t="shared" si="79"/>
        <v>0</v>
      </c>
      <c r="AT183" s="6">
        <f t="shared" si="80"/>
        <v>0</v>
      </c>
      <c r="AU183" s="6">
        <f>IF(SUM($AT$12:$AT183)&gt;0,0,IF($AR183&lt;&gt;"",-PPMT($H$2,$AR183,$C$4*12,$AS$12-SUM($AT$12:$AT183)),0))</f>
        <v>0</v>
      </c>
      <c r="AV183" s="6">
        <f>IF(SUM($AT$12:$AT183)&gt;0,0,IF($AR183&lt;&gt;"",AS183-AU183-AT183,0))</f>
        <v>0</v>
      </c>
      <c r="AW183" s="6">
        <f>IF(SUM($AT$12:$AT183)&gt;0,0,IF($AR183&lt;&gt;"",(AS183-AT183)*$H$2,0))</f>
        <v>0</v>
      </c>
      <c r="AX183" s="6">
        <f>IF(AU183&gt;0,IF(SUM($AT$12:$AT183)&gt;0,0,IF($AR183&lt;&gt;"",Tablas!$G$8,0)),0)</f>
        <v>0</v>
      </c>
      <c r="AY183" s="6">
        <f>IF($AR183&lt;&gt;"",ROUND(AX183+AW183+AU183,2),0)*(1+Tablas!$E$8)</f>
        <v>0</v>
      </c>
      <c r="BA183" s="14" t="str">
        <f t="shared" si="81"/>
        <v/>
      </c>
      <c r="BB183" s="6">
        <f t="shared" si="82"/>
        <v>0</v>
      </c>
      <c r="BC183" s="6">
        <f t="shared" si="83"/>
        <v>0</v>
      </c>
      <c r="BD183" s="6">
        <f>IF(BB183&gt;0,
IF(SUM(BC$12:BC183)&gt;0,0,
IF(BA183&lt;&gt;"",
-PPMT(Tablas!$D$8,BA183,($C$4*12)-(VLOOKUP($AR$9,$A$12:$B$71,2,0)-1),BB$9-SUM(BC$12:BC183)),0)),0)</f>
        <v>0</v>
      </c>
      <c r="BE183" s="6">
        <f>IF(SUM(BC$12:BC183)&gt;0,0,IF(BA183&lt;&gt;"",BB183-BD183-BC183,0))</f>
        <v>0</v>
      </c>
      <c r="BF183" s="6">
        <f>IF(SUM(BC$12:BC183)&gt;0,0,IF(BA183&lt;&gt;"",(BB183-BC183)*Tablas!$D$8,0))</f>
        <v>0</v>
      </c>
      <c r="BG183" s="6">
        <f>IF(BD183&gt;0,IF(SUM(BC$12:BC183)&gt;0,0,IF(BA183&lt;&gt;"",Tablas!$G$8,0)),0)</f>
        <v>0</v>
      </c>
      <c r="BH183" s="6">
        <f>IF(BA183&lt;&gt;"",ROUND(BG183+BF183+BD183,2),0)*(1+Tablas!$E$8)</f>
        <v>0</v>
      </c>
      <c r="BJ183" s="14" t="str">
        <f t="shared" si="84"/>
        <v/>
      </c>
      <c r="BK183" s="6">
        <f t="shared" si="85"/>
        <v>0</v>
      </c>
      <c r="BL183" s="6">
        <f t="shared" si="86"/>
        <v>0</v>
      </c>
      <c r="BM183" s="6">
        <f>IF(BK183&gt;0,IF(SUM(BL$12:BL183)&gt;0,0,IF(BJ183&lt;&gt;"",-PPMT(Tablas!$D$8,BJ183,($C$4*12)-(VLOOKUP($BA$9,$A$12:$B$71,2,0)-1),BK$9-SUM(BL$12:BL183)),0)),0)</f>
        <v>0</v>
      </c>
      <c r="BN183" s="6">
        <f>IF(SUM(BL$12:BL183)&gt;0,0,IF(BJ183&lt;&gt;"",BK183-BM183-BL183,0))</f>
        <v>0</v>
      </c>
      <c r="BO183" s="6">
        <f>IF(SUM(BL$12:BL183)&gt;0,0,IF(BJ183&lt;&gt;"",(BK183-BL183)*Tablas!$D$8,0))</f>
        <v>0</v>
      </c>
      <c r="BP183" s="6">
        <f>IF(BM183&gt;0,IF(SUM(BL$12:BL183)&gt;0,0,IF(BJ183&lt;&gt;"",Tablas!$G$8,0)),0)</f>
        <v>0</v>
      </c>
      <c r="BQ183" s="6">
        <f>IF(BJ183&lt;&gt;"",ROUND(BP183+BO183+BM183,2),0)*(1+Tablas!$E$8)</f>
        <v>0</v>
      </c>
      <c r="BS183" s="14" t="str">
        <f t="shared" si="87"/>
        <v/>
      </c>
      <c r="BT183" s="6">
        <f t="shared" si="88"/>
        <v>0</v>
      </c>
      <c r="BU183" s="6">
        <f t="shared" si="89"/>
        <v>0</v>
      </c>
      <c r="BV183" s="6">
        <f>IF(BT183&gt;0,IF(SUM(BU$12:BU183)&gt;0,0,IF(BS183&lt;&gt;"",-PPMT(Tablas!$D$8,BS183,($C$4*12)-(VLOOKUP($BJ$9,$A$12:$B$71,2,0)-1),BT$9-SUM(BU$12:BU183)),0)),0)</f>
        <v>0</v>
      </c>
      <c r="BW183" s="6">
        <f>IF(SUM(BU$12:BU183)&gt;0,0,IF(BS183&lt;&gt;"",BT183-BV183-BU183,0))</f>
        <v>0</v>
      </c>
      <c r="BX183" s="6">
        <f>IF(SUM(BU$12:BU183)&gt;0,0,IF(BS183&lt;&gt;"",(BT183-BU183)*Tablas!$D$8,0))</f>
        <v>0</v>
      </c>
      <c r="BY183" s="6">
        <f>IF(BV183&gt;0,IF(SUM(BU$12:BU183)&gt;0,0,IF(BS183&lt;&gt;"",Tablas!$G$8,0)),0)</f>
        <v>0</v>
      </c>
      <c r="BZ183" s="6">
        <f>IF(BS183&lt;&gt;"",ROUND(BY183+BX183+BV183,2),0)*(1+Tablas!$E$8)</f>
        <v>0</v>
      </c>
      <c r="CB183" s="14" t="str">
        <f t="shared" si="90"/>
        <v/>
      </c>
      <c r="CC183" s="6">
        <f t="shared" si="91"/>
        <v>0</v>
      </c>
      <c r="CD183" s="6">
        <f t="shared" si="92"/>
        <v>0</v>
      </c>
      <c r="CE183" s="6">
        <f>IF(CC183&gt;0,IF(SUM(CD$12:CD183)&gt;0,0,IF(CB183&lt;&gt;"",-PPMT(Tablas!$D$8,CB183,($C$4*12)-(VLOOKUP($BS$9,$A$12:$B$71,2,0)-1),CC$9-SUM(CD$12:CD183)),0)),0)</f>
        <v>0</v>
      </c>
      <c r="CF183" s="6">
        <f>IF(SUM(CD$12:CD183)&gt;0,0,IF(CB183&lt;&gt;"",CC183-CE183-CD183,0))</f>
        <v>0</v>
      </c>
      <c r="CG183" s="6">
        <f>IF(SUM(CD$12:CD183)&gt;0,0,IF(CB183&lt;&gt;"",(CC183-CD183)*Tablas!$D$8,0))</f>
        <v>0</v>
      </c>
      <c r="CH183" s="6">
        <f>IF(CE183&gt;0,IF(SUM(CD$12:CD183)&gt;0,0,IF(CB183&lt;&gt;"",Tablas!$G$8,0)),0)</f>
        <v>0</v>
      </c>
      <c r="CI183" s="6">
        <f>IF(CB183&lt;&gt;"",ROUND(CH183+CG183+CE183,2),0)*(1+Tablas!$E$8)</f>
        <v>0</v>
      </c>
      <c r="CK183" s="14" t="str">
        <f t="shared" si="93"/>
        <v/>
      </c>
      <c r="CL183" s="6">
        <f t="shared" si="94"/>
        <v>0</v>
      </c>
      <c r="CM183" s="6">
        <f t="shared" si="95"/>
        <v>0</v>
      </c>
      <c r="CN183" s="6">
        <f>IF(CL183&gt;0,IF(SUM(CM$12:CM183)&gt;0,0,IF(CK183&lt;&gt;"",-PPMT(Tablas!$D$8,CK183,($C$4*12)-(VLOOKUP($CB$9,$A$12:$B$71,2,0)-1),CL$9-SUM(CM$12:CM183)),0)),0)</f>
        <v>0</v>
      </c>
      <c r="CO183" s="6">
        <f>IF(SUM(CM$12:CM183)&gt;0,0,IF(CK183&lt;&gt;"",CL183-CN183-CM183,0))</f>
        <v>0</v>
      </c>
      <c r="CP183" s="6">
        <f>IF(SUM(CM$12:CM183)&gt;0,0,IF(CK183&lt;&gt;"",(CL183-CM183)*Tablas!$D$8,0))</f>
        <v>0</v>
      </c>
      <c r="CQ183" s="6">
        <f>IF(CN183&gt;0,IF(SUM(CM$12:CM183)&gt;0,0,IF(CK183&lt;&gt;"",Tablas!$G$8,0)),0)</f>
        <v>0</v>
      </c>
      <c r="CR183" s="6">
        <f>IF(CK183&lt;&gt;"",ROUND(CQ183+CP183+CN183,2),0)*(1+Tablas!$E$8)</f>
        <v>0</v>
      </c>
      <c r="CT183" s="14" t="str">
        <f t="shared" si="96"/>
        <v/>
      </c>
      <c r="CU183" s="6">
        <f t="shared" si="97"/>
        <v>0</v>
      </c>
      <c r="CV183" s="6">
        <f t="shared" si="98"/>
        <v>0</v>
      </c>
      <c r="CW183" s="6">
        <f>IF(CU183&gt;0,IF(SUM(CV$12:CV183)&gt;0,0,IF(CT183&lt;&gt;"",-PPMT(Tablas!$D$8,CT183,($C$4*12)-(VLOOKUP($CK$9,$A$12:$B$71,2,0)-1),CU$9-SUM(CV$12:CV183)),0)),0)</f>
        <v>0</v>
      </c>
      <c r="CX183" s="6">
        <f>IF(SUM(CV$12:CV183)&gt;0,0,IF(CT183&lt;&gt;"",CU183-CW183-CV183,0))</f>
        <v>0</v>
      </c>
      <c r="CY183" s="6">
        <f>IF(SUM(CV$12:CV183)&gt;0,0,IF(CT183&lt;&gt;"",(CU183-CV183)*Tablas!$D$8,0))</f>
        <v>0</v>
      </c>
      <c r="CZ183" s="6">
        <f>IF(CW183&gt;0,IF(SUM(CV$12:CV183)&gt;0,0,IF(CT183&lt;&gt;"",Tablas!$G$8,0)),0)</f>
        <v>0</v>
      </c>
      <c r="DA183" s="6">
        <f>IF(CT183&lt;&gt;"",ROUND(CZ183+CY183+CW183,2),0)*(1+Tablas!$E$8)</f>
        <v>0</v>
      </c>
      <c r="DC183" s="14" t="str">
        <f t="shared" si="99"/>
        <v/>
      </c>
      <c r="DD183" s="6">
        <f t="shared" si="100"/>
        <v>0</v>
      </c>
      <c r="DE183" s="6">
        <f t="shared" si="101"/>
        <v>0</v>
      </c>
      <c r="DF183" s="6">
        <f>IF(DD183&gt;0,IF(SUM(DE$12:DE183)&gt;0,0,IF(DC183&lt;&gt;"",-PPMT(Tablas!$D$8,DC183,($C$4*12)-(VLOOKUP($CT$9,$A$12:$B$71,2,0)-1),DD$9-SUM(DE$12:DE183)),0)),0)</f>
        <v>0</v>
      </c>
      <c r="DG183" s="6">
        <f>IF(SUM(DE$12:DE183)&gt;0,0,IF(DC183&lt;&gt;"",DD183-DF183-DE183,0))</f>
        <v>0</v>
      </c>
      <c r="DH183" s="6">
        <f>IF(SUM(DE$12:DE183)&gt;0,0,IF(DC183&lt;&gt;"",(DD183-DE183)*Tablas!$D$8,0))</f>
        <v>0</v>
      </c>
      <c r="DI183" s="6">
        <f>IF(DF183&gt;0,IF(SUM(DE$12:DE183)&gt;0,0,IF(DC183&lt;&gt;"",Tablas!$G$8,0)),0)</f>
        <v>0</v>
      </c>
      <c r="DJ183" s="6">
        <f>IF(DC183&lt;&gt;"",ROUND(DI183+DH183+DF183,2),0)*(1+Tablas!$E$8)</f>
        <v>0</v>
      </c>
      <c r="DL183" s="14" t="str">
        <f t="shared" si="102"/>
        <v/>
      </c>
      <c r="DM183" s="6">
        <f t="shared" si="103"/>
        <v>0</v>
      </c>
      <c r="DN183" s="6">
        <f t="shared" si="104"/>
        <v>0</v>
      </c>
      <c r="DO183" s="6">
        <f>IF(DM183&gt;0,IF(SUM(DN$12:DN183)&gt;0,0,IF(DL183&lt;&gt;"",-PPMT(Tablas!$D$8,DL183,($C$4*12)-(VLOOKUP($DC$9,$A$12:$B$71,2,0)-1),DM$9-SUM(DN$12:DN183)),0)),0)</f>
        <v>0</v>
      </c>
      <c r="DP183" s="6">
        <f>IF(SUM(DN$12:DN183)&gt;0,0,IF(DL183&lt;&gt;"",DM183-DO183-DN183,0))</f>
        <v>0</v>
      </c>
      <c r="DQ183" s="6">
        <f>IF(SUM(DN$12:DN183)&gt;0,0,IF(DL183&lt;&gt;"",(DM183-DN183)*Tablas!$D$8,0))</f>
        <v>0</v>
      </c>
      <c r="DR183" s="6">
        <f>IF(DO183&gt;0,IF(SUM(DN$12:DN183)&gt;0,0,IF(DL183&lt;&gt;"",Tablas!$G$8,0)),0)</f>
        <v>0</v>
      </c>
      <c r="DS183" s="6">
        <f>IF(DL183&lt;&gt;"",ROUND(DR183+DQ183+DO183,2),0)*(1+Tablas!$E$8)</f>
        <v>0</v>
      </c>
      <c r="DU183" s="14" t="str">
        <f t="shared" si="105"/>
        <v/>
      </c>
      <c r="DV183" s="6">
        <f t="shared" si="106"/>
        <v>0</v>
      </c>
      <c r="DW183" s="6">
        <f t="shared" si="107"/>
        <v>0</v>
      </c>
      <c r="DX183" s="6">
        <f>IF(DV183&gt;0,IF(SUM(DW$12:DW183)&gt;0,0,IF(DU183&lt;&gt;"",-PPMT(Tablas!$D$8,DU183,($C$4*12)-(VLOOKUP($DL$9,$A$12:$B$71,2,0)-1),DV$9-SUM(DW$12:DW183)),0)),0)</f>
        <v>0</v>
      </c>
      <c r="DY183" s="6">
        <f>IF(SUM(DW$12:DW183)&gt;0,0,IF(DU183&lt;&gt;"",DV183-DX183-DW183,0))</f>
        <v>0</v>
      </c>
      <c r="DZ183" s="6">
        <f>IF(SUM(DW$12:DW183)&gt;0,0,IF(DU183&lt;&gt;"",(DV183-DW183)*Tablas!$D$8,0))</f>
        <v>0</v>
      </c>
      <c r="EA183" s="6">
        <f>IF(DX183&gt;0,IF(SUM(DW$12:DW183)&gt;0,0,IF(DU183&lt;&gt;"",Tablas!$G$8,0)),0)</f>
        <v>0</v>
      </c>
      <c r="EB183" s="6">
        <f>IF(DU183&lt;&gt;"",ROUND(EA183+DZ183+DX183,2),0)*(1+Tablas!$E$8)</f>
        <v>0</v>
      </c>
    </row>
    <row r="184" spans="1:132" x14ac:dyDescent="0.2">
      <c r="A184" s="3">
        <f>IF($D184&gt;0,COUNTA($D$12:D184),0)</f>
        <v>0</v>
      </c>
      <c r="B184" s="13" t="str">
        <f t="shared" si="108"/>
        <v/>
      </c>
      <c r="C184" s="1">
        <f t="shared" si="109"/>
        <v>50844</v>
      </c>
      <c r="D184" s="34"/>
      <c r="E184" s="6">
        <f t="shared" si="110"/>
        <v>1.0572875908110291E-11</v>
      </c>
      <c r="F184" s="6">
        <f t="shared" si="74"/>
        <v>0</v>
      </c>
      <c r="G184" s="6">
        <f t="shared" si="75"/>
        <v>0</v>
      </c>
      <c r="H184" s="6">
        <f t="shared" si="76"/>
        <v>0</v>
      </c>
      <c r="I184" s="6">
        <f>ROUND(SUM(F184:H184),2)*(Tablas!$E$8)</f>
        <v>0</v>
      </c>
      <c r="J184" s="6">
        <f t="shared" si="77"/>
        <v>0</v>
      </c>
      <c r="AR184" s="14" t="str">
        <f t="shared" si="78"/>
        <v/>
      </c>
      <c r="AS184" s="6">
        <f t="shared" si="79"/>
        <v>0</v>
      </c>
      <c r="AT184" s="6">
        <f t="shared" si="80"/>
        <v>0</v>
      </c>
      <c r="AU184" s="6">
        <f>IF(SUM($AT$12:$AT184)&gt;0,0,IF($AR184&lt;&gt;"",-PPMT($H$2,$AR184,$C$4*12,$AS$12-SUM($AT$12:$AT184)),0))</f>
        <v>0</v>
      </c>
      <c r="AV184" s="6">
        <f>IF(SUM($AT$12:$AT184)&gt;0,0,IF($AR184&lt;&gt;"",AS184-AU184-AT184,0))</f>
        <v>0</v>
      </c>
      <c r="AW184" s="6">
        <f>IF(SUM($AT$12:$AT184)&gt;0,0,IF($AR184&lt;&gt;"",(AS184-AT184)*$H$2,0))</f>
        <v>0</v>
      </c>
      <c r="AX184" s="6">
        <f>IF(AU184&gt;0,IF(SUM($AT$12:$AT184)&gt;0,0,IF($AR184&lt;&gt;"",Tablas!$G$8,0)),0)</f>
        <v>0</v>
      </c>
      <c r="AY184" s="6">
        <f>IF($AR184&lt;&gt;"",ROUND(AX184+AW184+AU184,2),0)*(1+Tablas!$E$8)</f>
        <v>0</v>
      </c>
      <c r="BA184" s="14" t="str">
        <f t="shared" si="81"/>
        <v/>
      </c>
      <c r="BB184" s="6">
        <f t="shared" si="82"/>
        <v>0</v>
      </c>
      <c r="BC184" s="6">
        <f t="shared" si="83"/>
        <v>0</v>
      </c>
      <c r="BD184" s="6">
        <f>IF(BB184&gt;0,
IF(SUM(BC$12:BC184)&gt;0,0,
IF(BA184&lt;&gt;"",
-PPMT(Tablas!$D$8,BA184,($C$4*12)-(VLOOKUP($AR$9,$A$12:$B$71,2,0)-1),BB$9-SUM(BC$12:BC184)),0)),0)</f>
        <v>0</v>
      </c>
      <c r="BE184" s="6">
        <f>IF(SUM(BC$12:BC184)&gt;0,0,IF(BA184&lt;&gt;"",BB184-BD184-BC184,0))</f>
        <v>0</v>
      </c>
      <c r="BF184" s="6">
        <f>IF(SUM(BC$12:BC184)&gt;0,0,IF(BA184&lt;&gt;"",(BB184-BC184)*Tablas!$D$8,0))</f>
        <v>0</v>
      </c>
      <c r="BG184" s="6">
        <f>IF(BD184&gt;0,IF(SUM(BC$12:BC184)&gt;0,0,IF(BA184&lt;&gt;"",Tablas!$G$8,0)),0)</f>
        <v>0</v>
      </c>
      <c r="BH184" s="6">
        <f>IF(BA184&lt;&gt;"",ROUND(BG184+BF184+BD184,2),0)*(1+Tablas!$E$8)</f>
        <v>0</v>
      </c>
      <c r="BJ184" s="14" t="str">
        <f t="shared" si="84"/>
        <v/>
      </c>
      <c r="BK184" s="6">
        <f t="shared" si="85"/>
        <v>0</v>
      </c>
      <c r="BL184" s="6">
        <f t="shared" si="86"/>
        <v>0</v>
      </c>
      <c r="BM184" s="6">
        <f>IF(BK184&gt;0,IF(SUM(BL$12:BL184)&gt;0,0,IF(BJ184&lt;&gt;"",-PPMT(Tablas!$D$8,BJ184,($C$4*12)-(VLOOKUP($BA$9,$A$12:$B$71,2,0)-1),BK$9-SUM(BL$12:BL184)),0)),0)</f>
        <v>0</v>
      </c>
      <c r="BN184" s="6">
        <f>IF(SUM(BL$12:BL184)&gt;0,0,IF(BJ184&lt;&gt;"",BK184-BM184-BL184,0))</f>
        <v>0</v>
      </c>
      <c r="BO184" s="6">
        <f>IF(SUM(BL$12:BL184)&gt;0,0,IF(BJ184&lt;&gt;"",(BK184-BL184)*Tablas!$D$8,0))</f>
        <v>0</v>
      </c>
      <c r="BP184" s="6">
        <f>IF(BM184&gt;0,IF(SUM(BL$12:BL184)&gt;0,0,IF(BJ184&lt;&gt;"",Tablas!$G$8,0)),0)</f>
        <v>0</v>
      </c>
      <c r="BQ184" s="6">
        <f>IF(BJ184&lt;&gt;"",ROUND(BP184+BO184+BM184,2),0)*(1+Tablas!$E$8)</f>
        <v>0</v>
      </c>
      <c r="BS184" s="14" t="str">
        <f t="shared" si="87"/>
        <v/>
      </c>
      <c r="BT184" s="6">
        <f t="shared" si="88"/>
        <v>0</v>
      </c>
      <c r="BU184" s="6">
        <f t="shared" si="89"/>
        <v>0</v>
      </c>
      <c r="BV184" s="6">
        <f>IF(BT184&gt;0,IF(SUM(BU$12:BU184)&gt;0,0,IF(BS184&lt;&gt;"",-PPMT(Tablas!$D$8,BS184,($C$4*12)-(VLOOKUP($BJ$9,$A$12:$B$71,2,0)-1),BT$9-SUM(BU$12:BU184)),0)),0)</f>
        <v>0</v>
      </c>
      <c r="BW184" s="6">
        <f>IF(SUM(BU$12:BU184)&gt;0,0,IF(BS184&lt;&gt;"",BT184-BV184-BU184,0))</f>
        <v>0</v>
      </c>
      <c r="BX184" s="6">
        <f>IF(SUM(BU$12:BU184)&gt;0,0,IF(BS184&lt;&gt;"",(BT184-BU184)*Tablas!$D$8,0))</f>
        <v>0</v>
      </c>
      <c r="BY184" s="6">
        <f>IF(BV184&gt;0,IF(SUM(BU$12:BU184)&gt;0,0,IF(BS184&lt;&gt;"",Tablas!$G$8,0)),0)</f>
        <v>0</v>
      </c>
      <c r="BZ184" s="6">
        <f>IF(BS184&lt;&gt;"",ROUND(BY184+BX184+BV184,2),0)*(1+Tablas!$E$8)</f>
        <v>0</v>
      </c>
      <c r="CB184" s="14" t="str">
        <f t="shared" si="90"/>
        <v/>
      </c>
      <c r="CC184" s="6">
        <f t="shared" si="91"/>
        <v>0</v>
      </c>
      <c r="CD184" s="6">
        <f t="shared" si="92"/>
        <v>0</v>
      </c>
      <c r="CE184" s="6">
        <f>IF(CC184&gt;0,IF(SUM(CD$12:CD184)&gt;0,0,IF(CB184&lt;&gt;"",-PPMT(Tablas!$D$8,CB184,($C$4*12)-(VLOOKUP($BS$9,$A$12:$B$71,2,0)-1),CC$9-SUM(CD$12:CD184)),0)),0)</f>
        <v>0</v>
      </c>
      <c r="CF184" s="6">
        <f>IF(SUM(CD$12:CD184)&gt;0,0,IF(CB184&lt;&gt;"",CC184-CE184-CD184,0))</f>
        <v>0</v>
      </c>
      <c r="CG184" s="6">
        <f>IF(SUM(CD$12:CD184)&gt;0,0,IF(CB184&lt;&gt;"",(CC184-CD184)*Tablas!$D$8,0))</f>
        <v>0</v>
      </c>
      <c r="CH184" s="6">
        <f>IF(CE184&gt;0,IF(SUM(CD$12:CD184)&gt;0,0,IF(CB184&lt;&gt;"",Tablas!$G$8,0)),0)</f>
        <v>0</v>
      </c>
      <c r="CI184" s="6">
        <f>IF(CB184&lt;&gt;"",ROUND(CH184+CG184+CE184,2),0)*(1+Tablas!$E$8)</f>
        <v>0</v>
      </c>
      <c r="CK184" s="14" t="str">
        <f t="shared" si="93"/>
        <v/>
      </c>
      <c r="CL184" s="6">
        <f t="shared" si="94"/>
        <v>0</v>
      </c>
      <c r="CM184" s="6">
        <f t="shared" si="95"/>
        <v>0</v>
      </c>
      <c r="CN184" s="6">
        <f>IF(CL184&gt;0,IF(SUM(CM$12:CM184)&gt;0,0,IF(CK184&lt;&gt;"",-PPMT(Tablas!$D$8,CK184,($C$4*12)-(VLOOKUP($CB$9,$A$12:$B$71,2,0)-1),CL$9-SUM(CM$12:CM184)),0)),0)</f>
        <v>0</v>
      </c>
      <c r="CO184" s="6">
        <f>IF(SUM(CM$12:CM184)&gt;0,0,IF(CK184&lt;&gt;"",CL184-CN184-CM184,0))</f>
        <v>0</v>
      </c>
      <c r="CP184" s="6">
        <f>IF(SUM(CM$12:CM184)&gt;0,0,IF(CK184&lt;&gt;"",(CL184-CM184)*Tablas!$D$8,0))</f>
        <v>0</v>
      </c>
      <c r="CQ184" s="6">
        <f>IF(CN184&gt;0,IF(SUM(CM$12:CM184)&gt;0,0,IF(CK184&lt;&gt;"",Tablas!$G$8,0)),0)</f>
        <v>0</v>
      </c>
      <c r="CR184" s="6">
        <f>IF(CK184&lt;&gt;"",ROUND(CQ184+CP184+CN184,2),0)*(1+Tablas!$E$8)</f>
        <v>0</v>
      </c>
      <c r="CT184" s="14" t="str">
        <f t="shared" si="96"/>
        <v/>
      </c>
      <c r="CU184" s="6">
        <f t="shared" si="97"/>
        <v>0</v>
      </c>
      <c r="CV184" s="6">
        <f t="shared" si="98"/>
        <v>0</v>
      </c>
      <c r="CW184" s="6">
        <f>IF(CU184&gt;0,IF(SUM(CV$12:CV184)&gt;0,0,IF(CT184&lt;&gt;"",-PPMT(Tablas!$D$8,CT184,($C$4*12)-(VLOOKUP($CK$9,$A$12:$B$71,2,0)-1),CU$9-SUM(CV$12:CV184)),0)),0)</f>
        <v>0</v>
      </c>
      <c r="CX184" s="6">
        <f>IF(SUM(CV$12:CV184)&gt;0,0,IF(CT184&lt;&gt;"",CU184-CW184-CV184,0))</f>
        <v>0</v>
      </c>
      <c r="CY184" s="6">
        <f>IF(SUM(CV$12:CV184)&gt;0,0,IF(CT184&lt;&gt;"",(CU184-CV184)*Tablas!$D$8,0))</f>
        <v>0</v>
      </c>
      <c r="CZ184" s="6">
        <f>IF(CW184&gt;0,IF(SUM(CV$12:CV184)&gt;0,0,IF(CT184&lt;&gt;"",Tablas!$G$8,0)),0)</f>
        <v>0</v>
      </c>
      <c r="DA184" s="6">
        <f>IF(CT184&lt;&gt;"",ROUND(CZ184+CY184+CW184,2),0)*(1+Tablas!$E$8)</f>
        <v>0</v>
      </c>
      <c r="DC184" s="14" t="str">
        <f t="shared" si="99"/>
        <v/>
      </c>
      <c r="DD184" s="6">
        <f t="shared" si="100"/>
        <v>0</v>
      </c>
      <c r="DE184" s="6">
        <f t="shared" si="101"/>
        <v>0</v>
      </c>
      <c r="DF184" s="6">
        <f>IF(DD184&gt;0,IF(SUM(DE$12:DE184)&gt;0,0,IF(DC184&lt;&gt;"",-PPMT(Tablas!$D$8,DC184,($C$4*12)-(VLOOKUP($CT$9,$A$12:$B$71,2,0)-1),DD$9-SUM(DE$12:DE184)),0)),0)</f>
        <v>0</v>
      </c>
      <c r="DG184" s="6">
        <f>IF(SUM(DE$12:DE184)&gt;0,0,IF(DC184&lt;&gt;"",DD184-DF184-DE184,0))</f>
        <v>0</v>
      </c>
      <c r="DH184" s="6">
        <f>IF(SUM(DE$12:DE184)&gt;0,0,IF(DC184&lt;&gt;"",(DD184-DE184)*Tablas!$D$8,0))</f>
        <v>0</v>
      </c>
      <c r="DI184" s="6">
        <f>IF(DF184&gt;0,IF(SUM(DE$12:DE184)&gt;0,0,IF(DC184&lt;&gt;"",Tablas!$G$8,0)),0)</f>
        <v>0</v>
      </c>
      <c r="DJ184" s="6">
        <f>IF(DC184&lt;&gt;"",ROUND(DI184+DH184+DF184,2),0)*(1+Tablas!$E$8)</f>
        <v>0</v>
      </c>
      <c r="DL184" s="14" t="str">
        <f t="shared" si="102"/>
        <v/>
      </c>
      <c r="DM184" s="6">
        <f t="shared" si="103"/>
        <v>0</v>
      </c>
      <c r="DN184" s="6">
        <f t="shared" si="104"/>
        <v>0</v>
      </c>
      <c r="DO184" s="6">
        <f>IF(DM184&gt;0,IF(SUM(DN$12:DN184)&gt;0,0,IF(DL184&lt;&gt;"",-PPMT(Tablas!$D$8,DL184,($C$4*12)-(VLOOKUP($DC$9,$A$12:$B$71,2,0)-1),DM$9-SUM(DN$12:DN184)),0)),0)</f>
        <v>0</v>
      </c>
      <c r="DP184" s="6">
        <f>IF(SUM(DN$12:DN184)&gt;0,0,IF(DL184&lt;&gt;"",DM184-DO184-DN184,0))</f>
        <v>0</v>
      </c>
      <c r="DQ184" s="6">
        <f>IF(SUM(DN$12:DN184)&gt;0,0,IF(DL184&lt;&gt;"",(DM184-DN184)*Tablas!$D$8,0))</f>
        <v>0</v>
      </c>
      <c r="DR184" s="6">
        <f>IF(DO184&gt;0,IF(SUM(DN$12:DN184)&gt;0,0,IF(DL184&lt;&gt;"",Tablas!$G$8,0)),0)</f>
        <v>0</v>
      </c>
      <c r="DS184" s="6">
        <f>IF(DL184&lt;&gt;"",ROUND(DR184+DQ184+DO184,2),0)*(1+Tablas!$E$8)</f>
        <v>0</v>
      </c>
      <c r="DU184" s="14" t="str">
        <f t="shared" si="105"/>
        <v/>
      </c>
      <c r="DV184" s="6">
        <f t="shared" si="106"/>
        <v>0</v>
      </c>
      <c r="DW184" s="6">
        <f t="shared" si="107"/>
        <v>0</v>
      </c>
      <c r="DX184" s="6">
        <f>IF(DV184&gt;0,IF(SUM(DW$12:DW184)&gt;0,0,IF(DU184&lt;&gt;"",-PPMT(Tablas!$D$8,DU184,($C$4*12)-(VLOOKUP($DL$9,$A$12:$B$71,2,0)-1),DV$9-SUM(DW$12:DW184)),0)),0)</f>
        <v>0</v>
      </c>
      <c r="DY184" s="6">
        <f>IF(SUM(DW$12:DW184)&gt;0,0,IF(DU184&lt;&gt;"",DV184-DX184-DW184,0))</f>
        <v>0</v>
      </c>
      <c r="DZ184" s="6">
        <f>IF(SUM(DW$12:DW184)&gt;0,0,IF(DU184&lt;&gt;"",(DV184-DW184)*Tablas!$D$8,0))</f>
        <v>0</v>
      </c>
      <c r="EA184" s="6">
        <f>IF(DX184&gt;0,IF(SUM(DW$12:DW184)&gt;0,0,IF(DU184&lt;&gt;"",Tablas!$G$8,0)),0)</f>
        <v>0</v>
      </c>
      <c r="EB184" s="6">
        <f>IF(DU184&lt;&gt;"",ROUND(EA184+DZ184+DX184,2),0)*(1+Tablas!$E$8)</f>
        <v>0</v>
      </c>
    </row>
    <row r="185" spans="1:132" x14ac:dyDescent="0.2">
      <c r="A185" s="3">
        <f>IF($D185&gt;0,COUNTA($D$12:D185),0)</f>
        <v>0</v>
      </c>
      <c r="B185" s="13" t="str">
        <f t="shared" si="108"/>
        <v/>
      </c>
      <c r="C185" s="1">
        <f t="shared" si="109"/>
        <v>50875</v>
      </c>
      <c r="D185" s="34"/>
      <c r="E185" s="6">
        <f t="shared" si="110"/>
        <v>1.0572875908110291E-11</v>
      </c>
      <c r="F185" s="6">
        <f t="shared" si="74"/>
        <v>0</v>
      </c>
      <c r="G185" s="6">
        <f t="shared" si="75"/>
        <v>0</v>
      </c>
      <c r="H185" s="6">
        <f t="shared" si="76"/>
        <v>0</v>
      </c>
      <c r="I185" s="6">
        <f>ROUND(SUM(F185:H185),2)*(Tablas!$E$8)</f>
        <v>0</v>
      </c>
      <c r="J185" s="6">
        <f t="shared" si="77"/>
        <v>0</v>
      </c>
      <c r="AR185" s="14" t="str">
        <f t="shared" si="78"/>
        <v/>
      </c>
      <c r="AS185" s="6">
        <f t="shared" si="79"/>
        <v>0</v>
      </c>
      <c r="AT185" s="6">
        <f t="shared" si="80"/>
        <v>0</v>
      </c>
      <c r="AU185" s="6">
        <f>IF(SUM($AT$12:$AT185)&gt;0,0,IF($AR185&lt;&gt;"",-PPMT($H$2,$AR185,$C$4*12,$AS$12-SUM($AT$12:$AT185)),0))</f>
        <v>0</v>
      </c>
      <c r="AV185" s="6">
        <f>IF(SUM($AT$12:$AT185)&gt;0,0,IF($AR185&lt;&gt;"",AS185-AU185-AT185,0))</f>
        <v>0</v>
      </c>
      <c r="AW185" s="6">
        <f>IF(SUM($AT$12:$AT185)&gt;0,0,IF($AR185&lt;&gt;"",(AS185-AT185)*$H$2,0))</f>
        <v>0</v>
      </c>
      <c r="AX185" s="6">
        <f>IF(AU185&gt;0,IF(SUM($AT$12:$AT185)&gt;0,0,IF($AR185&lt;&gt;"",Tablas!$G$8,0)),0)</f>
        <v>0</v>
      </c>
      <c r="AY185" s="6">
        <f>IF($AR185&lt;&gt;"",ROUND(AX185+AW185+AU185,2),0)*(1+Tablas!$E$8)</f>
        <v>0</v>
      </c>
      <c r="BA185" s="14" t="str">
        <f t="shared" si="81"/>
        <v/>
      </c>
      <c r="BB185" s="6">
        <f t="shared" si="82"/>
        <v>0</v>
      </c>
      <c r="BC185" s="6">
        <f t="shared" si="83"/>
        <v>0</v>
      </c>
      <c r="BD185" s="6">
        <f>IF(BB185&gt;0,
IF(SUM(BC$12:BC185)&gt;0,0,
IF(BA185&lt;&gt;"",
-PPMT(Tablas!$D$8,BA185,($C$4*12)-(VLOOKUP($AR$9,$A$12:$B$71,2,0)-1),BB$9-SUM(BC$12:BC185)),0)),0)</f>
        <v>0</v>
      </c>
      <c r="BE185" s="6">
        <f>IF(SUM(BC$12:BC185)&gt;0,0,IF(BA185&lt;&gt;"",BB185-BD185-BC185,0))</f>
        <v>0</v>
      </c>
      <c r="BF185" s="6">
        <f>IF(SUM(BC$12:BC185)&gt;0,0,IF(BA185&lt;&gt;"",(BB185-BC185)*Tablas!$D$8,0))</f>
        <v>0</v>
      </c>
      <c r="BG185" s="6">
        <f>IF(BD185&gt;0,IF(SUM(BC$12:BC185)&gt;0,0,IF(BA185&lt;&gt;"",Tablas!$G$8,0)),0)</f>
        <v>0</v>
      </c>
      <c r="BH185" s="6">
        <f>IF(BA185&lt;&gt;"",ROUND(BG185+BF185+BD185,2),0)*(1+Tablas!$E$8)</f>
        <v>0</v>
      </c>
      <c r="BJ185" s="14" t="str">
        <f t="shared" si="84"/>
        <v/>
      </c>
      <c r="BK185" s="6">
        <f t="shared" si="85"/>
        <v>0</v>
      </c>
      <c r="BL185" s="6">
        <f t="shared" si="86"/>
        <v>0</v>
      </c>
      <c r="BM185" s="6">
        <f>IF(BK185&gt;0,IF(SUM(BL$12:BL185)&gt;0,0,IF(BJ185&lt;&gt;"",-PPMT(Tablas!$D$8,BJ185,($C$4*12)-(VLOOKUP($BA$9,$A$12:$B$71,2,0)-1),BK$9-SUM(BL$12:BL185)),0)),0)</f>
        <v>0</v>
      </c>
      <c r="BN185" s="6">
        <f>IF(SUM(BL$12:BL185)&gt;0,0,IF(BJ185&lt;&gt;"",BK185-BM185-BL185,0))</f>
        <v>0</v>
      </c>
      <c r="BO185" s="6">
        <f>IF(SUM(BL$12:BL185)&gt;0,0,IF(BJ185&lt;&gt;"",(BK185-BL185)*Tablas!$D$8,0))</f>
        <v>0</v>
      </c>
      <c r="BP185" s="6">
        <f>IF(BM185&gt;0,IF(SUM(BL$12:BL185)&gt;0,0,IF(BJ185&lt;&gt;"",Tablas!$G$8,0)),0)</f>
        <v>0</v>
      </c>
      <c r="BQ185" s="6">
        <f>IF(BJ185&lt;&gt;"",ROUND(BP185+BO185+BM185,2),0)*(1+Tablas!$E$8)</f>
        <v>0</v>
      </c>
      <c r="BS185" s="14" t="str">
        <f t="shared" si="87"/>
        <v/>
      </c>
      <c r="BT185" s="6">
        <f t="shared" si="88"/>
        <v>0</v>
      </c>
      <c r="BU185" s="6">
        <f t="shared" si="89"/>
        <v>0</v>
      </c>
      <c r="BV185" s="6">
        <f>IF(BT185&gt;0,IF(SUM(BU$12:BU185)&gt;0,0,IF(BS185&lt;&gt;"",-PPMT(Tablas!$D$8,BS185,($C$4*12)-(VLOOKUP($BJ$9,$A$12:$B$71,2,0)-1),BT$9-SUM(BU$12:BU185)),0)),0)</f>
        <v>0</v>
      </c>
      <c r="BW185" s="6">
        <f>IF(SUM(BU$12:BU185)&gt;0,0,IF(BS185&lt;&gt;"",BT185-BV185-BU185,0))</f>
        <v>0</v>
      </c>
      <c r="BX185" s="6">
        <f>IF(SUM(BU$12:BU185)&gt;0,0,IF(BS185&lt;&gt;"",(BT185-BU185)*Tablas!$D$8,0))</f>
        <v>0</v>
      </c>
      <c r="BY185" s="6">
        <f>IF(BV185&gt;0,IF(SUM(BU$12:BU185)&gt;0,0,IF(BS185&lt;&gt;"",Tablas!$G$8,0)),0)</f>
        <v>0</v>
      </c>
      <c r="BZ185" s="6">
        <f>IF(BS185&lt;&gt;"",ROUND(BY185+BX185+BV185,2),0)*(1+Tablas!$E$8)</f>
        <v>0</v>
      </c>
      <c r="CB185" s="14" t="str">
        <f t="shared" si="90"/>
        <v/>
      </c>
      <c r="CC185" s="6">
        <f t="shared" si="91"/>
        <v>0</v>
      </c>
      <c r="CD185" s="6">
        <f t="shared" si="92"/>
        <v>0</v>
      </c>
      <c r="CE185" s="6">
        <f>IF(CC185&gt;0,IF(SUM(CD$12:CD185)&gt;0,0,IF(CB185&lt;&gt;"",-PPMT(Tablas!$D$8,CB185,($C$4*12)-(VLOOKUP($BS$9,$A$12:$B$71,2,0)-1),CC$9-SUM(CD$12:CD185)),0)),0)</f>
        <v>0</v>
      </c>
      <c r="CF185" s="6">
        <f>IF(SUM(CD$12:CD185)&gt;0,0,IF(CB185&lt;&gt;"",CC185-CE185-CD185,0))</f>
        <v>0</v>
      </c>
      <c r="CG185" s="6">
        <f>IF(SUM(CD$12:CD185)&gt;0,0,IF(CB185&lt;&gt;"",(CC185-CD185)*Tablas!$D$8,0))</f>
        <v>0</v>
      </c>
      <c r="CH185" s="6">
        <f>IF(CE185&gt;0,IF(SUM(CD$12:CD185)&gt;0,0,IF(CB185&lt;&gt;"",Tablas!$G$8,0)),0)</f>
        <v>0</v>
      </c>
      <c r="CI185" s="6">
        <f>IF(CB185&lt;&gt;"",ROUND(CH185+CG185+CE185,2),0)*(1+Tablas!$E$8)</f>
        <v>0</v>
      </c>
      <c r="CK185" s="14" t="str">
        <f t="shared" si="93"/>
        <v/>
      </c>
      <c r="CL185" s="6">
        <f t="shared" si="94"/>
        <v>0</v>
      </c>
      <c r="CM185" s="6">
        <f t="shared" si="95"/>
        <v>0</v>
      </c>
      <c r="CN185" s="6">
        <f>IF(CL185&gt;0,IF(SUM(CM$12:CM185)&gt;0,0,IF(CK185&lt;&gt;"",-PPMT(Tablas!$D$8,CK185,($C$4*12)-(VLOOKUP($CB$9,$A$12:$B$71,2,0)-1),CL$9-SUM(CM$12:CM185)),0)),0)</f>
        <v>0</v>
      </c>
      <c r="CO185" s="6">
        <f>IF(SUM(CM$12:CM185)&gt;0,0,IF(CK185&lt;&gt;"",CL185-CN185-CM185,0))</f>
        <v>0</v>
      </c>
      <c r="CP185" s="6">
        <f>IF(SUM(CM$12:CM185)&gt;0,0,IF(CK185&lt;&gt;"",(CL185-CM185)*Tablas!$D$8,0))</f>
        <v>0</v>
      </c>
      <c r="CQ185" s="6">
        <f>IF(CN185&gt;0,IF(SUM(CM$12:CM185)&gt;0,0,IF(CK185&lt;&gt;"",Tablas!$G$8,0)),0)</f>
        <v>0</v>
      </c>
      <c r="CR185" s="6">
        <f>IF(CK185&lt;&gt;"",ROUND(CQ185+CP185+CN185,2),0)*(1+Tablas!$E$8)</f>
        <v>0</v>
      </c>
      <c r="CT185" s="14" t="str">
        <f t="shared" si="96"/>
        <v/>
      </c>
      <c r="CU185" s="6">
        <f t="shared" si="97"/>
        <v>0</v>
      </c>
      <c r="CV185" s="6">
        <f t="shared" si="98"/>
        <v>0</v>
      </c>
      <c r="CW185" s="6">
        <f>IF(CU185&gt;0,IF(SUM(CV$12:CV185)&gt;0,0,IF(CT185&lt;&gt;"",-PPMT(Tablas!$D$8,CT185,($C$4*12)-(VLOOKUP($CK$9,$A$12:$B$71,2,0)-1),CU$9-SUM(CV$12:CV185)),0)),0)</f>
        <v>0</v>
      </c>
      <c r="CX185" s="6">
        <f>IF(SUM(CV$12:CV185)&gt;0,0,IF(CT185&lt;&gt;"",CU185-CW185-CV185,0))</f>
        <v>0</v>
      </c>
      <c r="CY185" s="6">
        <f>IF(SUM(CV$12:CV185)&gt;0,0,IF(CT185&lt;&gt;"",(CU185-CV185)*Tablas!$D$8,0))</f>
        <v>0</v>
      </c>
      <c r="CZ185" s="6">
        <f>IF(CW185&gt;0,IF(SUM(CV$12:CV185)&gt;0,0,IF(CT185&lt;&gt;"",Tablas!$G$8,0)),0)</f>
        <v>0</v>
      </c>
      <c r="DA185" s="6">
        <f>IF(CT185&lt;&gt;"",ROUND(CZ185+CY185+CW185,2),0)*(1+Tablas!$E$8)</f>
        <v>0</v>
      </c>
      <c r="DC185" s="14" t="str">
        <f t="shared" si="99"/>
        <v/>
      </c>
      <c r="DD185" s="6">
        <f t="shared" si="100"/>
        <v>0</v>
      </c>
      <c r="DE185" s="6">
        <f t="shared" si="101"/>
        <v>0</v>
      </c>
      <c r="DF185" s="6">
        <f>IF(DD185&gt;0,IF(SUM(DE$12:DE185)&gt;0,0,IF(DC185&lt;&gt;"",-PPMT(Tablas!$D$8,DC185,($C$4*12)-(VLOOKUP($CT$9,$A$12:$B$71,2,0)-1),DD$9-SUM(DE$12:DE185)),0)),0)</f>
        <v>0</v>
      </c>
      <c r="DG185" s="6">
        <f>IF(SUM(DE$12:DE185)&gt;0,0,IF(DC185&lt;&gt;"",DD185-DF185-DE185,0))</f>
        <v>0</v>
      </c>
      <c r="DH185" s="6">
        <f>IF(SUM(DE$12:DE185)&gt;0,0,IF(DC185&lt;&gt;"",(DD185-DE185)*Tablas!$D$8,0))</f>
        <v>0</v>
      </c>
      <c r="DI185" s="6">
        <f>IF(DF185&gt;0,IF(SUM(DE$12:DE185)&gt;0,0,IF(DC185&lt;&gt;"",Tablas!$G$8,0)),0)</f>
        <v>0</v>
      </c>
      <c r="DJ185" s="6">
        <f>IF(DC185&lt;&gt;"",ROUND(DI185+DH185+DF185,2),0)*(1+Tablas!$E$8)</f>
        <v>0</v>
      </c>
      <c r="DL185" s="14" t="str">
        <f t="shared" si="102"/>
        <v/>
      </c>
      <c r="DM185" s="6">
        <f t="shared" si="103"/>
        <v>0</v>
      </c>
      <c r="DN185" s="6">
        <f t="shared" si="104"/>
        <v>0</v>
      </c>
      <c r="DO185" s="6">
        <f>IF(DM185&gt;0,IF(SUM(DN$12:DN185)&gt;0,0,IF(DL185&lt;&gt;"",-PPMT(Tablas!$D$8,DL185,($C$4*12)-(VLOOKUP($DC$9,$A$12:$B$71,2,0)-1),DM$9-SUM(DN$12:DN185)),0)),0)</f>
        <v>0</v>
      </c>
      <c r="DP185" s="6">
        <f>IF(SUM(DN$12:DN185)&gt;0,0,IF(DL185&lt;&gt;"",DM185-DO185-DN185,0))</f>
        <v>0</v>
      </c>
      <c r="DQ185" s="6">
        <f>IF(SUM(DN$12:DN185)&gt;0,0,IF(DL185&lt;&gt;"",(DM185-DN185)*Tablas!$D$8,0))</f>
        <v>0</v>
      </c>
      <c r="DR185" s="6">
        <f>IF(DO185&gt;0,IF(SUM(DN$12:DN185)&gt;0,0,IF(DL185&lt;&gt;"",Tablas!$G$8,0)),0)</f>
        <v>0</v>
      </c>
      <c r="DS185" s="6">
        <f>IF(DL185&lt;&gt;"",ROUND(DR185+DQ185+DO185,2),0)*(1+Tablas!$E$8)</f>
        <v>0</v>
      </c>
      <c r="DU185" s="14" t="str">
        <f t="shared" si="105"/>
        <v/>
      </c>
      <c r="DV185" s="6">
        <f t="shared" si="106"/>
        <v>0</v>
      </c>
      <c r="DW185" s="6">
        <f t="shared" si="107"/>
        <v>0</v>
      </c>
      <c r="DX185" s="6">
        <f>IF(DV185&gt;0,IF(SUM(DW$12:DW185)&gt;0,0,IF(DU185&lt;&gt;"",-PPMT(Tablas!$D$8,DU185,($C$4*12)-(VLOOKUP($DL$9,$A$12:$B$71,2,0)-1),DV$9-SUM(DW$12:DW185)),0)),0)</f>
        <v>0</v>
      </c>
      <c r="DY185" s="6">
        <f>IF(SUM(DW$12:DW185)&gt;0,0,IF(DU185&lt;&gt;"",DV185-DX185-DW185,0))</f>
        <v>0</v>
      </c>
      <c r="DZ185" s="6">
        <f>IF(SUM(DW$12:DW185)&gt;0,0,IF(DU185&lt;&gt;"",(DV185-DW185)*Tablas!$D$8,0))</f>
        <v>0</v>
      </c>
      <c r="EA185" s="6">
        <f>IF(DX185&gt;0,IF(SUM(DW$12:DW185)&gt;0,0,IF(DU185&lt;&gt;"",Tablas!$G$8,0)),0)</f>
        <v>0</v>
      </c>
      <c r="EB185" s="6">
        <f>IF(DU185&lt;&gt;"",ROUND(EA185+DZ185+DX185,2),0)*(1+Tablas!$E$8)</f>
        <v>0</v>
      </c>
    </row>
    <row r="186" spans="1:132" x14ac:dyDescent="0.2">
      <c r="A186" s="3">
        <f>IF($D186&gt;0,COUNTA($D$12:D186),0)</f>
        <v>0</v>
      </c>
      <c r="B186" s="13" t="str">
        <f t="shared" si="108"/>
        <v/>
      </c>
      <c r="C186" s="1">
        <f t="shared" si="109"/>
        <v>50905</v>
      </c>
      <c r="D186" s="34"/>
      <c r="E186" s="6">
        <f t="shared" si="110"/>
        <v>1.0572875908110291E-11</v>
      </c>
      <c r="F186" s="6">
        <f t="shared" si="74"/>
        <v>0</v>
      </c>
      <c r="G186" s="6">
        <f t="shared" si="75"/>
        <v>0</v>
      </c>
      <c r="H186" s="6">
        <f t="shared" si="76"/>
        <v>0</v>
      </c>
      <c r="I186" s="6">
        <f>ROUND(SUM(F186:H186),2)*(Tablas!$E$8)</f>
        <v>0</v>
      </c>
      <c r="J186" s="6">
        <f t="shared" si="77"/>
        <v>0</v>
      </c>
      <c r="AR186" s="14" t="str">
        <f t="shared" si="78"/>
        <v/>
      </c>
      <c r="AS186" s="6">
        <f t="shared" si="79"/>
        <v>0</v>
      </c>
      <c r="AT186" s="6">
        <f t="shared" si="80"/>
        <v>0</v>
      </c>
      <c r="AU186" s="6">
        <f>IF(SUM($AT$12:$AT186)&gt;0,0,IF($AR186&lt;&gt;"",-PPMT($H$2,$AR186,$C$4*12,$AS$12-SUM($AT$12:$AT186)),0))</f>
        <v>0</v>
      </c>
      <c r="AV186" s="6">
        <f>IF(SUM($AT$12:$AT186)&gt;0,0,IF($AR186&lt;&gt;"",AS186-AU186-AT186,0))</f>
        <v>0</v>
      </c>
      <c r="AW186" s="6">
        <f>IF(SUM($AT$12:$AT186)&gt;0,0,IF($AR186&lt;&gt;"",(AS186-AT186)*$H$2,0))</f>
        <v>0</v>
      </c>
      <c r="AX186" s="6">
        <f>IF(AU186&gt;0,IF(SUM($AT$12:$AT186)&gt;0,0,IF($AR186&lt;&gt;"",Tablas!$G$8,0)),0)</f>
        <v>0</v>
      </c>
      <c r="AY186" s="6">
        <f>IF($AR186&lt;&gt;"",ROUND(AX186+AW186+AU186,2),0)*(1+Tablas!$E$8)</f>
        <v>0</v>
      </c>
      <c r="BA186" s="14" t="str">
        <f t="shared" si="81"/>
        <v/>
      </c>
      <c r="BB186" s="6">
        <f t="shared" si="82"/>
        <v>0</v>
      </c>
      <c r="BC186" s="6">
        <f t="shared" si="83"/>
        <v>0</v>
      </c>
      <c r="BD186" s="6">
        <f>IF(BB186&gt;0,
IF(SUM(BC$12:BC186)&gt;0,0,
IF(BA186&lt;&gt;"",
-PPMT(Tablas!$D$8,BA186,($C$4*12)-(VLOOKUP($AR$9,$A$12:$B$71,2,0)-1),BB$9-SUM(BC$12:BC186)),0)),0)</f>
        <v>0</v>
      </c>
      <c r="BE186" s="6">
        <f>IF(SUM(BC$12:BC186)&gt;0,0,IF(BA186&lt;&gt;"",BB186-BD186-BC186,0))</f>
        <v>0</v>
      </c>
      <c r="BF186" s="6">
        <f>IF(SUM(BC$12:BC186)&gt;0,0,IF(BA186&lt;&gt;"",(BB186-BC186)*Tablas!$D$8,0))</f>
        <v>0</v>
      </c>
      <c r="BG186" s="6">
        <f>IF(BD186&gt;0,IF(SUM(BC$12:BC186)&gt;0,0,IF(BA186&lt;&gt;"",Tablas!$G$8,0)),0)</f>
        <v>0</v>
      </c>
      <c r="BH186" s="6">
        <f>IF(BA186&lt;&gt;"",ROUND(BG186+BF186+BD186,2),0)*(1+Tablas!$E$8)</f>
        <v>0</v>
      </c>
      <c r="BJ186" s="14" t="str">
        <f t="shared" si="84"/>
        <v/>
      </c>
      <c r="BK186" s="6">
        <f t="shared" si="85"/>
        <v>0</v>
      </c>
      <c r="BL186" s="6">
        <f t="shared" si="86"/>
        <v>0</v>
      </c>
      <c r="BM186" s="6">
        <f>IF(BK186&gt;0,IF(SUM(BL$12:BL186)&gt;0,0,IF(BJ186&lt;&gt;"",-PPMT(Tablas!$D$8,BJ186,($C$4*12)-(VLOOKUP($BA$9,$A$12:$B$71,2,0)-1),BK$9-SUM(BL$12:BL186)),0)),0)</f>
        <v>0</v>
      </c>
      <c r="BN186" s="6">
        <f>IF(SUM(BL$12:BL186)&gt;0,0,IF(BJ186&lt;&gt;"",BK186-BM186-BL186,0))</f>
        <v>0</v>
      </c>
      <c r="BO186" s="6">
        <f>IF(SUM(BL$12:BL186)&gt;0,0,IF(BJ186&lt;&gt;"",(BK186-BL186)*Tablas!$D$8,0))</f>
        <v>0</v>
      </c>
      <c r="BP186" s="6">
        <f>IF(BM186&gt;0,IF(SUM(BL$12:BL186)&gt;0,0,IF(BJ186&lt;&gt;"",Tablas!$G$8,0)),0)</f>
        <v>0</v>
      </c>
      <c r="BQ186" s="6">
        <f>IF(BJ186&lt;&gt;"",ROUND(BP186+BO186+BM186,2),0)*(1+Tablas!$E$8)</f>
        <v>0</v>
      </c>
      <c r="BS186" s="14" t="str">
        <f t="shared" si="87"/>
        <v/>
      </c>
      <c r="BT186" s="6">
        <f t="shared" si="88"/>
        <v>0</v>
      </c>
      <c r="BU186" s="6">
        <f t="shared" si="89"/>
        <v>0</v>
      </c>
      <c r="BV186" s="6">
        <f>IF(BT186&gt;0,IF(SUM(BU$12:BU186)&gt;0,0,IF(BS186&lt;&gt;"",-PPMT(Tablas!$D$8,BS186,($C$4*12)-(VLOOKUP($BJ$9,$A$12:$B$71,2,0)-1),BT$9-SUM(BU$12:BU186)),0)),0)</f>
        <v>0</v>
      </c>
      <c r="BW186" s="6">
        <f>IF(SUM(BU$12:BU186)&gt;0,0,IF(BS186&lt;&gt;"",BT186-BV186-BU186,0))</f>
        <v>0</v>
      </c>
      <c r="BX186" s="6">
        <f>IF(SUM(BU$12:BU186)&gt;0,0,IF(BS186&lt;&gt;"",(BT186-BU186)*Tablas!$D$8,0))</f>
        <v>0</v>
      </c>
      <c r="BY186" s="6">
        <f>IF(BV186&gt;0,IF(SUM(BU$12:BU186)&gt;0,0,IF(BS186&lt;&gt;"",Tablas!$G$8,0)),0)</f>
        <v>0</v>
      </c>
      <c r="BZ186" s="6">
        <f>IF(BS186&lt;&gt;"",ROUND(BY186+BX186+BV186,2),0)*(1+Tablas!$E$8)</f>
        <v>0</v>
      </c>
      <c r="CB186" s="14" t="str">
        <f t="shared" si="90"/>
        <v/>
      </c>
      <c r="CC186" s="6">
        <f t="shared" si="91"/>
        <v>0</v>
      </c>
      <c r="CD186" s="6">
        <f t="shared" si="92"/>
        <v>0</v>
      </c>
      <c r="CE186" s="6">
        <f>IF(CC186&gt;0,IF(SUM(CD$12:CD186)&gt;0,0,IF(CB186&lt;&gt;"",-PPMT(Tablas!$D$8,CB186,($C$4*12)-(VLOOKUP($BS$9,$A$12:$B$71,2,0)-1),CC$9-SUM(CD$12:CD186)),0)),0)</f>
        <v>0</v>
      </c>
      <c r="CF186" s="6">
        <f>IF(SUM(CD$12:CD186)&gt;0,0,IF(CB186&lt;&gt;"",CC186-CE186-CD186,0))</f>
        <v>0</v>
      </c>
      <c r="CG186" s="6">
        <f>IF(SUM(CD$12:CD186)&gt;0,0,IF(CB186&lt;&gt;"",(CC186-CD186)*Tablas!$D$8,0))</f>
        <v>0</v>
      </c>
      <c r="CH186" s="6">
        <f>IF(CE186&gt;0,IF(SUM(CD$12:CD186)&gt;0,0,IF(CB186&lt;&gt;"",Tablas!$G$8,0)),0)</f>
        <v>0</v>
      </c>
      <c r="CI186" s="6">
        <f>IF(CB186&lt;&gt;"",ROUND(CH186+CG186+CE186,2),0)*(1+Tablas!$E$8)</f>
        <v>0</v>
      </c>
      <c r="CK186" s="14" t="str">
        <f t="shared" si="93"/>
        <v/>
      </c>
      <c r="CL186" s="6">
        <f t="shared" si="94"/>
        <v>0</v>
      </c>
      <c r="CM186" s="6">
        <f t="shared" si="95"/>
        <v>0</v>
      </c>
      <c r="CN186" s="6">
        <f>IF(CL186&gt;0,IF(SUM(CM$12:CM186)&gt;0,0,IF(CK186&lt;&gt;"",-PPMT(Tablas!$D$8,CK186,($C$4*12)-(VLOOKUP($CB$9,$A$12:$B$71,2,0)-1),CL$9-SUM(CM$12:CM186)),0)),0)</f>
        <v>0</v>
      </c>
      <c r="CO186" s="6">
        <f>IF(SUM(CM$12:CM186)&gt;0,0,IF(CK186&lt;&gt;"",CL186-CN186-CM186,0))</f>
        <v>0</v>
      </c>
      <c r="CP186" s="6">
        <f>IF(SUM(CM$12:CM186)&gt;0,0,IF(CK186&lt;&gt;"",(CL186-CM186)*Tablas!$D$8,0))</f>
        <v>0</v>
      </c>
      <c r="CQ186" s="6">
        <f>IF(CN186&gt;0,IF(SUM(CM$12:CM186)&gt;0,0,IF(CK186&lt;&gt;"",Tablas!$G$8,0)),0)</f>
        <v>0</v>
      </c>
      <c r="CR186" s="6">
        <f>IF(CK186&lt;&gt;"",ROUND(CQ186+CP186+CN186,2),0)*(1+Tablas!$E$8)</f>
        <v>0</v>
      </c>
      <c r="CT186" s="14" t="str">
        <f t="shared" si="96"/>
        <v/>
      </c>
      <c r="CU186" s="6">
        <f t="shared" si="97"/>
        <v>0</v>
      </c>
      <c r="CV186" s="6">
        <f t="shared" si="98"/>
        <v>0</v>
      </c>
      <c r="CW186" s="6">
        <f>IF(CU186&gt;0,IF(SUM(CV$12:CV186)&gt;0,0,IF(CT186&lt;&gt;"",-PPMT(Tablas!$D$8,CT186,($C$4*12)-(VLOOKUP($CK$9,$A$12:$B$71,2,0)-1),CU$9-SUM(CV$12:CV186)),0)),0)</f>
        <v>0</v>
      </c>
      <c r="CX186" s="6">
        <f>IF(SUM(CV$12:CV186)&gt;0,0,IF(CT186&lt;&gt;"",CU186-CW186-CV186,0))</f>
        <v>0</v>
      </c>
      <c r="CY186" s="6">
        <f>IF(SUM(CV$12:CV186)&gt;0,0,IF(CT186&lt;&gt;"",(CU186-CV186)*Tablas!$D$8,0))</f>
        <v>0</v>
      </c>
      <c r="CZ186" s="6">
        <f>IF(CW186&gt;0,IF(SUM(CV$12:CV186)&gt;0,0,IF(CT186&lt;&gt;"",Tablas!$G$8,0)),0)</f>
        <v>0</v>
      </c>
      <c r="DA186" s="6">
        <f>IF(CT186&lt;&gt;"",ROUND(CZ186+CY186+CW186,2),0)*(1+Tablas!$E$8)</f>
        <v>0</v>
      </c>
      <c r="DC186" s="14" t="str">
        <f t="shared" si="99"/>
        <v/>
      </c>
      <c r="DD186" s="6">
        <f t="shared" si="100"/>
        <v>0</v>
      </c>
      <c r="DE186" s="6">
        <f t="shared" si="101"/>
        <v>0</v>
      </c>
      <c r="DF186" s="6">
        <f>IF(DD186&gt;0,IF(SUM(DE$12:DE186)&gt;0,0,IF(DC186&lt;&gt;"",-PPMT(Tablas!$D$8,DC186,($C$4*12)-(VLOOKUP($CT$9,$A$12:$B$71,2,0)-1),DD$9-SUM(DE$12:DE186)),0)),0)</f>
        <v>0</v>
      </c>
      <c r="DG186" s="6">
        <f>IF(SUM(DE$12:DE186)&gt;0,0,IF(DC186&lt;&gt;"",DD186-DF186-DE186,0))</f>
        <v>0</v>
      </c>
      <c r="DH186" s="6">
        <f>IF(SUM(DE$12:DE186)&gt;0,0,IF(DC186&lt;&gt;"",(DD186-DE186)*Tablas!$D$8,0))</f>
        <v>0</v>
      </c>
      <c r="DI186" s="6">
        <f>IF(DF186&gt;0,IF(SUM(DE$12:DE186)&gt;0,0,IF(DC186&lt;&gt;"",Tablas!$G$8,0)),0)</f>
        <v>0</v>
      </c>
      <c r="DJ186" s="6">
        <f>IF(DC186&lt;&gt;"",ROUND(DI186+DH186+DF186,2),0)*(1+Tablas!$E$8)</f>
        <v>0</v>
      </c>
      <c r="DL186" s="14" t="str">
        <f t="shared" si="102"/>
        <v/>
      </c>
      <c r="DM186" s="6">
        <f t="shared" si="103"/>
        <v>0</v>
      </c>
      <c r="DN186" s="6">
        <f t="shared" si="104"/>
        <v>0</v>
      </c>
      <c r="DO186" s="6">
        <f>IF(DM186&gt;0,IF(SUM(DN$12:DN186)&gt;0,0,IF(DL186&lt;&gt;"",-PPMT(Tablas!$D$8,DL186,($C$4*12)-(VLOOKUP($DC$9,$A$12:$B$71,2,0)-1),DM$9-SUM(DN$12:DN186)),0)),0)</f>
        <v>0</v>
      </c>
      <c r="DP186" s="6">
        <f>IF(SUM(DN$12:DN186)&gt;0,0,IF(DL186&lt;&gt;"",DM186-DO186-DN186,0))</f>
        <v>0</v>
      </c>
      <c r="DQ186" s="6">
        <f>IF(SUM(DN$12:DN186)&gt;0,0,IF(DL186&lt;&gt;"",(DM186-DN186)*Tablas!$D$8,0))</f>
        <v>0</v>
      </c>
      <c r="DR186" s="6">
        <f>IF(DO186&gt;0,IF(SUM(DN$12:DN186)&gt;0,0,IF(DL186&lt;&gt;"",Tablas!$G$8,0)),0)</f>
        <v>0</v>
      </c>
      <c r="DS186" s="6">
        <f>IF(DL186&lt;&gt;"",ROUND(DR186+DQ186+DO186,2),0)*(1+Tablas!$E$8)</f>
        <v>0</v>
      </c>
      <c r="DU186" s="14" t="str">
        <f t="shared" si="105"/>
        <v/>
      </c>
      <c r="DV186" s="6">
        <f t="shared" si="106"/>
        <v>0</v>
      </c>
      <c r="DW186" s="6">
        <f t="shared" si="107"/>
        <v>0</v>
      </c>
      <c r="DX186" s="6">
        <f>IF(DV186&gt;0,IF(SUM(DW$12:DW186)&gt;0,0,IF(DU186&lt;&gt;"",-PPMT(Tablas!$D$8,DU186,($C$4*12)-(VLOOKUP($DL$9,$A$12:$B$71,2,0)-1),DV$9-SUM(DW$12:DW186)),0)),0)</f>
        <v>0</v>
      </c>
      <c r="DY186" s="6">
        <f>IF(SUM(DW$12:DW186)&gt;0,0,IF(DU186&lt;&gt;"",DV186-DX186-DW186,0))</f>
        <v>0</v>
      </c>
      <c r="DZ186" s="6">
        <f>IF(SUM(DW$12:DW186)&gt;0,0,IF(DU186&lt;&gt;"",(DV186-DW186)*Tablas!$D$8,0))</f>
        <v>0</v>
      </c>
      <c r="EA186" s="6">
        <f>IF(DX186&gt;0,IF(SUM(DW$12:DW186)&gt;0,0,IF(DU186&lt;&gt;"",Tablas!$G$8,0)),0)</f>
        <v>0</v>
      </c>
      <c r="EB186" s="6">
        <f>IF(DU186&lt;&gt;"",ROUND(EA186+DZ186+DX186,2),0)*(1+Tablas!$E$8)</f>
        <v>0</v>
      </c>
    </row>
    <row r="187" spans="1:132" x14ac:dyDescent="0.2">
      <c r="A187" s="3">
        <f>IF($D187&gt;0,COUNTA($D$12:D187),0)</f>
        <v>0</v>
      </c>
      <c r="B187" s="13" t="str">
        <f t="shared" si="108"/>
        <v/>
      </c>
      <c r="C187" s="1">
        <f t="shared" si="109"/>
        <v>50936</v>
      </c>
      <c r="D187" s="34"/>
      <c r="E187" s="6">
        <f t="shared" si="110"/>
        <v>1.0572875908110291E-11</v>
      </c>
      <c r="F187" s="6">
        <f t="shared" si="74"/>
        <v>0</v>
      </c>
      <c r="G187" s="6">
        <f t="shared" si="75"/>
        <v>0</v>
      </c>
      <c r="H187" s="6">
        <f t="shared" si="76"/>
        <v>0</v>
      </c>
      <c r="I187" s="6">
        <f>ROUND(SUM(F187:H187),2)*(Tablas!$E$8)</f>
        <v>0</v>
      </c>
      <c r="J187" s="6">
        <f t="shared" si="77"/>
        <v>0</v>
      </c>
      <c r="AR187" s="14" t="str">
        <f t="shared" si="78"/>
        <v/>
      </c>
      <c r="AS187" s="6">
        <f t="shared" si="79"/>
        <v>0</v>
      </c>
      <c r="AT187" s="6">
        <f t="shared" si="80"/>
        <v>0</v>
      </c>
      <c r="AU187" s="6">
        <f>IF(SUM($AT$12:$AT187)&gt;0,0,IF($AR187&lt;&gt;"",-PPMT($H$2,$AR187,$C$4*12,$AS$12-SUM($AT$12:$AT187)),0))</f>
        <v>0</v>
      </c>
      <c r="AV187" s="6">
        <f>IF(SUM($AT$12:$AT187)&gt;0,0,IF($AR187&lt;&gt;"",AS187-AU187-AT187,0))</f>
        <v>0</v>
      </c>
      <c r="AW187" s="6">
        <f>IF(SUM($AT$12:$AT187)&gt;0,0,IF($AR187&lt;&gt;"",(AS187-AT187)*$H$2,0))</f>
        <v>0</v>
      </c>
      <c r="AX187" s="6">
        <f>IF(AU187&gt;0,IF(SUM($AT$12:$AT187)&gt;0,0,IF($AR187&lt;&gt;"",Tablas!$G$8,0)),0)</f>
        <v>0</v>
      </c>
      <c r="AY187" s="6">
        <f>IF($AR187&lt;&gt;"",ROUND(AX187+AW187+AU187,2),0)*(1+Tablas!$E$8)</f>
        <v>0</v>
      </c>
      <c r="BA187" s="14" t="str">
        <f t="shared" si="81"/>
        <v/>
      </c>
      <c r="BB187" s="6">
        <f t="shared" si="82"/>
        <v>0</v>
      </c>
      <c r="BC187" s="6">
        <f t="shared" si="83"/>
        <v>0</v>
      </c>
      <c r="BD187" s="6">
        <f>IF(BB187&gt;0,
IF(SUM(BC$12:BC187)&gt;0,0,
IF(BA187&lt;&gt;"",
-PPMT(Tablas!$D$8,BA187,($C$4*12)-(VLOOKUP($AR$9,$A$12:$B$71,2,0)-1),BB$9-SUM(BC$12:BC187)),0)),0)</f>
        <v>0</v>
      </c>
      <c r="BE187" s="6">
        <f>IF(SUM(BC$12:BC187)&gt;0,0,IF(BA187&lt;&gt;"",BB187-BD187-BC187,0))</f>
        <v>0</v>
      </c>
      <c r="BF187" s="6">
        <f>IF(SUM(BC$12:BC187)&gt;0,0,IF(BA187&lt;&gt;"",(BB187-BC187)*Tablas!$D$8,0))</f>
        <v>0</v>
      </c>
      <c r="BG187" s="6">
        <f>IF(BD187&gt;0,IF(SUM(BC$12:BC187)&gt;0,0,IF(BA187&lt;&gt;"",Tablas!$G$8,0)),0)</f>
        <v>0</v>
      </c>
      <c r="BH187" s="6">
        <f>IF(BA187&lt;&gt;"",ROUND(BG187+BF187+BD187,2),0)*(1+Tablas!$E$8)</f>
        <v>0</v>
      </c>
      <c r="BJ187" s="14" t="str">
        <f t="shared" si="84"/>
        <v/>
      </c>
      <c r="BK187" s="6">
        <f t="shared" si="85"/>
        <v>0</v>
      </c>
      <c r="BL187" s="6">
        <f t="shared" si="86"/>
        <v>0</v>
      </c>
      <c r="BM187" s="6">
        <f>IF(BK187&gt;0,IF(SUM(BL$12:BL187)&gt;0,0,IF(BJ187&lt;&gt;"",-PPMT(Tablas!$D$8,BJ187,($C$4*12)-(VLOOKUP($BA$9,$A$12:$B$71,2,0)-1),BK$9-SUM(BL$12:BL187)),0)),0)</f>
        <v>0</v>
      </c>
      <c r="BN187" s="6">
        <f>IF(SUM(BL$12:BL187)&gt;0,0,IF(BJ187&lt;&gt;"",BK187-BM187-BL187,0))</f>
        <v>0</v>
      </c>
      <c r="BO187" s="6">
        <f>IF(SUM(BL$12:BL187)&gt;0,0,IF(BJ187&lt;&gt;"",(BK187-BL187)*Tablas!$D$8,0))</f>
        <v>0</v>
      </c>
      <c r="BP187" s="6">
        <f>IF(BM187&gt;0,IF(SUM(BL$12:BL187)&gt;0,0,IF(BJ187&lt;&gt;"",Tablas!$G$8,0)),0)</f>
        <v>0</v>
      </c>
      <c r="BQ187" s="6">
        <f>IF(BJ187&lt;&gt;"",ROUND(BP187+BO187+BM187,2),0)*(1+Tablas!$E$8)</f>
        <v>0</v>
      </c>
      <c r="BS187" s="14" t="str">
        <f t="shared" si="87"/>
        <v/>
      </c>
      <c r="BT187" s="6">
        <f t="shared" si="88"/>
        <v>0</v>
      </c>
      <c r="BU187" s="6">
        <f t="shared" si="89"/>
        <v>0</v>
      </c>
      <c r="BV187" s="6">
        <f>IF(BT187&gt;0,IF(SUM(BU$12:BU187)&gt;0,0,IF(BS187&lt;&gt;"",-PPMT(Tablas!$D$8,BS187,($C$4*12)-(VLOOKUP($BJ$9,$A$12:$B$71,2,0)-1),BT$9-SUM(BU$12:BU187)),0)),0)</f>
        <v>0</v>
      </c>
      <c r="BW187" s="6">
        <f>IF(SUM(BU$12:BU187)&gt;0,0,IF(BS187&lt;&gt;"",BT187-BV187-BU187,0))</f>
        <v>0</v>
      </c>
      <c r="BX187" s="6">
        <f>IF(SUM(BU$12:BU187)&gt;0,0,IF(BS187&lt;&gt;"",(BT187-BU187)*Tablas!$D$8,0))</f>
        <v>0</v>
      </c>
      <c r="BY187" s="6">
        <f>IF(BV187&gt;0,IF(SUM(BU$12:BU187)&gt;0,0,IF(BS187&lt;&gt;"",Tablas!$G$8,0)),0)</f>
        <v>0</v>
      </c>
      <c r="BZ187" s="6">
        <f>IF(BS187&lt;&gt;"",ROUND(BY187+BX187+BV187,2),0)*(1+Tablas!$E$8)</f>
        <v>0</v>
      </c>
      <c r="CB187" s="14" t="str">
        <f t="shared" si="90"/>
        <v/>
      </c>
      <c r="CC187" s="6">
        <f t="shared" si="91"/>
        <v>0</v>
      </c>
      <c r="CD187" s="6">
        <f t="shared" si="92"/>
        <v>0</v>
      </c>
      <c r="CE187" s="6">
        <f>IF(CC187&gt;0,IF(SUM(CD$12:CD187)&gt;0,0,IF(CB187&lt;&gt;"",-PPMT(Tablas!$D$8,CB187,($C$4*12)-(VLOOKUP($BS$9,$A$12:$B$71,2,0)-1),CC$9-SUM(CD$12:CD187)),0)),0)</f>
        <v>0</v>
      </c>
      <c r="CF187" s="6">
        <f>IF(SUM(CD$12:CD187)&gt;0,0,IF(CB187&lt;&gt;"",CC187-CE187-CD187,0))</f>
        <v>0</v>
      </c>
      <c r="CG187" s="6">
        <f>IF(SUM(CD$12:CD187)&gt;0,0,IF(CB187&lt;&gt;"",(CC187-CD187)*Tablas!$D$8,0))</f>
        <v>0</v>
      </c>
      <c r="CH187" s="6">
        <f>IF(CE187&gt;0,IF(SUM(CD$12:CD187)&gt;0,0,IF(CB187&lt;&gt;"",Tablas!$G$8,0)),0)</f>
        <v>0</v>
      </c>
      <c r="CI187" s="6">
        <f>IF(CB187&lt;&gt;"",ROUND(CH187+CG187+CE187,2),0)*(1+Tablas!$E$8)</f>
        <v>0</v>
      </c>
      <c r="CK187" s="14" t="str">
        <f t="shared" si="93"/>
        <v/>
      </c>
      <c r="CL187" s="6">
        <f t="shared" si="94"/>
        <v>0</v>
      </c>
      <c r="CM187" s="6">
        <f t="shared" si="95"/>
        <v>0</v>
      </c>
      <c r="CN187" s="6">
        <f>IF(CL187&gt;0,IF(SUM(CM$12:CM187)&gt;0,0,IF(CK187&lt;&gt;"",-PPMT(Tablas!$D$8,CK187,($C$4*12)-(VLOOKUP($CB$9,$A$12:$B$71,2,0)-1),CL$9-SUM(CM$12:CM187)),0)),0)</f>
        <v>0</v>
      </c>
      <c r="CO187" s="6">
        <f>IF(SUM(CM$12:CM187)&gt;0,0,IF(CK187&lt;&gt;"",CL187-CN187-CM187,0))</f>
        <v>0</v>
      </c>
      <c r="CP187" s="6">
        <f>IF(SUM(CM$12:CM187)&gt;0,0,IF(CK187&lt;&gt;"",(CL187-CM187)*Tablas!$D$8,0))</f>
        <v>0</v>
      </c>
      <c r="CQ187" s="6">
        <f>IF(CN187&gt;0,IF(SUM(CM$12:CM187)&gt;0,0,IF(CK187&lt;&gt;"",Tablas!$G$8,0)),0)</f>
        <v>0</v>
      </c>
      <c r="CR187" s="6">
        <f>IF(CK187&lt;&gt;"",ROUND(CQ187+CP187+CN187,2),0)*(1+Tablas!$E$8)</f>
        <v>0</v>
      </c>
      <c r="CT187" s="14" t="str">
        <f t="shared" si="96"/>
        <v/>
      </c>
      <c r="CU187" s="6">
        <f t="shared" si="97"/>
        <v>0</v>
      </c>
      <c r="CV187" s="6">
        <f t="shared" si="98"/>
        <v>0</v>
      </c>
      <c r="CW187" s="6">
        <f>IF(CU187&gt;0,IF(SUM(CV$12:CV187)&gt;0,0,IF(CT187&lt;&gt;"",-PPMT(Tablas!$D$8,CT187,($C$4*12)-(VLOOKUP($CK$9,$A$12:$B$71,2,0)-1),CU$9-SUM(CV$12:CV187)),0)),0)</f>
        <v>0</v>
      </c>
      <c r="CX187" s="6">
        <f>IF(SUM(CV$12:CV187)&gt;0,0,IF(CT187&lt;&gt;"",CU187-CW187-CV187,0))</f>
        <v>0</v>
      </c>
      <c r="CY187" s="6">
        <f>IF(SUM(CV$12:CV187)&gt;0,0,IF(CT187&lt;&gt;"",(CU187-CV187)*Tablas!$D$8,0))</f>
        <v>0</v>
      </c>
      <c r="CZ187" s="6">
        <f>IF(CW187&gt;0,IF(SUM(CV$12:CV187)&gt;0,0,IF(CT187&lt;&gt;"",Tablas!$G$8,0)),0)</f>
        <v>0</v>
      </c>
      <c r="DA187" s="6">
        <f>IF(CT187&lt;&gt;"",ROUND(CZ187+CY187+CW187,2),0)*(1+Tablas!$E$8)</f>
        <v>0</v>
      </c>
      <c r="DC187" s="14" t="str">
        <f t="shared" si="99"/>
        <v/>
      </c>
      <c r="DD187" s="6">
        <f t="shared" si="100"/>
        <v>0</v>
      </c>
      <c r="DE187" s="6">
        <f t="shared" si="101"/>
        <v>0</v>
      </c>
      <c r="DF187" s="6">
        <f>IF(DD187&gt;0,IF(SUM(DE$12:DE187)&gt;0,0,IF(DC187&lt;&gt;"",-PPMT(Tablas!$D$8,DC187,($C$4*12)-(VLOOKUP($CT$9,$A$12:$B$71,2,0)-1),DD$9-SUM(DE$12:DE187)),0)),0)</f>
        <v>0</v>
      </c>
      <c r="DG187" s="6">
        <f>IF(SUM(DE$12:DE187)&gt;0,0,IF(DC187&lt;&gt;"",DD187-DF187-DE187,0))</f>
        <v>0</v>
      </c>
      <c r="DH187" s="6">
        <f>IF(SUM(DE$12:DE187)&gt;0,0,IF(DC187&lt;&gt;"",(DD187-DE187)*Tablas!$D$8,0))</f>
        <v>0</v>
      </c>
      <c r="DI187" s="6">
        <f>IF(DF187&gt;0,IF(SUM(DE$12:DE187)&gt;0,0,IF(DC187&lt;&gt;"",Tablas!$G$8,0)),0)</f>
        <v>0</v>
      </c>
      <c r="DJ187" s="6">
        <f>IF(DC187&lt;&gt;"",ROUND(DI187+DH187+DF187,2),0)*(1+Tablas!$E$8)</f>
        <v>0</v>
      </c>
      <c r="DL187" s="14" t="str">
        <f t="shared" si="102"/>
        <v/>
      </c>
      <c r="DM187" s="6">
        <f t="shared" si="103"/>
        <v>0</v>
      </c>
      <c r="DN187" s="6">
        <f t="shared" si="104"/>
        <v>0</v>
      </c>
      <c r="DO187" s="6">
        <f>IF(DM187&gt;0,IF(SUM(DN$12:DN187)&gt;0,0,IF(DL187&lt;&gt;"",-PPMT(Tablas!$D$8,DL187,($C$4*12)-(VLOOKUP($DC$9,$A$12:$B$71,2,0)-1),DM$9-SUM(DN$12:DN187)),0)),0)</f>
        <v>0</v>
      </c>
      <c r="DP187" s="6">
        <f>IF(SUM(DN$12:DN187)&gt;0,0,IF(DL187&lt;&gt;"",DM187-DO187-DN187,0))</f>
        <v>0</v>
      </c>
      <c r="DQ187" s="6">
        <f>IF(SUM(DN$12:DN187)&gt;0,0,IF(DL187&lt;&gt;"",(DM187-DN187)*Tablas!$D$8,0))</f>
        <v>0</v>
      </c>
      <c r="DR187" s="6">
        <f>IF(DO187&gt;0,IF(SUM(DN$12:DN187)&gt;0,0,IF(DL187&lt;&gt;"",Tablas!$G$8,0)),0)</f>
        <v>0</v>
      </c>
      <c r="DS187" s="6">
        <f>IF(DL187&lt;&gt;"",ROUND(DR187+DQ187+DO187,2),0)*(1+Tablas!$E$8)</f>
        <v>0</v>
      </c>
      <c r="DU187" s="14" t="str">
        <f t="shared" si="105"/>
        <v/>
      </c>
      <c r="DV187" s="6">
        <f t="shared" si="106"/>
        <v>0</v>
      </c>
      <c r="DW187" s="6">
        <f t="shared" si="107"/>
        <v>0</v>
      </c>
      <c r="DX187" s="6">
        <f>IF(DV187&gt;0,IF(SUM(DW$12:DW187)&gt;0,0,IF(DU187&lt;&gt;"",-PPMT(Tablas!$D$8,DU187,($C$4*12)-(VLOOKUP($DL$9,$A$12:$B$71,2,0)-1),DV$9-SUM(DW$12:DW187)),0)),0)</f>
        <v>0</v>
      </c>
      <c r="DY187" s="6">
        <f>IF(SUM(DW$12:DW187)&gt;0,0,IF(DU187&lt;&gt;"",DV187-DX187-DW187,0))</f>
        <v>0</v>
      </c>
      <c r="DZ187" s="6">
        <f>IF(SUM(DW$12:DW187)&gt;0,0,IF(DU187&lt;&gt;"",(DV187-DW187)*Tablas!$D$8,0))</f>
        <v>0</v>
      </c>
      <c r="EA187" s="6">
        <f>IF(DX187&gt;0,IF(SUM(DW$12:DW187)&gt;0,0,IF(DU187&lt;&gt;"",Tablas!$G$8,0)),0)</f>
        <v>0</v>
      </c>
      <c r="EB187" s="6">
        <f>IF(DU187&lt;&gt;"",ROUND(EA187+DZ187+DX187,2),0)*(1+Tablas!$E$8)</f>
        <v>0</v>
      </c>
    </row>
    <row r="188" spans="1:132" x14ac:dyDescent="0.2">
      <c r="A188" s="3">
        <f>IF($D188&gt;0,COUNTA($D$12:D188),0)</f>
        <v>0</v>
      </c>
      <c r="B188" s="13" t="str">
        <f t="shared" si="108"/>
        <v/>
      </c>
      <c r="C188" s="1">
        <f t="shared" si="109"/>
        <v>50966</v>
      </c>
      <c r="D188" s="34"/>
      <c r="E188" s="6">
        <f t="shared" si="110"/>
        <v>1.0572875908110291E-11</v>
      </c>
      <c r="F188" s="6">
        <f t="shared" si="74"/>
        <v>0</v>
      </c>
      <c r="G188" s="6">
        <f t="shared" si="75"/>
        <v>0</v>
      </c>
      <c r="H188" s="6">
        <f t="shared" si="76"/>
        <v>0</v>
      </c>
      <c r="I188" s="6">
        <f>ROUND(SUM(F188:H188),2)*(Tablas!$E$8)</f>
        <v>0</v>
      </c>
      <c r="J188" s="6">
        <f t="shared" si="77"/>
        <v>0</v>
      </c>
      <c r="AR188" s="14" t="str">
        <f t="shared" si="78"/>
        <v/>
      </c>
      <c r="AS188" s="6">
        <f t="shared" si="79"/>
        <v>0</v>
      </c>
      <c r="AT188" s="6">
        <f t="shared" si="80"/>
        <v>0</v>
      </c>
      <c r="AU188" s="6">
        <f>IF(SUM($AT$12:$AT188)&gt;0,0,IF($AR188&lt;&gt;"",-PPMT($H$2,$AR188,$C$4*12,$AS$12-SUM($AT$12:$AT188)),0))</f>
        <v>0</v>
      </c>
      <c r="AV188" s="6">
        <f>IF(SUM($AT$12:$AT188)&gt;0,0,IF($AR188&lt;&gt;"",AS188-AU188-AT188,0))</f>
        <v>0</v>
      </c>
      <c r="AW188" s="6">
        <f>IF(SUM($AT$12:$AT188)&gt;0,0,IF($AR188&lt;&gt;"",(AS188-AT188)*$H$2,0))</f>
        <v>0</v>
      </c>
      <c r="AX188" s="6">
        <f>IF(AU188&gt;0,IF(SUM($AT$12:$AT188)&gt;0,0,IF($AR188&lt;&gt;"",Tablas!$G$8,0)),0)</f>
        <v>0</v>
      </c>
      <c r="AY188" s="6">
        <f>IF($AR188&lt;&gt;"",ROUND(AX188+AW188+AU188,2),0)*(1+Tablas!$E$8)</f>
        <v>0</v>
      </c>
      <c r="BA188" s="14" t="str">
        <f t="shared" si="81"/>
        <v/>
      </c>
      <c r="BB188" s="6">
        <f t="shared" si="82"/>
        <v>0</v>
      </c>
      <c r="BC188" s="6">
        <f t="shared" si="83"/>
        <v>0</v>
      </c>
      <c r="BD188" s="6">
        <f>IF(BB188&gt;0,
IF(SUM(BC$12:BC188)&gt;0,0,
IF(BA188&lt;&gt;"",
-PPMT(Tablas!$D$8,BA188,($C$4*12)-(VLOOKUP($AR$9,$A$12:$B$71,2,0)-1),BB$9-SUM(BC$12:BC188)),0)),0)</f>
        <v>0</v>
      </c>
      <c r="BE188" s="6">
        <f>IF(SUM(BC$12:BC188)&gt;0,0,IF(BA188&lt;&gt;"",BB188-BD188-BC188,0))</f>
        <v>0</v>
      </c>
      <c r="BF188" s="6">
        <f>IF(SUM(BC$12:BC188)&gt;0,0,IF(BA188&lt;&gt;"",(BB188-BC188)*Tablas!$D$8,0))</f>
        <v>0</v>
      </c>
      <c r="BG188" s="6">
        <f>IF(BD188&gt;0,IF(SUM(BC$12:BC188)&gt;0,0,IF(BA188&lt;&gt;"",Tablas!$G$8,0)),0)</f>
        <v>0</v>
      </c>
      <c r="BH188" s="6">
        <f>IF(BA188&lt;&gt;"",ROUND(BG188+BF188+BD188,2),0)*(1+Tablas!$E$8)</f>
        <v>0</v>
      </c>
      <c r="BJ188" s="14" t="str">
        <f t="shared" si="84"/>
        <v/>
      </c>
      <c r="BK188" s="6">
        <f t="shared" si="85"/>
        <v>0</v>
      </c>
      <c r="BL188" s="6">
        <f t="shared" si="86"/>
        <v>0</v>
      </c>
      <c r="BM188" s="6">
        <f>IF(BK188&gt;0,IF(SUM(BL$12:BL188)&gt;0,0,IF(BJ188&lt;&gt;"",-PPMT(Tablas!$D$8,BJ188,($C$4*12)-(VLOOKUP($BA$9,$A$12:$B$71,2,0)-1),BK$9-SUM(BL$12:BL188)),0)),0)</f>
        <v>0</v>
      </c>
      <c r="BN188" s="6">
        <f>IF(SUM(BL$12:BL188)&gt;0,0,IF(BJ188&lt;&gt;"",BK188-BM188-BL188,0))</f>
        <v>0</v>
      </c>
      <c r="BO188" s="6">
        <f>IF(SUM(BL$12:BL188)&gt;0,0,IF(BJ188&lt;&gt;"",(BK188-BL188)*Tablas!$D$8,0))</f>
        <v>0</v>
      </c>
      <c r="BP188" s="6">
        <f>IF(BM188&gt;0,IF(SUM(BL$12:BL188)&gt;0,0,IF(BJ188&lt;&gt;"",Tablas!$G$8,0)),0)</f>
        <v>0</v>
      </c>
      <c r="BQ188" s="6">
        <f>IF(BJ188&lt;&gt;"",ROUND(BP188+BO188+BM188,2),0)*(1+Tablas!$E$8)</f>
        <v>0</v>
      </c>
      <c r="BS188" s="14" t="str">
        <f t="shared" si="87"/>
        <v/>
      </c>
      <c r="BT188" s="6">
        <f t="shared" si="88"/>
        <v>0</v>
      </c>
      <c r="BU188" s="6">
        <f t="shared" si="89"/>
        <v>0</v>
      </c>
      <c r="BV188" s="6">
        <f>IF(BT188&gt;0,IF(SUM(BU$12:BU188)&gt;0,0,IF(BS188&lt;&gt;"",-PPMT(Tablas!$D$8,BS188,($C$4*12)-(VLOOKUP($BJ$9,$A$12:$B$71,2,0)-1),BT$9-SUM(BU$12:BU188)),0)),0)</f>
        <v>0</v>
      </c>
      <c r="BW188" s="6">
        <f>IF(SUM(BU$12:BU188)&gt;0,0,IF(BS188&lt;&gt;"",BT188-BV188-BU188,0))</f>
        <v>0</v>
      </c>
      <c r="BX188" s="6">
        <f>IF(SUM(BU$12:BU188)&gt;0,0,IF(BS188&lt;&gt;"",(BT188-BU188)*Tablas!$D$8,0))</f>
        <v>0</v>
      </c>
      <c r="BY188" s="6">
        <f>IF(BV188&gt;0,IF(SUM(BU$12:BU188)&gt;0,0,IF(BS188&lt;&gt;"",Tablas!$G$8,0)),0)</f>
        <v>0</v>
      </c>
      <c r="BZ188" s="6">
        <f>IF(BS188&lt;&gt;"",ROUND(BY188+BX188+BV188,2),0)*(1+Tablas!$E$8)</f>
        <v>0</v>
      </c>
      <c r="CB188" s="14" t="str">
        <f t="shared" si="90"/>
        <v/>
      </c>
      <c r="CC188" s="6">
        <f t="shared" si="91"/>
        <v>0</v>
      </c>
      <c r="CD188" s="6">
        <f t="shared" si="92"/>
        <v>0</v>
      </c>
      <c r="CE188" s="6">
        <f>IF(CC188&gt;0,IF(SUM(CD$12:CD188)&gt;0,0,IF(CB188&lt;&gt;"",-PPMT(Tablas!$D$8,CB188,($C$4*12)-(VLOOKUP($BS$9,$A$12:$B$71,2,0)-1),CC$9-SUM(CD$12:CD188)),0)),0)</f>
        <v>0</v>
      </c>
      <c r="CF188" s="6">
        <f>IF(SUM(CD$12:CD188)&gt;0,0,IF(CB188&lt;&gt;"",CC188-CE188-CD188,0))</f>
        <v>0</v>
      </c>
      <c r="CG188" s="6">
        <f>IF(SUM(CD$12:CD188)&gt;0,0,IF(CB188&lt;&gt;"",(CC188-CD188)*Tablas!$D$8,0))</f>
        <v>0</v>
      </c>
      <c r="CH188" s="6">
        <f>IF(CE188&gt;0,IF(SUM(CD$12:CD188)&gt;0,0,IF(CB188&lt;&gt;"",Tablas!$G$8,0)),0)</f>
        <v>0</v>
      </c>
      <c r="CI188" s="6">
        <f>IF(CB188&lt;&gt;"",ROUND(CH188+CG188+CE188,2),0)*(1+Tablas!$E$8)</f>
        <v>0</v>
      </c>
      <c r="CK188" s="14" t="str">
        <f t="shared" si="93"/>
        <v/>
      </c>
      <c r="CL188" s="6">
        <f t="shared" si="94"/>
        <v>0</v>
      </c>
      <c r="CM188" s="6">
        <f t="shared" si="95"/>
        <v>0</v>
      </c>
      <c r="CN188" s="6">
        <f>IF(CL188&gt;0,IF(SUM(CM$12:CM188)&gt;0,0,IF(CK188&lt;&gt;"",-PPMT(Tablas!$D$8,CK188,($C$4*12)-(VLOOKUP($CB$9,$A$12:$B$71,2,0)-1),CL$9-SUM(CM$12:CM188)),0)),0)</f>
        <v>0</v>
      </c>
      <c r="CO188" s="6">
        <f>IF(SUM(CM$12:CM188)&gt;0,0,IF(CK188&lt;&gt;"",CL188-CN188-CM188,0))</f>
        <v>0</v>
      </c>
      <c r="CP188" s="6">
        <f>IF(SUM(CM$12:CM188)&gt;0,0,IF(CK188&lt;&gt;"",(CL188-CM188)*Tablas!$D$8,0))</f>
        <v>0</v>
      </c>
      <c r="CQ188" s="6">
        <f>IF(CN188&gt;0,IF(SUM(CM$12:CM188)&gt;0,0,IF(CK188&lt;&gt;"",Tablas!$G$8,0)),0)</f>
        <v>0</v>
      </c>
      <c r="CR188" s="6">
        <f>IF(CK188&lt;&gt;"",ROUND(CQ188+CP188+CN188,2),0)*(1+Tablas!$E$8)</f>
        <v>0</v>
      </c>
      <c r="CT188" s="14" t="str">
        <f t="shared" si="96"/>
        <v/>
      </c>
      <c r="CU188" s="6">
        <f t="shared" si="97"/>
        <v>0</v>
      </c>
      <c r="CV188" s="6">
        <f t="shared" si="98"/>
        <v>0</v>
      </c>
      <c r="CW188" s="6">
        <f>IF(CU188&gt;0,IF(SUM(CV$12:CV188)&gt;0,0,IF(CT188&lt;&gt;"",-PPMT(Tablas!$D$8,CT188,($C$4*12)-(VLOOKUP($CK$9,$A$12:$B$71,2,0)-1),CU$9-SUM(CV$12:CV188)),0)),0)</f>
        <v>0</v>
      </c>
      <c r="CX188" s="6">
        <f>IF(SUM(CV$12:CV188)&gt;0,0,IF(CT188&lt;&gt;"",CU188-CW188-CV188,0))</f>
        <v>0</v>
      </c>
      <c r="CY188" s="6">
        <f>IF(SUM(CV$12:CV188)&gt;0,0,IF(CT188&lt;&gt;"",(CU188-CV188)*Tablas!$D$8,0))</f>
        <v>0</v>
      </c>
      <c r="CZ188" s="6">
        <f>IF(CW188&gt;0,IF(SUM(CV$12:CV188)&gt;0,0,IF(CT188&lt;&gt;"",Tablas!$G$8,0)),0)</f>
        <v>0</v>
      </c>
      <c r="DA188" s="6">
        <f>IF(CT188&lt;&gt;"",ROUND(CZ188+CY188+CW188,2),0)*(1+Tablas!$E$8)</f>
        <v>0</v>
      </c>
      <c r="DC188" s="14" t="str">
        <f t="shared" si="99"/>
        <v/>
      </c>
      <c r="DD188" s="6">
        <f t="shared" si="100"/>
        <v>0</v>
      </c>
      <c r="DE188" s="6">
        <f t="shared" si="101"/>
        <v>0</v>
      </c>
      <c r="DF188" s="6">
        <f>IF(DD188&gt;0,IF(SUM(DE$12:DE188)&gt;0,0,IF(DC188&lt;&gt;"",-PPMT(Tablas!$D$8,DC188,($C$4*12)-(VLOOKUP($CT$9,$A$12:$B$71,2,0)-1),DD$9-SUM(DE$12:DE188)),0)),0)</f>
        <v>0</v>
      </c>
      <c r="DG188" s="6">
        <f>IF(SUM(DE$12:DE188)&gt;0,0,IF(DC188&lt;&gt;"",DD188-DF188-DE188,0))</f>
        <v>0</v>
      </c>
      <c r="DH188" s="6">
        <f>IF(SUM(DE$12:DE188)&gt;0,0,IF(DC188&lt;&gt;"",(DD188-DE188)*Tablas!$D$8,0))</f>
        <v>0</v>
      </c>
      <c r="DI188" s="6">
        <f>IF(DF188&gt;0,IF(SUM(DE$12:DE188)&gt;0,0,IF(DC188&lt;&gt;"",Tablas!$G$8,0)),0)</f>
        <v>0</v>
      </c>
      <c r="DJ188" s="6">
        <f>IF(DC188&lt;&gt;"",ROUND(DI188+DH188+DF188,2),0)*(1+Tablas!$E$8)</f>
        <v>0</v>
      </c>
      <c r="DL188" s="14" t="str">
        <f t="shared" si="102"/>
        <v/>
      </c>
      <c r="DM188" s="6">
        <f t="shared" si="103"/>
        <v>0</v>
      </c>
      <c r="DN188" s="6">
        <f t="shared" si="104"/>
        <v>0</v>
      </c>
      <c r="DO188" s="6">
        <f>IF(DM188&gt;0,IF(SUM(DN$12:DN188)&gt;0,0,IF(DL188&lt;&gt;"",-PPMT(Tablas!$D$8,DL188,($C$4*12)-(VLOOKUP($DC$9,$A$12:$B$71,2,0)-1),DM$9-SUM(DN$12:DN188)),0)),0)</f>
        <v>0</v>
      </c>
      <c r="DP188" s="6">
        <f>IF(SUM(DN$12:DN188)&gt;0,0,IF(DL188&lt;&gt;"",DM188-DO188-DN188,0))</f>
        <v>0</v>
      </c>
      <c r="DQ188" s="6">
        <f>IF(SUM(DN$12:DN188)&gt;0,0,IF(DL188&lt;&gt;"",(DM188-DN188)*Tablas!$D$8,0))</f>
        <v>0</v>
      </c>
      <c r="DR188" s="6">
        <f>IF(DO188&gt;0,IF(SUM(DN$12:DN188)&gt;0,0,IF(DL188&lt;&gt;"",Tablas!$G$8,0)),0)</f>
        <v>0</v>
      </c>
      <c r="DS188" s="6">
        <f>IF(DL188&lt;&gt;"",ROUND(DR188+DQ188+DO188,2),0)*(1+Tablas!$E$8)</f>
        <v>0</v>
      </c>
      <c r="DU188" s="14" t="str">
        <f t="shared" si="105"/>
        <v/>
      </c>
      <c r="DV188" s="6">
        <f t="shared" si="106"/>
        <v>0</v>
      </c>
      <c r="DW188" s="6">
        <f t="shared" si="107"/>
        <v>0</v>
      </c>
      <c r="DX188" s="6">
        <f>IF(DV188&gt;0,IF(SUM(DW$12:DW188)&gt;0,0,IF(DU188&lt;&gt;"",-PPMT(Tablas!$D$8,DU188,($C$4*12)-(VLOOKUP($DL$9,$A$12:$B$71,2,0)-1),DV$9-SUM(DW$12:DW188)),0)),0)</f>
        <v>0</v>
      </c>
      <c r="DY188" s="6">
        <f>IF(SUM(DW$12:DW188)&gt;0,0,IF(DU188&lt;&gt;"",DV188-DX188-DW188,0))</f>
        <v>0</v>
      </c>
      <c r="DZ188" s="6">
        <f>IF(SUM(DW$12:DW188)&gt;0,0,IF(DU188&lt;&gt;"",(DV188-DW188)*Tablas!$D$8,0))</f>
        <v>0</v>
      </c>
      <c r="EA188" s="6">
        <f>IF(DX188&gt;0,IF(SUM(DW$12:DW188)&gt;0,0,IF(DU188&lt;&gt;"",Tablas!$G$8,0)),0)</f>
        <v>0</v>
      </c>
      <c r="EB188" s="6">
        <f>IF(DU188&lt;&gt;"",ROUND(EA188+DZ188+DX188,2),0)*(1+Tablas!$E$8)</f>
        <v>0</v>
      </c>
    </row>
    <row r="189" spans="1:132" x14ac:dyDescent="0.2">
      <c r="A189" s="3">
        <f>IF($D189&gt;0,COUNTA($D$12:D189),0)</f>
        <v>0</v>
      </c>
      <c r="B189" s="13" t="str">
        <f t="shared" si="108"/>
        <v/>
      </c>
      <c r="C189" s="1">
        <f t="shared" si="109"/>
        <v>50997</v>
      </c>
      <c r="D189" s="34"/>
      <c r="E189" s="6">
        <f t="shared" si="110"/>
        <v>1.0572875908110291E-11</v>
      </c>
      <c r="F189" s="6">
        <f t="shared" si="74"/>
        <v>0</v>
      </c>
      <c r="G189" s="6">
        <f t="shared" si="75"/>
        <v>0</v>
      </c>
      <c r="H189" s="6">
        <f t="shared" si="76"/>
        <v>0</v>
      </c>
      <c r="I189" s="6">
        <f>ROUND(SUM(F189:H189),2)*(Tablas!$E$8)</f>
        <v>0</v>
      </c>
      <c r="J189" s="6">
        <f t="shared" si="77"/>
        <v>0</v>
      </c>
      <c r="AR189" s="14" t="str">
        <f t="shared" si="78"/>
        <v/>
      </c>
      <c r="AS189" s="6">
        <f t="shared" si="79"/>
        <v>0</v>
      </c>
      <c r="AT189" s="6">
        <f t="shared" si="80"/>
        <v>0</v>
      </c>
      <c r="AU189" s="6">
        <f>IF(SUM($AT$12:$AT189)&gt;0,0,IF($AR189&lt;&gt;"",-PPMT($H$2,$AR189,$C$4*12,$AS$12-SUM($AT$12:$AT189)),0))</f>
        <v>0</v>
      </c>
      <c r="AV189" s="6">
        <f>IF(SUM($AT$12:$AT189)&gt;0,0,IF($AR189&lt;&gt;"",AS189-AU189-AT189,0))</f>
        <v>0</v>
      </c>
      <c r="AW189" s="6">
        <f>IF(SUM($AT$12:$AT189)&gt;0,0,IF($AR189&lt;&gt;"",(AS189-AT189)*$H$2,0))</f>
        <v>0</v>
      </c>
      <c r="AX189" s="6">
        <f>IF(AU189&gt;0,IF(SUM($AT$12:$AT189)&gt;0,0,IF($AR189&lt;&gt;"",Tablas!$G$8,0)),0)</f>
        <v>0</v>
      </c>
      <c r="AY189" s="6">
        <f>IF($AR189&lt;&gt;"",ROUND(AX189+AW189+AU189,2),0)*(1+Tablas!$E$8)</f>
        <v>0</v>
      </c>
      <c r="BA189" s="14" t="str">
        <f t="shared" si="81"/>
        <v/>
      </c>
      <c r="BB189" s="6">
        <f t="shared" si="82"/>
        <v>0</v>
      </c>
      <c r="BC189" s="6">
        <f t="shared" si="83"/>
        <v>0</v>
      </c>
      <c r="BD189" s="6">
        <f>IF(BB189&gt;0,
IF(SUM(BC$12:BC189)&gt;0,0,
IF(BA189&lt;&gt;"",
-PPMT(Tablas!$D$8,BA189,($C$4*12)-(VLOOKUP($AR$9,$A$12:$B$71,2,0)-1),BB$9-SUM(BC$12:BC189)),0)),0)</f>
        <v>0</v>
      </c>
      <c r="BE189" s="6">
        <f>IF(SUM(BC$12:BC189)&gt;0,0,IF(BA189&lt;&gt;"",BB189-BD189-BC189,0))</f>
        <v>0</v>
      </c>
      <c r="BF189" s="6">
        <f>IF(SUM(BC$12:BC189)&gt;0,0,IF(BA189&lt;&gt;"",(BB189-BC189)*Tablas!$D$8,0))</f>
        <v>0</v>
      </c>
      <c r="BG189" s="6">
        <f>IF(BD189&gt;0,IF(SUM(BC$12:BC189)&gt;0,0,IF(BA189&lt;&gt;"",Tablas!$G$8,0)),0)</f>
        <v>0</v>
      </c>
      <c r="BH189" s="6">
        <f>IF(BA189&lt;&gt;"",ROUND(BG189+BF189+BD189,2),0)*(1+Tablas!$E$8)</f>
        <v>0</v>
      </c>
      <c r="BJ189" s="14" t="str">
        <f t="shared" si="84"/>
        <v/>
      </c>
      <c r="BK189" s="6">
        <f t="shared" si="85"/>
        <v>0</v>
      </c>
      <c r="BL189" s="6">
        <f t="shared" si="86"/>
        <v>0</v>
      </c>
      <c r="BM189" s="6">
        <f>IF(BK189&gt;0,IF(SUM(BL$12:BL189)&gt;0,0,IF(BJ189&lt;&gt;"",-PPMT(Tablas!$D$8,BJ189,($C$4*12)-(VLOOKUP($BA$9,$A$12:$B$71,2,0)-1),BK$9-SUM(BL$12:BL189)),0)),0)</f>
        <v>0</v>
      </c>
      <c r="BN189" s="6">
        <f>IF(SUM(BL$12:BL189)&gt;0,0,IF(BJ189&lt;&gt;"",BK189-BM189-BL189,0))</f>
        <v>0</v>
      </c>
      <c r="BO189" s="6">
        <f>IF(SUM(BL$12:BL189)&gt;0,0,IF(BJ189&lt;&gt;"",(BK189-BL189)*Tablas!$D$8,0))</f>
        <v>0</v>
      </c>
      <c r="BP189" s="6">
        <f>IF(BM189&gt;0,IF(SUM(BL$12:BL189)&gt;0,0,IF(BJ189&lt;&gt;"",Tablas!$G$8,0)),0)</f>
        <v>0</v>
      </c>
      <c r="BQ189" s="6">
        <f>IF(BJ189&lt;&gt;"",ROUND(BP189+BO189+BM189,2),0)*(1+Tablas!$E$8)</f>
        <v>0</v>
      </c>
      <c r="BS189" s="14" t="str">
        <f t="shared" si="87"/>
        <v/>
      </c>
      <c r="BT189" s="6">
        <f t="shared" si="88"/>
        <v>0</v>
      </c>
      <c r="BU189" s="6">
        <f t="shared" si="89"/>
        <v>0</v>
      </c>
      <c r="BV189" s="6">
        <f>IF(BT189&gt;0,IF(SUM(BU$12:BU189)&gt;0,0,IF(BS189&lt;&gt;"",-PPMT(Tablas!$D$8,BS189,($C$4*12)-(VLOOKUP($BJ$9,$A$12:$B$71,2,0)-1),BT$9-SUM(BU$12:BU189)),0)),0)</f>
        <v>0</v>
      </c>
      <c r="BW189" s="6">
        <f>IF(SUM(BU$12:BU189)&gt;0,0,IF(BS189&lt;&gt;"",BT189-BV189-BU189,0))</f>
        <v>0</v>
      </c>
      <c r="BX189" s="6">
        <f>IF(SUM(BU$12:BU189)&gt;0,0,IF(BS189&lt;&gt;"",(BT189-BU189)*Tablas!$D$8,0))</f>
        <v>0</v>
      </c>
      <c r="BY189" s="6">
        <f>IF(BV189&gt;0,IF(SUM(BU$12:BU189)&gt;0,0,IF(BS189&lt;&gt;"",Tablas!$G$8,0)),0)</f>
        <v>0</v>
      </c>
      <c r="BZ189" s="6">
        <f>IF(BS189&lt;&gt;"",ROUND(BY189+BX189+BV189,2),0)*(1+Tablas!$E$8)</f>
        <v>0</v>
      </c>
      <c r="CB189" s="14" t="str">
        <f t="shared" si="90"/>
        <v/>
      </c>
      <c r="CC189" s="6">
        <f t="shared" si="91"/>
        <v>0</v>
      </c>
      <c r="CD189" s="6">
        <f t="shared" si="92"/>
        <v>0</v>
      </c>
      <c r="CE189" s="6">
        <f>IF(CC189&gt;0,IF(SUM(CD$12:CD189)&gt;0,0,IF(CB189&lt;&gt;"",-PPMT(Tablas!$D$8,CB189,($C$4*12)-(VLOOKUP($BS$9,$A$12:$B$71,2,0)-1),CC$9-SUM(CD$12:CD189)),0)),0)</f>
        <v>0</v>
      </c>
      <c r="CF189" s="6">
        <f>IF(SUM(CD$12:CD189)&gt;0,0,IF(CB189&lt;&gt;"",CC189-CE189-CD189,0))</f>
        <v>0</v>
      </c>
      <c r="CG189" s="6">
        <f>IF(SUM(CD$12:CD189)&gt;0,0,IF(CB189&lt;&gt;"",(CC189-CD189)*Tablas!$D$8,0))</f>
        <v>0</v>
      </c>
      <c r="CH189" s="6">
        <f>IF(CE189&gt;0,IF(SUM(CD$12:CD189)&gt;0,0,IF(CB189&lt;&gt;"",Tablas!$G$8,0)),0)</f>
        <v>0</v>
      </c>
      <c r="CI189" s="6">
        <f>IF(CB189&lt;&gt;"",ROUND(CH189+CG189+CE189,2),0)*(1+Tablas!$E$8)</f>
        <v>0</v>
      </c>
      <c r="CK189" s="14" t="str">
        <f t="shared" si="93"/>
        <v/>
      </c>
      <c r="CL189" s="6">
        <f t="shared" si="94"/>
        <v>0</v>
      </c>
      <c r="CM189" s="6">
        <f t="shared" si="95"/>
        <v>0</v>
      </c>
      <c r="CN189" s="6">
        <f>IF(CL189&gt;0,IF(SUM(CM$12:CM189)&gt;0,0,IF(CK189&lt;&gt;"",-PPMT(Tablas!$D$8,CK189,($C$4*12)-(VLOOKUP($CB$9,$A$12:$B$71,2,0)-1),CL$9-SUM(CM$12:CM189)),0)),0)</f>
        <v>0</v>
      </c>
      <c r="CO189" s="6">
        <f>IF(SUM(CM$12:CM189)&gt;0,0,IF(CK189&lt;&gt;"",CL189-CN189-CM189,0))</f>
        <v>0</v>
      </c>
      <c r="CP189" s="6">
        <f>IF(SUM(CM$12:CM189)&gt;0,0,IF(CK189&lt;&gt;"",(CL189-CM189)*Tablas!$D$8,0))</f>
        <v>0</v>
      </c>
      <c r="CQ189" s="6">
        <f>IF(CN189&gt;0,IF(SUM(CM$12:CM189)&gt;0,0,IF(CK189&lt;&gt;"",Tablas!$G$8,0)),0)</f>
        <v>0</v>
      </c>
      <c r="CR189" s="6">
        <f>IF(CK189&lt;&gt;"",ROUND(CQ189+CP189+CN189,2),0)*(1+Tablas!$E$8)</f>
        <v>0</v>
      </c>
      <c r="CT189" s="14" t="str">
        <f t="shared" si="96"/>
        <v/>
      </c>
      <c r="CU189" s="6">
        <f t="shared" si="97"/>
        <v>0</v>
      </c>
      <c r="CV189" s="6">
        <f t="shared" si="98"/>
        <v>0</v>
      </c>
      <c r="CW189" s="6">
        <f>IF(CU189&gt;0,IF(SUM(CV$12:CV189)&gt;0,0,IF(CT189&lt;&gt;"",-PPMT(Tablas!$D$8,CT189,($C$4*12)-(VLOOKUP($CK$9,$A$12:$B$71,2,0)-1),CU$9-SUM(CV$12:CV189)),0)),0)</f>
        <v>0</v>
      </c>
      <c r="CX189" s="6">
        <f>IF(SUM(CV$12:CV189)&gt;0,0,IF(CT189&lt;&gt;"",CU189-CW189-CV189,0))</f>
        <v>0</v>
      </c>
      <c r="CY189" s="6">
        <f>IF(SUM(CV$12:CV189)&gt;0,0,IF(CT189&lt;&gt;"",(CU189-CV189)*Tablas!$D$8,0))</f>
        <v>0</v>
      </c>
      <c r="CZ189" s="6">
        <f>IF(CW189&gt;0,IF(SUM(CV$12:CV189)&gt;0,0,IF(CT189&lt;&gt;"",Tablas!$G$8,0)),0)</f>
        <v>0</v>
      </c>
      <c r="DA189" s="6">
        <f>IF(CT189&lt;&gt;"",ROUND(CZ189+CY189+CW189,2),0)*(1+Tablas!$E$8)</f>
        <v>0</v>
      </c>
      <c r="DC189" s="14" t="str">
        <f t="shared" si="99"/>
        <v/>
      </c>
      <c r="DD189" s="6">
        <f t="shared" si="100"/>
        <v>0</v>
      </c>
      <c r="DE189" s="6">
        <f t="shared" si="101"/>
        <v>0</v>
      </c>
      <c r="DF189" s="6">
        <f>IF(DD189&gt;0,IF(SUM(DE$12:DE189)&gt;0,0,IF(DC189&lt;&gt;"",-PPMT(Tablas!$D$8,DC189,($C$4*12)-(VLOOKUP($CT$9,$A$12:$B$71,2,0)-1),DD$9-SUM(DE$12:DE189)),0)),0)</f>
        <v>0</v>
      </c>
      <c r="DG189" s="6">
        <f>IF(SUM(DE$12:DE189)&gt;0,0,IF(DC189&lt;&gt;"",DD189-DF189-DE189,0))</f>
        <v>0</v>
      </c>
      <c r="DH189" s="6">
        <f>IF(SUM(DE$12:DE189)&gt;0,0,IF(DC189&lt;&gt;"",(DD189-DE189)*Tablas!$D$8,0))</f>
        <v>0</v>
      </c>
      <c r="DI189" s="6">
        <f>IF(DF189&gt;0,IF(SUM(DE$12:DE189)&gt;0,0,IF(DC189&lt;&gt;"",Tablas!$G$8,0)),0)</f>
        <v>0</v>
      </c>
      <c r="DJ189" s="6">
        <f>IF(DC189&lt;&gt;"",ROUND(DI189+DH189+DF189,2),0)*(1+Tablas!$E$8)</f>
        <v>0</v>
      </c>
      <c r="DL189" s="14" t="str">
        <f t="shared" si="102"/>
        <v/>
      </c>
      <c r="DM189" s="6">
        <f t="shared" si="103"/>
        <v>0</v>
      </c>
      <c r="DN189" s="6">
        <f t="shared" si="104"/>
        <v>0</v>
      </c>
      <c r="DO189" s="6">
        <f>IF(DM189&gt;0,IF(SUM(DN$12:DN189)&gt;0,0,IF(DL189&lt;&gt;"",-PPMT(Tablas!$D$8,DL189,($C$4*12)-(VLOOKUP($DC$9,$A$12:$B$71,2,0)-1),DM$9-SUM(DN$12:DN189)),0)),0)</f>
        <v>0</v>
      </c>
      <c r="DP189" s="6">
        <f>IF(SUM(DN$12:DN189)&gt;0,0,IF(DL189&lt;&gt;"",DM189-DO189-DN189,0))</f>
        <v>0</v>
      </c>
      <c r="DQ189" s="6">
        <f>IF(SUM(DN$12:DN189)&gt;0,0,IF(DL189&lt;&gt;"",(DM189-DN189)*Tablas!$D$8,0))</f>
        <v>0</v>
      </c>
      <c r="DR189" s="6">
        <f>IF(DO189&gt;0,IF(SUM(DN$12:DN189)&gt;0,0,IF(DL189&lt;&gt;"",Tablas!$G$8,0)),0)</f>
        <v>0</v>
      </c>
      <c r="DS189" s="6">
        <f>IF(DL189&lt;&gt;"",ROUND(DR189+DQ189+DO189,2),0)*(1+Tablas!$E$8)</f>
        <v>0</v>
      </c>
      <c r="DU189" s="14" t="str">
        <f t="shared" si="105"/>
        <v/>
      </c>
      <c r="DV189" s="6">
        <f t="shared" si="106"/>
        <v>0</v>
      </c>
      <c r="DW189" s="6">
        <f t="shared" si="107"/>
        <v>0</v>
      </c>
      <c r="DX189" s="6">
        <f>IF(DV189&gt;0,IF(SUM(DW$12:DW189)&gt;0,0,IF(DU189&lt;&gt;"",-PPMT(Tablas!$D$8,DU189,($C$4*12)-(VLOOKUP($DL$9,$A$12:$B$71,2,0)-1),DV$9-SUM(DW$12:DW189)),0)),0)</f>
        <v>0</v>
      </c>
      <c r="DY189" s="6">
        <f>IF(SUM(DW$12:DW189)&gt;0,0,IF(DU189&lt;&gt;"",DV189-DX189-DW189,0))</f>
        <v>0</v>
      </c>
      <c r="DZ189" s="6">
        <f>IF(SUM(DW$12:DW189)&gt;0,0,IF(DU189&lt;&gt;"",(DV189-DW189)*Tablas!$D$8,0))</f>
        <v>0</v>
      </c>
      <c r="EA189" s="6">
        <f>IF(DX189&gt;0,IF(SUM(DW$12:DW189)&gt;0,0,IF(DU189&lt;&gt;"",Tablas!$G$8,0)),0)</f>
        <v>0</v>
      </c>
      <c r="EB189" s="6">
        <f>IF(DU189&lt;&gt;"",ROUND(EA189+DZ189+DX189,2),0)*(1+Tablas!$E$8)</f>
        <v>0</v>
      </c>
    </row>
    <row r="190" spans="1:132" x14ac:dyDescent="0.2">
      <c r="A190" s="3">
        <f>IF($D190&gt;0,COUNTA($D$12:D190),0)</f>
        <v>0</v>
      </c>
      <c r="B190" s="13" t="str">
        <f t="shared" si="108"/>
        <v/>
      </c>
      <c r="C190" s="1">
        <f t="shared" si="109"/>
        <v>51028</v>
      </c>
      <c r="D190" s="34"/>
      <c r="E190" s="6">
        <f t="shared" si="110"/>
        <v>1.0572875908110291E-11</v>
      </c>
      <c r="F190" s="6">
        <f t="shared" si="74"/>
        <v>0</v>
      </c>
      <c r="G190" s="6">
        <f t="shared" si="75"/>
        <v>0</v>
      </c>
      <c r="H190" s="6">
        <f t="shared" si="76"/>
        <v>0</v>
      </c>
      <c r="I190" s="6">
        <f>ROUND(SUM(F190:H190),2)*(Tablas!$E$8)</f>
        <v>0</v>
      </c>
      <c r="J190" s="6">
        <f t="shared" si="77"/>
        <v>0</v>
      </c>
      <c r="AR190" s="14" t="str">
        <f t="shared" si="78"/>
        <v/>
      </c>
      <c r="AS190" s="6">
        <f t="shared" si="79"/>
        <v>0</v>
      </c>
      <c r="AT190" s="6">
        <f t="shared" si="80"/>
        <v>0</v>
      </c>
      <c r="AU190" s="6">
        <f>IF(SUM($AT$12:$AT190)&gt;0,0,IF($AR190&lt;&gt;"",-PPMT($H$2,$AR190,$C$4*12,$AS$12-SUM($AT$12:$AT190)),0))</f>
        <v>0</v>
      </c>
      <c r="AV190" s="6">
        <f>IF(SUM($AT$12:$AT190)&gt;0,0,IF($AR190&lt;&gt;"",AS190-AU190-AT190,0))</f>
        <v>0</v>
      </c>
      <c r="AW190" s="6">
        <f>IF(SUM($AT$12:$AT190)&gt;0,0,IF($AR190&lt;&gt;"",(AS190-AT190)*$H$2,0))</f>
        <v>0</v>
      </c>
      <c r="AX190" s="6">
        <f>IF(AU190&gt;0,IF(SUM($AT$12:$AT190)&gt;0,0,IF($AR190&lt;&gt;"",Tablas!$G$8,0)),0)</f>
        <v>0</v>
      </c>
      <c r="AY190" s="6">
        <f>IF($AR190&lt;&gt;"",ROUND(AX190+AW190+AU190,2),0)*(1+Tablas!$E$8)</f>
        <v>0</v>
      </c>
      <c r="BA190" s="14" t="str">
        <f t="shared" si="81"/>
        <v/>
      </c>
      <c r="BB190" s="6">
        <f t="shared" si="82"/>
        <v>0</v>
      </c>
      <c r="BC190" s="6">
        <f t="shared" si="83"/>
        <v>0</v>
      </c>
      <c r="BD190" s="6">
        <f>IF(BB190&gt;0,
IF(SUM(BC$12:BC190)&gt;0,0,
IF(BA190&lt;&gt;"",
-PPMT(Tablas!$D$8,BA190,($C$4*12)-(VLOOKUP($AR$9,$A$12:$B$71,2,0)-1),BB$9-SUM(BC$12:BC190)),0)),0)</f>
        <v>0</v>
      </c>
      <c r="BE190" s="6">
        <f>IF(SUM(BC$12:BC190)&gt;0,0,IF(BA190&lt;&gt;"",BB190-BD190-BC190,0))</f>
        <v>0</v>
      </c>
      <c r="BF190" s="6">
        <f>IF(SUM(BC$12:BC190)&gt;0,0,IF(BA190&lt;&gt;"",(BB190-BC190)*Tablas!$D$8,0))</f>
        <v>0</v>
      </c>
      <c r="BG190" s="6">
        <f>IF(BD190&gt;0,IF(SUM(BC$12:BC190)&gt;0,0,IF(BA190&lt;&gt;"",Tablas!$G$8,0)),0)</f>
        <v>0</v>
      </c>
      <c r="BH190" s="6">
        <f>IF(BA190&lt;&gt;"",ROUND(BG190+BF190+BD190,2),0)*(1+Tablas!$E$8)</f>
        <v>0</v>
      </c>
      <c r="BJ190" s="14" t="str">
        <f t="shared" si="84"/>
        <v/>
      </c>
      <c r="BK190" s="6">
        <f t="shared" si="85"/>
        <v>0</v>
      </c>
      <c r="BL190" s="6">
        <f t="shared" si="86"/>
        <v>0</v>
      </c>
      <c r="BM190" s="6">
        <f>IF(BK190&gt;0,IF(SUM(BL$12:BL190)&gt;0,0,IF(BJ190&lt;&gt;"",-PPMT(Tablas!$D$8,BJ190,($C$4*12)-(VLOOKUP($BA$9,$A$12:$B$71,2,0)-1),BK$9-SUM(BL$12:BL190)),0)),0)</f>
        <v>0</v>
      </c>
      <c r="BN190" s="6">
        <f>IF(SUM(BL$12:BL190)&gt;0,0,IF(BJ190&lt;&gt;"",BK190-BM190-BL190,0))</f>
        <v>0</v>
      </c>
      <c r="BO190" s="6">
        <f>IF(SUM(BL$12:BL190)&gt;0,0,IF(BJ190&lt;&gt;"",(BK190-BL190)*Tablas!$D$8,0))</f>
        <v>0</v>
      </c>
      <c r="BP190" s="6">
        <f>IF(BM190&gt;0,IF(SUM(BL$12:BL190)&gt;0,0,IF(BJ190&lt;&gt;"",Tablas!$G$8,0)),0)</f>
        <v>0</v>
      </c>
      <c r="BQ190" s="6">
        <f>IF(BJ190&lt;&gt;"",ROUND(BP190+BO190+BM190,2),0)*(1+Tablas!$E$8)</f>
        <v>0</v>
      </c>
      <c r="BS190" s="14" t="str">
        <f t="shared" si="87"/>
        <v/>
      </c>
      <c r="BT190" s="6">
        <f t="shared" si="88"/>
        <v>0</v>
      </c>
      <c r="BU190" s="6">
        <f t="shared" si="89"/>
        <v>0</v>
      </c>
      <c r="BV190" s="6">
        <f>IF(BT190&gt;0,IF(SUM(BU$12:BU190)&gt;0,0,IF(BS190&lt;&gt;"",-PPMT(Tablas!$D$8,BS190,($C$4*12)-(VLOOKUP($BJ$9,$A$12:$B$71,2,0)-1),BT$9-SUM(BU$12:BU190)),0)),0)</f>
        <v>0</v>
      </c>
      <c r="BW190" s="6">
        <f>IF(SUM(BU$12:BU190)&gt;0,0,IF(BS190&lt;&gt;"",BT190-BV190-BU190,0))</f>
        <v>0</v>
      </c>
      <c r="BX190" s="6">
        <f>IF(SUM(BU$12:BU190)&gt;0,0,IF(BS190&lt;&gt;"",(BT190-BU190)*Tablas!$D$8,0))</f>
        <v>0</v>
      </c>
      <c r="BY190" s="6">
        <f>IF(BV190&gt;0,IF(SUM(BU$12:BU190)&gt;0,0,IF(BS190&lt;&gt;"",Tablas!$G$8,0)),0)</f>
        <v>0</v>
      </c>
      <c r="BZ190" s="6">
        <f>IF(BS190&lt;&gt;"",ROUND(BY190+BX190+BV190,2),0)*(1+Tablas!$E$8)</f>
        <v>0</v>
      </c>
      <c r="CB190" s="14" t="str">
        <f t="shared" si="90"/>
        <v/>
      </c>
      <c r="CC190" s="6">
        <f t="shared" si="91"/>
        <v>0</v>
      </c>
      <c r="CD190" s="6">
        <f t="shared" si="92"/>
        <v>0</v>
      </c>
      <c r="CE190" s="6">
        <f>IF(CC190&gt;0,IF(SUM(CD$12:CD190)&gt;0,0,IF(CB190&lt;&gt;"",-PPMT(Tablas!$D$8,CB190,($C$4*12)-(VLOOKUP($BS$9,$A$12:$B$71,2,0)-1),CC$9-SUM(CD$12:CD190)),0)),0)</f>
        <v>0</v>
      </c>
      <c r="CF190" s="6">
        <f>IF(SUM(CD$12:CD190)&gt;0,0,IF(CB190&lt;&gt;"",CC190-CE190-CD190,0))</f>
        <v>0</v>
      </c>
      <c r="CG190" s="6">
        <f>IF(SUM(CD$12:CD190)&gt;0,0,IF(CB190&lt;&gt;"",(CC190-CD190)*Tablas!$D$8,0))</f>
        <v>0</v>
      </c>
      <c r="CH190" s="6">
        <f>IF(CE190&gt;0,IF(SUM(CD$12:CD190)&gt;0,0,IF(CB190&lt;&gt;"",Tablas!$G$8,0)),0)</f>
        <v>0</v>
      </c>
      <c r="CI190" s="6">
        <f>IF(CB190&lt;&gt;"",ROUND(CH190+CG190+CE190,2),0)*(1+Tablas!$E$8)</f>
        <v>0</v>
      </c>
      <c r="CK190" s="14" t="str">
        <f t="shared" si="93"/>
        <v/>
      </c>
      <c r="CL190" s="6">
        <f t="shared" si="94"/>
        <v>0</v>
      </c>
      <c r="CM190" s="6">
        <f t="shared" si="95"/>
        <v>0</v>
      </c>
      <c r="CN190" s="6">
        <f>IF(CL190&gt;0,IF(SUM(CM$12:CM190)&gt;0,0,IF(CK190&lt;&gt;"",-PPMT(Tablas!$D$8,CK190,($C$4*12)-(VLOOKUP($CB$9,$A$12:$B$71,2,0)-1),CL$9-SUM(CM$12:CM190)),0)),0)</f>
        <v>0</v>
      </c>
      <c r="CO190" s="6">
        <f>IF(SUM(CM$12:CM190)&gt;0,0,IF(CK190&lt;&gt;"",CL190-CN190-CM190,0))</f>
        <v>0</v>
      </c>
      <c r="CP190" s="6">
        <f>IF(SUM(CM$12:CM190)&gt;0,0,IF(CK190&lt;&gt;"",(CL190-CM190)*Tablas!$D$8,0))</f>
        <v>0</v>
      </c>
      <c r="CQ190" s="6">
        <f>IF(CN190&gt;0,IF(SUM(CM$12:CM190)&gt;0,0,IF(CK190&lt;&gt;"",Tablas!$G$8,0)),0)</f>
        <v>0</v>
      </c>
      <c r="CR190" s="6">
        <f>IF(CK190&lt;&gt;"",ROUND(CQ190+CP190+CN190,2),0)*(1+Tablas!$E$8)</f>
        <v>0</v>
      </c>
      <c r="CT190" s="14" t="str">
        <f t="shared" si="96"/>
        <v/>
      </c>
      <c r="CU190" s="6">
        <f t="shared" si="97"/>
        <v>0</v>
      </c>
      <c r="CV190" s="6">
        <f t="shared" si="98"/>
        <v>0</v>
      </c>
      <c r="CW190" s="6">
        <f>IF(CU190&gt;0,IF(SUM(CV$12:CV190)&gt;0,0,IF(CT190&lt;&gt;"",-PPMT(Tablas!$D$8,CT190,($C$4*12)-(VLOOKUP($CK$9,$A$12:$B$71,2,0)-1),CU$9-SUM(CV$12:CV190)),0)),0)</f>
        <v>0</v>
      </c>
      <c r="CX190" s="6">
        <f>IF(SUM(CV$12:CV190)&gt;0,0,IF(CT190&lt;&gt;"",CU190-CW190-CV190,0))</f>
        <v>0</v>
      </c>
      <c r="CY190" s="6">
        <f>IF(SUM(CV$12:CV190)&gt;0,0,IF(CT190&lt;&gt;"",(CU190-CV190)*Tablas!$D$8,0))</f>
        <v>0</v>
      </c>
      <c r="CZ190" s="6">
        <f>IF(CW190&gt;0,IF(SUM(CV$12:CV190)&gt;0,0,IF(CT190&lt;&gt;"",Tablas!$G$8,0)),0)</f>
        <v>0</v>
      </c>
      <c r="DA190" s="6">
        <f>IF(CT190&lt;&gt;"",ROUND(CZ190+CY190+CW190,2),0)*(1+Tablas!$E$8)</f>
        <v>0</v>
      </c>
      <c r="DC190" s="14" t="str">
        <f t="shared" si="99"/>
        <v/>
      </c>
      <c r="DD190" s="6">
        <f t="shared" si="100"/>
        <v>0</v>
      </c>
      <c r="DE190" s="6">
        <f t="shared" si="101"/>
        <v>0</v>
      </c>
      <c r="DF190" s="6">
        <f>IF(DD190&gt;0,IF(SUM(DE$12:DE190)&gt;0,0,IF(DC190&lt;&gt;"",-PPMT(Tablas!$D$8,DC190,($C$4*12)-(VLOOKUP($CT$9,$A$12:$B$71,2,0)-1),DD$9-SUM(DE$12:DE190)),0)),0)</f>
        <v>0</v>
      </c>
      <c r="DG190" s="6">
        <f>IF(SUM(DE$12:DE190)&gt;0,0,IF(DC190&lt;&gt;"",DD190-DF190-DE190,0))</f>
        <v>0</v>
      </c>
      <c r="DH190" s="6">
        <f>IF(SUM(DE$12:DE190)&gt;0,0,IF(DC190&lt;&gt;"",(DD190-DE190)*Tablas!$D$8,0))</f>
        <v>0</v>
      </c>
      <c r="DI190" s="6">
        <f>IF(DF190&gt;0,IF(SUM(DE$12:DE190)&gt;0,0,IF(DC190&lt;&gt;"",Tablas!$G$8,0)),0)</f>
        <v>0</v>
      </c>
      <c r="DJ190" s="6">
        <f>IF(DC190&lt;&gt;"",ROUND(DI190+DH190+DF190,2),0)*(1+Tablas!$E$8)</f>
        <v>0</v>
      </c>
      <c r="DL190" s="14" t="str">
        <f t="shared" si="102"/>
        <v/>
      </c>
      <c r="DM190" s="6">
        <f t="shared" si="103"/>
        <v>0</v>
      </c>
      <c r="DN190" s="6">
        <f t="shared" si="104"/>
        <v>0</v>
      </c>
      <c r="DO190" s="6">
        <f>IF(DM190&gt;0,IF(SUM(DN$12:DN190)&gt;0,0,IF(DL190&lt;&gt;"",-PPMT(Tablas!$D$8,DL190,($C$4*12)-(VLOOKUP($DC$9,$A$12:$B$71,2,0)-1),DM$9-SUM(DN$12:DN190)),0)),0)</f>
        <v>0</v>
      </c>
      <c r="DP190" s="6">
        <f>IF(SUM(DN$12:DN190)&gt;0,0,IF(DL190&lt;&gt;"",DM190-DO190-DN190,0))</f>
        <v>0</v>
      </c>
      <c r="DQ190" s="6">
        <f>IF(SUM(DN$12:DN190)&gt;0,0,IF(DL190&lt;&gt;"",(DM190-DN190)*Tablas!$D$8,0))</f>
        <v>0</v>
      </c>
      <c r="DR190" s="6">
        <f>IF(DO190&gt;0,IF(SUM(DN$12:DN190)&gt;0,0,IF(DL190&lt;&gt;"",Tablas!$G$8,0)),0)</f>
        <v>0</v>
      </c>
      <c r="DS190" s="6">
        <f>IF(DL190&lt;&gt;"",ROUND(DR190+DQ190+DO190,2),0)*(1+Tablas!$E$8)</f>
        <v>0</v>
      </c>
      <c r="DU190" s="14" t="str">
        <f t="shared" si="105"/>
        <v/>
      </c>
      <c r="DV190" s="6">
        <f t="shared" si="106"/>
        <v>0</v>
      </c>
      <c r="DW190" s="6">
        <f t="shared" si="107"/>
        <v>0</v>
      </c>
      <c r="DX190" s="6">
        <f>IF(DV190&gt;0,IF(SUM(DW$12:DW190)&gt;0,0,IF(DU190&lt;&gt;"",-PPMT(Tablas!$D$8,DU190,($C$4*12)-(VLOOKUP($DL$9,$A$12:$B$71,2,0)-1),DV$9-SUM(DW$12:DW190)),0)),0)</f>
        <v>0</v>
      </c>
      <c r="DY190" s="6">
        <f>IF(SUM(DW$12:DW190)&gt;0,0,IF(DU190&lt;&gt;"",DV190-DX190-DW190,0))</f>
        <v>0</v>
      </c>
      <c r="DZ190" s="6">
        <f>IF(SUM(DW$12:DW190)&gt;0,0,IF(DU190&lt;&gt;"",(DV190-DW190)*Tablas!$D$8,0))</f>
        <v>0</v>
      </c>
      <c r="EA190" s="6">
        <f>IF(DX190&gt;0,IF(SUM(DW$12:DW190)&gt;0,0,IF(DU190&lt;&gt;"",Tablas!$G$8,0)),0)</f>
        <v>0</v>
      </c>
      <c r="EB190" s="6">
        <f>IF(DU190&lt;&gt;"",ROUND(EA190+DZ190+DX190,2),0)*(1+Tablas!$E$8)</f>
        <v>0</v>
      </c>
    </row>
    <row r="191" spans="1:132" x14ac:dyDescent="0.2">
      <c r="A191" s="3">
        <f>IF($D191&gt;0,COUNTA($D$12:D191),0)</f>
        <v>0</v>
      </c>
      <c r="B191" s="13" t="str">
        <f t="shared" si="108"/>
        <v/>
      </c>
      <c r="C191" s="1">
        <f t="shared" si="109"/>
        <v>51058</v>
      </c>
      <c r="D191" s="34"/>
      <c r="E191" s="6">
        <f t="shared" si="110"/>
        <v>1.0572875908110291E-11</v>
      </c>
      <c r="F191" s="6">
        <f t="shared" si="74"/>
        <v>0</v>
      </c>
      <c r="G191" s="6">
        <f t="shared" si="75"/>
        <v>0</v>
      </c>
      <c r="H191" s="6">
        <f t="shared" si="76"/>
        <v>0</v>
      </c>
      <c r="I191" s="6">
        <f>ROUND(SUM(F191:H191),2)*(Tablas!$E$8)</f>
        <v>0</v>
      </c>
      <c r="J191" s="6">
        <f t="shared" si="77"/>
        <v>0</v>
      </c>
      <c r="AR191" s="14" t="str">
        <f t="shared" si="78"/>
        <v/>
      </c>
      <c r="AS191" s="6">
        <f t="shared" si="79"/>
        <v>0</v>
      </c>
      <c r="AT191" s="6">
        <f t="shared" si="80"/>
        <v>0</v>
      </c>
      <c r="AU191" s="6">
        <f>IF(SUM($AT$12:$AT191)&gt;0,0,IF($AR191&lt;&gt;"",-PPMT($H$2,$AR191,$C$4*12,$AS$12-SUM($AT$12:$AT191)),0))</f>
        <v>0</v>
      </c>
      <c r="AV191" s="6">
        <f>IF(SUM($AT$12:$AT191)&gt;0,0,IF($AR191&lt;&gt;"",AS191-AU191-AT191,0))</f>
        <v>0</v>
      </c>
      <c r="AW191" s="6">
        <f>IF(SUM($AT$12:$AT191)&gt;0,0,IF($AR191&lt;&gt;"",(AS191-AT191)*$H$2,0))</f>
        <v>0</v>
      </c>
      <c r="AX191" s="6">
        <f>IF(AU191&gt;0,IF(SUM($AT$12:$AT191)&gt;0,0,IF($AR191&lt;&gt;"",Tablas!$G$8,0)),0)</f>
        <v>0</v>
      </c>
      <c r="AY191" s="6">
        <f>IF($AR191&lt;&gt;"",ROUND(AX191+AW191+AU191,2),0)*(1+Tablas!$E$8)</f>
        <v>0</v>
      </c>
      <c r="BA191" s="14" t="str">
        <f t="shared" si="81"/>
        <v/>
      </c>
      <c r="BB191" s="6">
        <f t="shared" si="82"/>
        <v>0</v>
      </c>
      <c r="BC191" s="6">
        <f t="shared" si="83"/>
        <v>0</v>
      </c>
      <c r="BD191" s="6">
        <f>IF(BB191&gt;0,
IF(SUM(BC$12:BC191)&gt;0,0,
IF(BA191&lt;&gt;"",
-PPMT(Tablas!$D$8,BA191,($C$4*12)-(VLOOKUP($AR$9,$A$12:$B$71,2,0)-1),BB$9-SUM(BC$12:BC191)),0)),0)</f>
        <v>0</v>
      </c>
      <c r="BE191" s="6">
        <f>IF(SUM(BC$12:BC191)&gt;0,0,IF(BA191&lt;&gt;"",BB191-BD191-BC191,0))</f>
        <v>0</v>
      </c>
      <c r="BF191" s="6">
        <f>IF(SUM(BC$12:BC191)&gt;0,0,IF(BA191&lt;&gt;"",(BB191-BC191)*Tablas!$D$8,0))</f>
        <v>0</v>
      </c>
      <c r="BG191" s="6">
        <f>IF(BD191&gt;0,IF(SUM(BC$12:BC191)&gt;0,0,IF(BA191&lt;&gt;"",Tablas!$G$8,0)),0)</f>
        <v>0</v>
      </c>
      <c r="BH191" s="6">
        <f>IF(BA191&lt;&gt;"",ROUND(BG191+BF191+BD191,2),0)*(1+Tablas!$E$8)</f>
        <v>0</v>
      </c>
      <c r="BJ191" s="14" t="str">
        <f t="shared" si="84"/>
        <v/>
      </c>
      <c r="BK191" s="6">
        <f t="shared" si="85"/>
        <v>0</v>
      </c>
      <c r="BL191" s="6">
        <f t="shared" si="86"/>
        <v>0</v>
      </c>
      <c r="BM191" s="6">
        <f>IF(BK191&gt;0,IF(SUM(BL$12:BL191)&gt;0,0,IF(BJ191&lt;&gt;"",-PPMT(Tablas!$D$8,BJ191,($C$4*12)-(VLOOKUP($BA$9,$A$12:$B$71,2,0)-1),BK$9-SUM(BL$12:BL191)),0)),0)</f>
        <v>0</v>
      </c>
      <c r="BN191" s="6">
        <f>IF(SUM(BL$12:BL191)&gt;0,0,IF(BJ191&lt;&gt;"",BK191-BM191-BL191,0))</f>
        <v>0</v>
      </c>
      <c r="BO191" s="6">
        <f>IF(SUM(BL$12:BL191)&gt;0,0,IF(BJ191&lt;&gt;"",(BK191-BL191)*Tablas!$D$8,0))</f>
        <v>0</v>
      </c>
      <c r="BP191" s="6">
        <f>IF(BM191&gt;0,IF(SUM(BL$12:BL191)&gt;0,0,IF(BJ191&lt;&gt;"",Tablas!$G$8,0)),0)</f>
        <v>0</v>
      </c>
      <c r="BQ191" s="6">
        <f>IF(BJ191&lt;&gt;"",ROUND(BP191+BO191+BM191,2),0)*(1+Tablas!$E$8)</f>
        <v>0</v>
      </c>
      <c r="BS191" s="14" t="str">
        <f t="shared" si="87"/>
        <v/>
      </c>
      <c r="BT191" s="6">
        <f t="shared" si="88"/>
        <v>0</v>
      </c>
      <c r="BU191" s="6">
        <f t="shared" si="89"/>
        <v>0</v>
      </c>
      <c r="BV191" s="6">
        <f>IF(BT191&gt;0,IF(SUM(BU$12:BU191)&gt;0,0,IF(BS191&lt;&gt;"",-PPMT(Tablas!$D$8,BS191,($C$4*12)-(VLOOKUP($BJ$9,$A$12:$B$71,2,0)-1),BT$9-SUM(BU$12:BU191)),0)),0)</f>
        <v>0</v>
      </c>
      <c r="BW191" s="6">
        <f>IF(SUM(BU$12:BU191)&gt;0,0,IF(BS191&lt;&gt;"",BT191-BV191-BU191,0))</f>
        <v>0</v>
      </c>
      <c r="BX191" s="6">
        <f>IF(SUM(BU$12:BU191)&gt;0,0,IF(BS191&lt;&gt;"",(BT191-BU191)*Tablas!$D$8,0))</f>
        <v>0</v>
      </c>
      <c r="BY191" s="6">
        <f>IF(BV191&gt;0,IF(SUM(BU$12:BU191)&gt;0,0,IF(BS191&lt;&gt;"",Tablas!$G$8,0)),0)</f>
        <v>0</v>
      </c>
      <c r="BZ191" s="6">
        <f>IF(BS191&lt;&gt;"",ROUND(BY191+BX191+BV191,2),0)*(1+Tablas!$E$8)</f>
        <v>0</v>
      </c>
      <c r="CB191" s="14" t="str">
        <f t="shared" si="90"/>
        <v/>
      </c>
      <c r="CC191" s="6">
        <f t="shared" si="91"/>
        <v>0</v>
      </c>
      <c r="CD191" s="6">
        <f t="shared" si="92"/>
        <v>0</v>
      </c>
      <c r="CE191" s="6">
        <f>IF(CC191&gt;0,IF(SUM(CD$12:CD191)&gt;0,0,IF(CB191&lt;&gt;"",-PPMT(Tablas!$D$8,CB191,($C$4*12)-(VLOOKUP($BS$9,$A$12:$B$71,2,0)-1),CC$9-SUM(CD$12:CD191)),0)),0)</f>
        <v>0</v>
      </c>
      <c r="CF191" s="6">
        <f>IF(SUM(CD$12:CD191)&gt;0,0,IF(CB191&lt;&gt;"",CC191-CE191-CD191,0))</f>
        <v>0</v>
      </c>
      <c r="CG191" s="6">
        <f>IF(SUM(CD$12:CD191)&gt;0,0,IF(CB191&lt;&gt;"",(CC191-CD191)*Tablas!$D$8,0))</f>
        <v>0</v>
      </c>
      <c r="CH191" s="6">
        <f>IF(CE191&gt;0,IF(SUM(CD$12:CD191)&gt;0,0,IF(CB191&lt;&gt;"",Tablas!$G$8,0)),0)</f>
        <v>0</v>
      </c>
      <c r="CI191" s="6">
        <f>IF(CB191&lt;&gt;"",ROUND(CH191+CG191+CE191,2),0)*(1+Tablas!$E$8)</f>
        <v>0</v>
      </c>
      <c r="CK191" s="14" t="str">
        <f t="shared" si="93"/>
        <v/>
      </c>
      <c r="CL191" s="6">
        <f t="shared" si="94"/>
        <v>0</v>
      </c>
      <c r="CM191" s="6">
        <f t="shared" si="95"/>
        <v>0</v>
      </c>
      <c r="CN191" s="6">
        <f>IF(CL191&gt;0,IF(SUM(CM$12:CM191)&gt;0,0,IF(CK191&lt;&gt;"",-PPMT(Tablas!$D$8,CK191,($C$4*12)-(VLOOKUP($CB$9,$A$12:$B$71,2,0)-1),CL$9-SUM(CM$12:CM191)),0)),0)</f>
        <v>0</v>
      </c>
      <c r="CO191" s="6">
        <f>IF(SUM(CM$12:CM191)&gt;0,0,IF(CK191&lt;&gt;"",CL191-CN191-CM191,0))</f>
        <v>0</v>
      </c>
      <c r="CP191" s="6">
        <f>IF(SUM(CM$12:CM191)&gt;0,0,IF(CK191&lt;&gt;"",(CL191-CM191)*Tablas!$D$8,0))</f>
        <v>0</v>
      </c>
      <c r="CQ191" s="6">
        <f>IF(CN191&gt;0,IF(SUM(CM$12:CM191)&gt;0,0,IF(CK191&lt;&gt;"",Tablas!$G$8,0)),0)</f>
        <v>0</v>
      </c>
      <c r="CR191" s="6">
        <f>IF(CK191&lt;&gt;"",ROUND(CQ191+CP191+CN191,2),0)*(1+Tablas!$E$8)</f>
        <v>0</v>
      </c>
      <c r="CT191" s="14" t="str">
        <f t="shared" si="96"/>
        <v/>
      </c>
      <c r="CU191" s="6">
        <f t="shared" si="97"/>
        <v>0</v>
      </c>
      <c r="CV191" s="6">
        <f t="shared" si="98"/>
        <v>0</v>
      </c>
      <c r="CW191" s="6">
        <f>IF(CU191&gt;0,IF(SUM(CV$12:CV191)&gt;0,0,IF(CT191&lt;&gt;"",-PPMT(Tablas!$D$8,CT191,($C$4*12)-(VLOOKUP($CK$9,$A$12:$B$71,2,0)-1),CU$9-SUM(CV$12:CV191)),0)),0)</f>
        <v>0</v>
      </c>
      <c r="CX191" s="6">
        <f>IF(SUM(CV$12:CV191)&gt;0,0,IF(CT191&lt;&gt;"",CU191-CW191-CV191,0))</f>
        <v>0</v>
      </c>
      <c r="CY191" s="6">
        <f>IF(SUM(CV$12:CV191)&gt;0,0,IF(CT191&lt;&gt;"",(CU191-CV191)*Tablas!$D$8,0))</f>
        <v>0</v>
      </c>
      <c r="CZ191" s="6">
        <f>IF(CW191&gt;0,IF(SUM(CV$12:CV191)&gt;0,0,IF(CT191&lt;&gt;"",Tablas!$G$8,0)),0)</f>
        <v>0</v>
      </c>
      <c r="DA191" s="6">
        <f>IF(CT191&lt;&gt;"",ROUND(CZ191+CY191+CW191,2),0)*(1+Tablas!$E$8)</f>
        <v>0</v>
      </c>
      <c r="DC191" s="14" t="str">
        <f t="shared" si="99"/>
        <v/>
      </c>
      <c r="DD191" s="6">
        <f t="shared" si="100"/>
        <v>0</v>
      </c>
      <c r="DE191" s="6">
        <f t="shared" si="101"/>
        <v>0</v>
      </c>
      <c r="DF191" s="6">
        <f>IF(DD191&gt;0,IF(SUM(DE$12:DE191)&gt;0,0,IF(DC191&lt;&gt;"",-PPMT(Tablas!$D$8,DC191,($C$4*12)-(VLOOKUP($CT$9,$A$12:$B$71,2,0)-1),DD$9-SUM(DE$12:DE191)),0)),0)</f>
        <v>0</v>
      </c>
      <c r="DG191" s="6">
        <f>IF(SUM(DE$12:DE191)&gt;0,0,IF(DC191&lt;&gt;"",DD191-DF191-DE191,0))</f>
        <v>0</v>
      </c>
      <c r="DH191" s="6">
        <f>IF(SUM(DE$12:DE191)&gt;0,0,IF(DC191&lt;&gt;"",(DD191-DE191)*Tablas!$D$8,0))</f>
        <v>0</v>
      </c>
      <c r="DI191" s="6">
        <f>IF(DF191&gt;0,IF(SUM(DE$12:DE191)&gt;0,0,IF(DC191&lt;&gt;"",Tablas!$G$8,0)),0)</f>
        <v>0</v>
      </c>
      <c r="DJ191" s="6">
        <f>IF(DC191&lt;&gt;"",ROUND(DI191+DH191+DF191,2),0)*(1+Tablas!$E$8)</f>
        <v>0</v>
      </c>
      <c r="DL191" s="14" t="str">
        <f t="shared" si="102"/>
        <v/>
      </c>
      <c r="DM191" s="6">
        <f t="shared" si="103"/>
        <v>0</v>
      </c>
      <c r="DN191" s="6">
        <f t="shared" si="104"/>
        <v>0</v>
      </c>
      <c r="DO191" s="6">
        <f>IF(DM191&gt;0,IF(SUM(DN$12:DN191)&gt;0,0,IF(DL191&lt;&gt;"",-PPMT(Tablas!$D$8,DL191,($C$4*12)-(VLOOKUP($DC$9,$A$12:$B$71,2,0)-1),DM$9-SUM(DN$12:DN191)),0)),0)</f>
        <v>0</v>
      </c>
      <c r="DP191" s="6">
        <f>IF(SUM(DN$12:DN191)&gt;0,0,IF(DL191&lt;&gt;"",DM191-DO191-DN191,0))</f>
        <v>0</v>
      </c>
      <c r="DQ191" s="6">
        <f>IF(SUM(DN$12:DN191)&gt;0,0,IF(DL191&lt;&gt;"",(DM191-DN191)*Tablas!$D$8,0))</f>
        <v>0</v>
      </c>
      <c r="DR191" s="6">
        <f>IF(DO191&gt;0,IF(SUM(DN$12:DN191)&gt;0,0,IF(DL191&lt;&gt;"",Tablas!$G$8,0)),0)</f>
        <v>0</v>
      </c>
      <c r="DS191" s="6">
        <f>IF(DL191&lt;&gt;"",ROUND(DR191+DQ191+DO191,2),0)*(1+Tablas!$E$8)</f>
        <v>0</v>
      </c>
      <c r="DU191" s="14" t="str">
        <f t="shared" si="105"/>
        <v/>
      </c>
      <c r="DV191" s="6">
        <f t="shared" si="106"/>
        <v>0</v>
      </c>
      <c r="DW191" s="6">
        <f t="shared" si="107"/>
        <v>0</v>
      </c>
      <c r="DX191" s="6">
        <f>IF(DV191&gt;0,IF(SUM(DW$12:DW191)&gt;0,0,IF(DU191&lt;&gt;"",-PPMT(Tablas!$D$8,DU191,($C$4*12)-(VLOOKUP($DL$9,$A$12:$B$71,2,0)-1),DV$9-SUM(DW$12:DW191)),0)),0)</f>
        <v>0</v>
      </c>
      <c r="DY191" s="6">
        <f>IF(SUM(DW$12:DW191)&gt;0,0,IF(DU191&lt;&gt;"",DV191-DX191-DW191,0))</f>
        <v>0</v>
      </c>
      <c r="DZ191" s="6">
        <f>IF(SUM(DW$12:DW191)&gt;0,0,IF(DU191&lt;&gt;"",(DV191-DW191)*Tablas!$D$8,0))</f>
        <v>0</v>
      </c>
      <c r="EA191" s="6">
        <f>IF(DX191&gt;0,IF(SUM(DW$12:DW191)&gt;0,0,IF(DU191&lt;&gt;"",Tablas!$G$8,0)),0)</f>
        <v>0</v>
      </c>
      <c r="EB191" s="6">
        <f>IF(DU191&lt;&gt;"",ROUND(EA191+DZ191+DX191,2),0)*(1+Tablas!$E$8)</f>
        <v>0</v>
      </c>
    </row>
    <row r="192" spans="1:132" x14ac:dyDescent="0.2">
      <c r="A192" s="3">
        <f>IF($D192&gt;0,COUNTA($D$12:D192),0)</f>
        <v>0</v>
      </c>
      <c r="B192" s="13" t="str">
        <f t="shared" si="108"/>
        <v/>
      </c>
      <c r="C192" s="1">
        <f t="shared" si="109"/>
        <v>51089</v>
      </c>
      <c r="D192" s="34"/>
      <c r="E192" s="6">
        <f t="shared" si="110"/>
        <v>1.0572875908110291E-11</v>
      </c>
      <c r="F192" s="6">
        <f t="shared" si="74"/>
        <v>0</v>
      </c>
      <c r="G192" s="6">
        <f t="shared" si="75"/>
        <v>0</v>
      </c>
      <c r="H192" s="6">
        <f t="shared" si="76"/>
        <v>0</v>
      </c>
      <c r="I192" s="6">
        <f>ROUND(SUM(F192:H192),2)*(Tablas!$E$8)</f>
        <v>0</v>
      </c>
      <c r="J192" s="6">
        <f t="shared" si="77"/>
        <v>0</v>
      </c>
      <c r="AR192" s="14" t="str">
        <f t="shared" si="78"/>
        <v/>
      </c>
      <c r="AS192" s="6">
        <f t="shared" si="79"/>
        <v>0</v>
      </c>
      <c r="AT192" s="6">
        <f t="shared" si="80"/>
        <v>0</v>
      </c>
      <c r="AU192" s="6">
        <f>IF(SUM($AT$12:$AT192)&gt;0,0,IF($AR192&lt;&gt;"",-PPMT($H$2,$AR192,$C$4*12,$AS$12-SUM($AT$12:$AT192)),0))</f>
        <v>0</v>
      </c>
      <c r="AV192" s="6">
        <f>IF(SUM($AT$12:$AT192)&gt;0,0,IF($AR192&lt;&gt;"",AS192-AU192-AT192,0))</f>
        <v>0</v>
      </c>
      <c r="AW192" s="6">
        <f>IF(SUM($AT$12:$AT192)&gt;0,0,IF($AR192&lt;&gt;"",(AS192-AT192)*$H$2,0))</f>
        <v>0</v>
      </c>
      <c r="AX192" s="6">
        <f>IF(AU192&gt;0,IF(SUM($AT$12:$AT192)&gt;0,0,IF($AR192&lt;&gt;"",Tablas!$G$8,0)),0)</f>
        <v>0</v>
      </c>
      <c r="AY192" s="6">
        <f>IF($AR192&lt;&gt;"",ROUND(AX192+AW192+AU192,2),0)*(1+Tablas!$E$8)</f>
        <v>0</v>
      </c>
      <c r="BA192" s="14" t="str">
        <f t="shared" si="81"/>
        <v/>
      </c>
      <c r="BB192" s="6">
        <f t="shared" si="82"/>
        <v>0</v>
      </c>
      <c r="BC192" s="6">
        <f t="shared" si="83"/>
        <v>0</v>
      </c>
      <c r="BD192" s="6">
        <f>IF(BB192&gt;0,
IF(SUM(BC$12:BC192)&gt;0,0,
IF(BA192&lt;&gt;"",
-PPMT(Tablas!$D$8,BA192,($C$4*12)-(VLOOKUP($AR$9,$A$12:$B$71,2,0)-1),BB$9-SUM(BC$12:BC192)),0)),0)</f>
        <v>0</v>
      </c>
      <c r="BE192" s="6">
        <f>IF(SUM(BC$12:BC192)&gt;0,0,IF(BA192&lt;&gt;"",BB192-BD192-BC192,0))</f>
        <v>0</v>
      </c>
      <c r="BF192" s="6">
        <f>IF(SUM(BC$12:BC192)&gt;0,0,IF(BA192&lt;&gt;"",(BB192-BC192)*Tablas!$D$8,0))</f>
        <v>0</v>
      </c>
      <c r="BG192" s="6">
        <f>IF(BD192&gt;0,IF(SUM(BC$12:BC192)&gt;0,0,IF(BA192&lt;&gt;"",Tablas!$G$8,0)),0)</f>
        <v>0</v>
      </c>
      <c r="BH192" s="6">
        <f>IF(BA192&lt;&gt;"",ROUND(BG192+BF192+BD192,2),0)*(1+Tablas!$E$8)</f>
        <v>0</v>
      </c>
      <c r="BJ192" s="14" t="str">
        <f t="shared" si="84"/>
        <v/>
      </c>
      <c r="BK192" s="6">
        <f t="shared" si="85"/>
        <v>0</v>
      </c>
      <c r="BL192" s="6">
        <f t="shared" si="86"/>
        <v>0</v>
      </c>
      <c r="BM192" s="6">
        <f>IF(BK192&gt;0,IF(SUM(BL$12:BL192)&gt;0,0,IF(BJ192&lt;&gt;"",-PPMT(Tablas!$D$8,BJ192,($C$4*12)-(VLOOKUP($BA$9,$A$12:$B$71,2,0)-1),BK$9-SUM(BL$12:BL192)),0)),0)</f>
        <v>0</v>
      </c>
      <c r="BN192" s="6">
        <f>IF(SUM(BL$12:BL192)&gt;0,0,IF(BJ192&lt;&gt;"",BK192-BM192-BL192,0))</f>
        <v>0</v>
      </c>
      <c r="BO192" s="6">
        <f>IF(SUM(BL$12:BL192)&gt;0,0,IF(BJ192&lt;&gt;"",(BK192-BL192)*Tablas!$D$8,0))</f>
        <v>0</v>
      </c>
      <c r="BP192" s="6">
        <f>IF(BM192&gt;0,IF(SUM(BL$12:BL192)&gt;0,0,IF(BJ192&lt;&gt;"",Tablas!$G$8,0)),0)</f>
        <v>0</v>
      </c>
      <c r="BQ192" s="6">
        <f>IF(BJ192&lt;&gt;"",ROUND(BP192+BO192+BM192,2),0)*(1+Tablas!$E$8)</f>
        <v>0</v>
      </c>
      <c r="BS192" s="14" t="str">
        <f t="shared" si="87"/>
        <v/>
      </c>
      <c r="BT192" s="6">
        <f t="shared" si="88"/>
        <v>0</v>
      </c>
      <c r="BU192" s="6">
        <f t="shared" si="89"/>
        <v>0</v>
      </c>
      <c r="BV192" s="6">
        <f>IF(BT192&gt;0,IF(SUM(BU$12:BU192)&gt;0,0,IF(BS192&lt;&gt;"",-PPMT(Tablas!$D$8,BS192,($C$4*12)-(VLOOKUP($BJ$9,$A$12:$B$71,2,0)-1),BT$9-SUM(BU$12:BU192)),0)),0)</f>
        <v>0</v>
      </c>
      <c r="BW192" s="6">
        <f>IF(SUM(BU$12:BU192)&gt;0,0,IF(BS192&lt;&gt;"",BT192-BV192-BU192,0))</f>
        <v>0</v>
      </c>
      <c r="BX192" s="6">
        <f>IF(SUM(BU$12:BU192)&gt;0,0,IF(BS192&lt;&gt;"",(BT192-BU192)*Tablas!$D$8,0))</f>
        <v>0</v>
      </c>
      <c r="BY192" s="6">
        <f>IF(BV192&gt;0,IF(SUM(BU$12:BU192)&gt;0,0,IF(BS192&lt;&gt;"",Tablas!$G$8,0)),0)</f>
        <v>0</v>
      </c>
      <c r="BZ192" s="6">
        <f>IF(BS192&lt;&gt;"",ROUND(BY192+BX192+BV192,2),0)*(1+Tablas!$E$8)</f>
        <v>0</v>
      </c>
      <c r="CB192" s="14" t="str">
        <f t="shared" si="90"/>
        <v/>
      </c>
      <c r="CC192" s="6">
        <f t="shared" si="91"/>
        <v>0</v>
      </c>
      <c r="CD192" s="6">
        <f t="shared" si="92"/>
        <v>0</v>
      </c>
      <c r="CE192" s="6">
        <f>IF(CC192&gt;0,IF(SUM(CD$12:CD192)&gt;0,0,IF(CB192&lt;&gt;"",-PPMT(Tablas!$D$8,CB192,($C$4*12)-(VLOOKUP($BS$9,$A$12:$B$71,2,0)-1),CC$9-SUM(CD$12:CD192)),0)),0)</f>
        <v>0</v>
      </c>
      <c r="CF192" s="6">
        <f>IF(SUM(CD$12:CD192)&gt;0,0,IF(CB192&lt;&gt;"",CC192-CE192-CD192,0))</f>
        <v>0</v>
      </c>
      <c r="CG192" s="6">
        <f>IF(SUM(CD$12:CD192)&gt;0,0,IF(CB192&lt;&gt;"",(CC192-CD192)*Tablas!$D$8,0))</f>
        <v>0</v>
      </c>
      <c r="CH192" s="6">
        <f>IF(CE192&gt;0,IF(SUM(CD$12:CD192)&gt;0,0,IF(CB192&lt;&gt;"",Tablas!$G$8,0)),0)</f>
        <v>0</v>
      </c>
      <c r="CI192" s="6">
        <f>IF(CB192&lt;&gt;"",ROUND(CH192+CG192+CE192,2),0)*(1+Tablas!$E$8)</f>
        <v>0</v>
      </c>
      <c r="CK192" s="14" t="str">
        <f t="shared" si="93"/>
        <v/>
      </c>
      <c r="CL192" s="6">
        <f t="shared" si="94"/>
        <v>0</v>
      </c>
      <c r="CM192" s="6">
        <f t="shared" si="95"/>
        <v>0</v>
      </c>
      <c r="CN192" s="6">
        <f>IF(CL192&gt;0,IF(SUM(CM$12:CM192)&gt;0,0,IF(CK192&lt;&gt;"",-PPMT(Tablas!$D$8,CK192,($C$4*12)-(VLOOKUP($CB$9,$A$12:$B$71,2,0)-1),CL$9-SUM(CM$12:CM192)),0)),0)</f>
        <v>0</v>
      </c>
      <c r="CO192" s="6">
        <f>IF(SUM(CM$12:CM192)&gt;0,0,IF(CK192&lt;&gt;"",CL192-CN192-CM192,0))</f>
        <v>0</v>
      </c>
      <c r="CP192" s="6">
        <f>IF(SUM(CM$12:CM192)&gt;0,0,IF(CK192&lt;&gt;"",(CL192-CM192)*Tablas!$D$8,0))</f>
        <v>0</v>
      </c>
      <c r="CQ192" s="6">
        <f>IF(CN192&gt;0,IF(SUM(CM$12:CM192)&gt;0,0,IF(CK192&lt;&gt;"",Tablas!$G$8,0)),0)</f>
        <v>0</v>
      </c>
      <c r="CR192" s="6">
        <f>IF(CK192&lt;&gt;"",ROUND(CQ192+CP192+CN192,2),0)*(1+Tablas!$E$8)</f>
        <v>0</v>
      </c>
      <c r="CT192" s="14" t="str">
        <f t="shared" si="96"/>
        <v/>
      </c>
      <c r="CU192" s="6">
        <f t="shared" si="97"/>
        <v>0</v>
      </c>
      <c r="CV192" s="6">
        <f t="shared" si="98"/>
        <v>0</v>
      </c>
      <c r="CW192" s="6">
        <f>IF(CU192&gt;0,IF(SUM(CV$12:CV192)&gt;0,0,IF(CT192&lt;&gt;"",-PPMT(Tablas!$D$8,CT192,($C$4*12)-(VLOOKUP($CK$9,$A$12:$B$71,2,0)-1),CU$9-SUM(CV$12:CV192)),0)),0)</f>
        <v>0</v>
      </c>
      <c r="CX192" s="6">
        <f>IF(SUM(CV$12:CV192)&gt;0,0,IF(CT192&lt;&gt;"",CU192-CW192-CV192,0))</f>
        <v>0</v>
      </c>
      <c r="CY192" s="6">
        <f>IF(SUM(CV$12:CV192)&gt;0,0,IF(CT192&lt;&gt;"",(CU192-CV192)*Tablas!$D$8,0))</f>
        <v>0</v>
      </c>
      <c r="CZ192" s="6">
        <f>IF(CW192&gt;0,IF(SUM(CV$12:CV192)&gt;0,0,IF(CT192&lt;&gt;"",Tablas!$G$8,0)),0)</f>
        <v>0</v>
      </c>
      <c r="DA192" s="6">
        <f>IF(CT192&lt;&gt;"",ROUND(CZ192+CY192+CW192,2),0)*(1+Tablas!$E$8)</f>
        <v>0</v>
      </c>
      <c r="DC192" s="14" t="str">
        <f t="shared" si="99"/>
        <v/>
      </c>
      <c r="DD192" s="6">
        <f t="shared" si="100"/>
        <v>0</v>
      </c>
      <c r="DE192" s="6">
        <f t="shared" si="101"/>
        <v>0</v>
      </c>
      <c r="DF192" s="6">
        <f>IF(DD192&gt;0,IF(SUM(DE$12:DE192)&gt;0,0,IF(DC192&lt;&gt;"",-PPMT(Tablas!$D$8,DC192,($C$4*12)-(VLOOKUP($CT$9,$A$12:$B$71,2,0)-1),DD$9-SUM(DE$12:DE192)),0)),0)</f>
        <v>0</v>
      </c>
      <c r="DG192" s="6">
        <f>IF(SUM(DE$12:DE192)&gt;0,0,IF(DC192&lt;&gt;"",DD192-DF192-DE192,0))</f>
        <v>0</v>
      </c>
      <c r="DH192" s="6">
        <f>IF(SUM(DE$12:DE192)&gt;0,0,IF(DC192&lt;&gt;"",(DD192-DE192)*Tablas!$D$8,0))</f>
        <v>0</v>
      </c>
      <c r="DI192" s="6">
        <f>IF(DF192&gt;0,IF(SUM(DE$12:DE192)&gt;0,0,IF(DC192&lt;&gt;"",Tablas!$G$8,0)),0)</f>
        <v>0</v>
      </c>
      <c r="DJ192" s="6">
        <f>IF(DC192&lt;&gt;"",ROUND(DI192+DH192+DF192,2),0)*(1+Tablas!$E$8)</f>
        <v>0</v>
      </c>
      <c r="DL192" s="14" t="str">
        <f t="shared" si="102"/>
        <v/>
      </c>
      <c r="DM192" s="6">
        <f t="shared" si="103"/>
        <v>0</v>
      </c>
      <c r="DN192" s="6">
        <f t="shared" si="104"/>
        <v>0</v>
      </c>
      <c r="DO192" s="6">
        <f>IF(DM192&gt;0,IF(SUM(DN$12:DN192)&gt;0,0,IF(DL192&lt;&gt;"",-PPMT(Tablas!$D$8,DL192,($C$4*12)-(VLOOKUP($DC$9,$A$12:$B$71,2,0)-1),DM$9-SUM(DN$12:DN192)),0)),0)</f>
        <v>0</v>
      </c>
      <c r="DP192" s="6">
        <f>IF(SUM(DN$12:DN192)&gt;0,0,IF(DL192&lt;&gt;"",DM192-DO192-DN192,0))</f>
        <v>0</v>
      </c>
      <c r="DQ192" s="6">
        <f>IF(SUM(DN$12:DN192)&gt;0,0,IF(DL192&lt;&gt;"",(DM192-DN192)*Tablas!$D$8,0))</f>
        <v>0</v>
      </c>
      <c r="DR192" s="6">
        <f>IF(DO192&gt;0,IF(SUM(DN$12:DN192)&gt;0,0,IF(DL192&lt;&gt;"",Tablas!$G$8,0)),0)</f>
        <v>0</v>
      </c>
      <c r="DS192" s="6">
        <f>IF(DL192&lt;&gt;"",ROUND(DR192+DQ192+DO192,2),0)*(1+Tablas!$E$8)</f>
        <v>0</v>
      </c>
      <c r="DU192" s="14" t="str">
        <f t="shared" si="105"/>
        <v/>
      </c>
      <c r="DV192" s="6">
        <f t="shared" si="106"/>
        <v>0</v>
      </c>
      <c r="DW192" s="6">
        <f t="shared" si="107"/>
        <v>0</v>
      </c>
      <c r="DX192" s="6">
        <f>IF(DV192&gt;0,IF(SUM(DW$12:DW192)&gt;0,0,IF(DU192&lt;&gt;"",-PPMT(Tablas!$D$8,DU192,($C$4*12)-(VLOOKUP($DL$9,$A$12:$B$71,2,0)-1),DV$9-SUM(DW$12:DW192)),0)),0)</f>
        <v>0</v>
      </c>
      <c r="DY192" s="6">
        <f>IF(SUM(DW$12:DW192)&gt;0,0,IF(DU192&lt;&gt;"",DV192-DX192-DW192,0))</f>
        <v>0</v>
      </c>
      <c r="DZ192" s="6">
        <f>IF(SUM(DW$12:DW192)&gt;0,0,IF(DU192&lt;&gt;"",(DV192-DW192)*Tablas!$D$8,0))</f>
        <v>0</v>
      </c>
      <c r="EA192" s="6">
        <f>IF(DX192&gt;0,IF(SUM(DW$12:DW192)&gt;0,0,IF(DU192&lt;&gt;"",Tablas!$G$8,0)),0)</f>
        <v>0</v>
      </c>
      <c r="EB192" s="6">
        <f>IF(DU192&lt;&gt;"",ROUND(EA192+DZ192+DX192,2),0)*(1+Tablas!$E$8)</f>
        <v>0</v>
      </c>
    </row>
    <row r="193" spans="1:132" x14ac:dyDescent="0.2">
      <c r="A193" s="3">
        <f>IF($D193&gt;0,COUNTA($D$12:D193),0)</f>
        <v>0</v>
      </c>
      <c r="B193" s="13" t="str">
        <f t="shared" si="108"/>
        <v/>
      </c>
      <c r="C193" s="1">
        <f t="shared" si="109"/>
        <v>51119</v>
      </c>
      <c r="D193" s="34"/>
      <c r="E193" s="6">
        <f t="shared" si="110"/>
        <v>1.0572875908110291E-11</v>
      </c>
      <c r="F193" s="6">
        <f t="shared" si="74"/>
        <v>0</v>
      </c>
      <c r="G193" s="6">
        <f t="shared" si="75"/>
        <v>0</v>
      </c>
      <c r="H193" s="6">
        <f t="shared" si="76"/>
        <v>0</v>
      </c>
      <c r="I193" s="6">
        <f>ROUND(SUM(F193:H193),2)*(Tablas!$E$8)</f>
        <v>0</v>
      </c>
      <c r="J193" s="6">
        <f t="shared" si="77"/>
        <v>0</v>
      </c>
      <c r="AR193" s="14" t="str">
        <f t="shared" si="78"/>
        <v/>
      </c>
      <c r="AS193" s="6">
        <f t="shared" si="79"/>
        <v>0</v>
      </c>
      <c r="AT193" s="6">
        <f t="shared" si="80"/>
        <v>0</v>
      </c>
      <c r="AU193" s="6">
        <f>IF(SUM($AT$12:$AT193)&gt;0,0,IF($AR193&lt;&gt;"",-PPMT($H$2,$AR193,$C$4*12,$AS$12-SUM($AT$12:$AT193)),0))</f>
        <v>0</v>
      </c>
      <c r="AV193" s="6">
        <f>IF(SUM($AT$12:$AT193)&gt;0,0,IF($AR193&lt;&gt;"",AS193-AU193-AT193,0))</f>
        <v>0</v>
      </c>
      <c r="AW193" s="6">
        <f>IF(SUM($AT$12:$AT193)&gt;0,0,IF($AR193&lt;&gt;"",(AS193-AT193)*$H$2,0))</f>
        <v>0</v>
      </c>
      <c r="AX193" s="6">
        <f>IF(AU193&gt;0,IF(SUM($AT$12:$AT193)&gt;0,0,IF($AR193&lt;&gt;"",Tablas!$G$8,0)),0)</f>
        <v>0</v>
      </c>
      <c r="AY193" s="6">
        <f>IF($AR193&lt;&gt;"",ROUND(AX193+AW193+AU193,2),0)*(1+Tablas!$E$8)</f>
        <v>0</v>
      </c>
      <c r="BA193" s="14" t="str">
        <f t="shared" si="81"/>
        <v/>
      </c>
      <c r="BB193" s="6">
        <f t="shared" si="82"/>
        <v>0</v>
      </c>
      <c r="BC193" s="6">
        <f t="shared" si="83"/>
        <v>0</v>
      </c>
      <c r="BD193" s="6">
        <f>IF(BB193&gt;0,
IF(SUM(BC$12:BC193)&gt;0,0,
IF(BA193&lt;&gt;"",
-PPMT(Tablas!$D$8,BA193,($C$4*12)-(VLOOKUP($AR$9,$A$12:$B$71,2,0)-1),BB$9-SUM(BC$12:BC193)),0)),0)</f>
        <v>0</v>
      </c>
      <c r="BE193" s="6">
        <f>IF(SUM(BC$12:BC193)&gt;0,0,IF(BA193&lt;&gt;"",BB193-BD193-BC193,0))</f>
        <v>0</v>
      </c>
      <c r="BF193" s="6">
        <f>IF(SUM(BC$12:BC193)&gt;0,0,IF(BA193&lt;&gt;"",(BB193-BC193)*Tablas!$D$8,0))</f>
        <v>0</v>
      </c>
      <c r="BG193" s="6">
        <f>IF(BD193&gt;0,IF(SUM(BC$12:BC193)&gt;0,0,IF(BA193&lt;&gt;"",Tablas!$G$8,0)),0)</f>
        <v>0</v>
      </c>
      <c r="BH193" s="6">
        <f>IF(BA193&lt;&gt;"",ROUND(BG193+BF193+BD193,2),0)*(1+Tablas!$E$8)</f>
        <v>0</v>
      </c>
      <c r="BJ193" s="14" t="str">
        <f t="shared" si="84"/>
        <v/>
      </c>
      <c r="BK193" s="6">
        <f t="shared" si="85"/>
        <v>0</v>
      </c>
      <c r="BL193" s="6">
        <f t="shared" si="86"/>
        <v>0</v>
      </c>
      <c r="BM193" s="6">
        <f>IF(BK193&gt;0,IF(SUM(BL$12:BL193)&gt;0,0,IF(BJ193&lt;&gt;"",-PPMT(Tablas!$D$8,BJ193,($C$4*12)-(VLOOKUP($BA$9,$A$12:$B$71,2,0)-1),BK$9-SUM(BL$12:BL193)),0)),0)</f>
        <v>0</v>
      </c>
      <c r="BN193" s="6">
        <f>IF(SUM(BL$12:BL193)&gt;0,0,IF(BJ193&lt;&gt;"",BK193-BM193-BL193,0))</f>
        <v>0</v>
      </c>
      <c r="BO193" s="6">
        <f>IF(SUM(BL$12:BL193)&gt;0,0,IF(BJ193&lt;&gt;"",(BK193-BL193)*Tablas!$D$8,0))</f>
        <v>0</v>
      </c>
      <c r="BP193" s="6">
        <f>IF(BM193&gt;0,IF(SUM(BL$12:BL193)&gt;0,0,IF(BJ193&lt;&gt;"",Tablas!$G$8,0)),0)</f>
        <v>0</v>
      </c>
      <c r="BQ193" s="6">
        <f>IF(BJ193&lt;&gt;"",ROUND(BP193+BO193+BM193,2),0)*(1+Tablas!$E$8)</f>
        <v>0</v>
      </c>
      <c r="BS193" s="14" t="str">
        <f t="shared" si="87"/>
        <v/>
      </c>
      <c r="BT193" s="6">
        <f t="shared" si="88"/>
        <v>0</v>
      </c>
      <c r="BU193" s="6">
        <f t="shared" si="89"/>
        <v>0</v>
      </c>
      <c r="BV193" s="6">
        <f>IF(BT193&gt;0,IF(SUM(BU$12:BU193)&gt;0,0,IF(BS193&lt;&gt;"",-PPMT(Tablas!$D$8,BS193,($C$4*12)-(VLOOKUP($BJ$9,$A$12:$B$71,2,0)-1),BT$9-SUM(BU$12:BU193)),0)),0)</f>
        <v>0</v>
      </c>
      <c r="BW193" s="6">
        <f>IF(SUM(BU$12:BU193)&gt;0,0,IF(BS193&lt;&gt;"",BT193-BV193-BU193,0))</f>
        <v>0</v>
      </c>
      <c r="BX193" s="6">
        <f>IF(SUM(BU$12:BU193)&gt;0,0,IF(BS193&lt;&gt;"",(BT193-BU193)*Tablas!$D$8,0))</f>
        <v>0</v>
      </c>
      <c r="BY193" s="6">
        <f>IF(BV193&gt;0,IF(SUM(BU$12:BU193)&gt;0,0,IF(BS193&lt;&gt;"",Tablas!$G$8,0)),0)</f>
        <v>0</v>
      </c>
      <c r="BZ193" s="6">
        <f>IF(BS193&lt;&gt;"",ROUND(BY193+BX193+BV193,2),0)*(1+Tablas!$E$8)</f>
        <v>0</v>
      </c>
      <c r="CB193" s="14" t="str">
        <f t="shared" si="90"/>
        <v/>
      </c>
      <c r="CC193" s="6">
        <f t="shared" si="91"/>
        <v>0</v>
      </c>
      <c r="CD193" s="6">
        <f t="shared" si="92"/>
        <v>0</v>
      </c>
      <c r="CE193" s="6">
        <f>IF(CC193&gt;0,IF(SUM(CD$12:CD193)&gt;0,0,IF(CB193&lt;&gt;"",-PPMT(Tablas!$D$8,CB193,($C$4*12)-(VLOOKUP($BS$9,$A$12:$B$71,2,0)-1),CC$9-SUM(CD$12:CD193)),0)),0)</f>
        <v>0</v>
      </c>
      <c r="CF193" s="6">
        <f>IF(SUM(CD$12:CD193)&gt;0,0,IF(CB193&lt;&gt;"",CC193-CE193-CD193,0))</f>
        <v>0</v>
      </c>
      <c r="CG193" s="6">
        <f>IF(SUM(CD$12:CD193)&gt;0,0,IF(CB193&lt;&gt;"",(CC193-CD193)*Tablas!$D$8,0))</f>
        <v>0</v>
      </c>
      <c r="CH193" s="6">
        <f>IF(CE193&gt;0,IF(SUM(CD$12:CD193)&gt;0,0,IF(CB193&lt;&gt;"",Tablas!$G$8,0)),0)</f>
        <v>0</v>
      </c>
      <c r="CI193" s="6">
        <f>IF(CB193&lt;&gt;"",ROUND(CH193+CG193+CE193,2),0)*(1+Tablas!$E$8)</f>
        <v>0</v>
      </c>
      <c r="CK193" s="14" t="str">
        <f t="shared" si="93"/>
        <v/>
      </c>
      <c r="CL193" s="6">
        <f t="shared" si="94"/>
        <v>0</v>
      </c>
      <c r="CM193" s="6">
        <f t="shared" si="95"/>
        <v>0</v>
      </c>
      <c r="CN193" s="6">
        <f>IF(CL193&gt;0,IF(SUM(CM$12:CM193)&gt;0,0,IF(CK193&lt;&gt;"",-PPMT(Tablas!$D$8,CK193,($C$4*12)-(VLOOKUP($CB$9,$A$12:$B$71,2,0)-1),CL$9-SUM(CM$12:CM193)),0)),0)</f>
        <v>0</v>
      </c>
      <c r="CO193" s="6">
        <f>IF(SUM(CM$12:CM193)&gt;0,0,IF(CK193&lt;&gt;"",CL193-CN193-CM193,0))</f>
        <v>0</v>
      </c>
      <c r="CP193" s="6">
        <f>IF(SUM(CM$12:CM193)&gt;0,0,IF(CK193&lt;&gt;"",(CL193-CM193)*Tablas!$D$8,0))</f>
        <v>0</v>
      </c>
      <c r="CQ193" s="6">
        <f>IF(CN193&gt;0,IF(SUM(CM$12:CM193)&gt;0,0,IF(CK193&lt;&gt;"",Tablas!$G$8,0)),0)</f>
        <v>0</v>
      </c>
      <c r="CR193" s="6">
        <f>IF(CK193&lt;&gt;"",ROUND(CQ193+CP193+CN193,2),0)*(1+Tablas!$E$8)</f>
        <v>0</v>
      </c>
      <c r="CT193" s="14" t="str">
        <f t="shared" si="96"/>
        <v/>
      </c>
      <c r="CU193" s="6">
        <f t="shared" si="97"/>
        <v>0</v>
      </c>
      <c r="CV193" s="6">
        <f t="shared" si="98"/>
        <v>0</v>
      </c>
      <c r="CW193" s="6">
        <f>IF(CU193&gt;0,IF(SUM(CV$12:CV193)&gt;0,0,IF(CT193&lt;&gt;"",-PPMT(Tablas!$D$8,CT193,($C$4*12)-(VLOOKUP($CK$9,$A$12:$B$71,2,0)-1),CU$9-SUM(CV$12:CV193)),0)),0)</f>
        <v>0</v>
      </c>
      <c r="CX193" s="6">
        <f>IF(SUM(CV$12:CV193)&gt;0,0,IF(CT193&lt;&gt;"",CU193-CW193-CV193,0))</f>
        <v>0</v>
      </c>
      <c r="CY193" s="6">
        <f>IF(SUM(CV$12:CV193)&gt;0,0,IF(CT193&lt;&gt;"",(CU193-CV193)*Tablas!$D$8,0))</f>
        <v>0</v>
      </c>
      <c r="CZ193" s="6">
        <f>IF(CW193&gt;0,IF(SUM(CV$12:CV193)&gt;0,0,IF(CT193&lt;&gt;"",Tablas!$G$8,0)),0)</f>
        <v>0</v>
      </c>
      <c r="DA193" s="6">
        <f>IF(CT193&lt;&gt;"",ROUND(CZ193+CY193+CW193,2),0)*(1+Tablas!$E$8)</f>
        <v>0</v>
      </c>
      <c r="DC193" s="14" t="str">
        <f t="shared" si="99"/>
        <v/>
      </c>
      <c r="DD193" s="6">
        <f t="shared" si="100"/>
        <v>0</v>
      </c>
      <c r="DE193" s="6">
        <f t="shared" si="101"/>
        <v>0</v>
      </c>
      <c r="DF193" s="6">
        <f>IF(DD193&gt;0,IF(SUM(DE$12:DE193)&gt;0,0,IF(DC193&lt;&gt;"",-PPMT(Tablas!$D$8,DC193,($C$4*12)-(VLOOKUP($CT$9,$A$12:$B$71,2,0)-1),DD$9-SUM(DE$12:DE193)),0)),0)</f>
        <v>0</v>
      </c>
      <c r="DG193" s="6">
        <f>IF(SUM(DE$12:DE193)&gt;0,0,IF(DC193&lt;&gt;"",DD193-DF193-DE193,0))</f>
        <v>0</v>
      </c>
      <c r="DH193" s="6">
        <f>IF(SUM(DE$12:DE193)&gt;0,0,IF(DC193&lt;&gt;"",(DD193-DE193)*Tablas!$D$8,0))</f>
        <v>0</v>
      </c>
      <c r="DI193" s="6">
        <f>IF(DF193&gt;0,IF(SUM(DE$12:DE193)&gt;0,0,IF(DC193&lt;&gt;"",Tablas!$G$8,0)),0)</f>
        <v>0</v>
      </c>
      <c r="DJ193" s="6">
        <f>IF(DC193&lt;&gt;"",ROUND(DI193+DH193+DF193,2),0)*(1+Tablas!$E$8)</f>
        <v>0</v>
      </c>
      <c r="DL193" s="14" t="str">
        <f t="shared" si="102"/>
        <v/>
      </c>
      <c r="DM193" s="6">
        <f t="shared" si="103"/>
        <v>0</v>
      </c>
      <c r="DN193" s="6">
        <f t="shared" si="104"/>
        <v>0</v>
      </c>
      <c r="DO193" s="6">
        <f>IF(DM193&gt;0,IF(SUM(DN$12:DN193)&gt;0,0,IF(DL193&lt;&gt;"",-PPMT(Tablas!$D$8,DL193,($C$4*12)-(VLOOKUP($DC$9,$A$12:$B$71,2,0)-1),DM$9-SUM(DN$12:DN193)),0)),0)</f>
        <v>0</v>
      </c>
      <c r="DP193" s="6">
        <f>IF(SUM(DN$12:DN193)&gt;0,0,IF(DL193&lt;&gt;"",DM193-DO193-DN193,0))</f>
        <v>0</v>
      </c>
      <c r="DQ193" s="6">
        <f>IF(SUM(DN$12:DN193)&gt;0,0,IF(DL193&lt;&gt;"",(DM193-DN193)*Tablas!$D$8,0))</f>
        <v>0</v>
      </c>
      <c r="DR193" s="6">
        <f>IF(DO193&gt;0,IF(SUM(DN$12:DN193)&gt;0,0,IF(DL193&lt;&gt;"",Tablas!$G$8,0)),0)</f>
        <v>0</v>
      </c>
      <c r="DS193" s="6">
        <f>IF(DL193&lt;&gt;"",ROUND(DR193+DQ193+DO193,2),0)*(1+Tablas!$E$8)</f>
        <v>0</v>
      </c>
      <c r="DU193" s="14" t="str">
        <f t="shared" si="105"/>
        <v/>
      </c>
      <c r="DV193" s="6">
        <f t="shared" si="106"/>
        <v>0</v>
      </c>
      <c r="DW193" s="6">
        <f t="shared" si="107"/>
        <v>0</v>
      </c>
      <c r="DX193" s="6">
        <f>IF(DV193&gt;0,IF(SUM(DW$12:DW193)&gt;0,0,IF(DU193&lt;&gt;"",-PPMT(Tablas!$D$8,DU193,($C$4*12)-(VLOOKUP($DL$9,$A$12:$B$71,2,0)-1),DV$9-SUM(DW$12:DW193)),0)),0)</f>
        <v>0</v>
      </c>
      <c r="DY193" s="6">
        <f>IF(SUM(DW$12:DW193)&gt;0,0,IF(DU193&lt;&gt;"",DV193-DX193-DW193,0))</f>
        <v>0</v>
      </c>
      <c r="DZ193" s="6">
        <f>IF(SUM(DW$12:DW193)&gt;0,0,IF(DU193&lt;&gt;"",(DV193-DW193)*Tablas!$D$8,0))</f>
        <v>0</v>
      </c>
      <c r="EA193" s="6">
        <f>IF(DX193&gt;0,IF(SUM(DW$12:DW193)&gt;0,0,IF(DU193&lt;&gt;"",Tablas!$G$8,0)),0)</f>
        <v>0</v>
      </c>
      <c r="EB193" s="6">
        <f>IF(DU193&lt;&gt;"",ROUND(EA193+DZ193+DX193,2),0)*(1+Tablas!$E$8)</f>
        <v>0</v>
      </c>
    </row>
    <row r="194" spans="1:132" x14ac:dyDescent="0.2">
      <c r="A194" s="3">
        <f>IF($D194&gt;0,COUNTA($D$12:D194),0)</f>
        <v>0</v>
      </c>
      <c r="B194" s="13" t="str">
        <f t="shared" si="108"/>
        <v/>
      </c>
      <c r="C194" s="1">
        <f t="shared" si="109"/>
        <v>51150</v>
      </c>
      <c r="D194" s="34"/>
      <c r="E194" s="6">
        <f t="shared" si="110"/>
        <v>1.0572875908110291E-11</v>
      </c>
      <c r="F194" s="6">
        <f t="shared" si="74"/>
        <v>0</v>
      </c>
      <c r="G194" s="6">
        <f t="shared" si="75"/>
        <v>0</v>
      </c>
      <c r="H194" s="6">
        <f t="shared" si="76"/>
        <v>0</v>
      </c>
      <c r="I194" s="6">
        <f>ROUND(SUM(F194:H194),2)*(Tablas!$E$8)</f>
        <v>0</v>
      </c>
      <c r="J194" s="6">
        <f t="shared" si="77"/>
        <v>0</v>
      </c>
      <c r="AR194" s="14" t="str">
        <f t="shared" si="78"/>
        <v/>
      </c>
      <c r="AS194" s="6">
        <f t="shared" si="79"/>
        <v>0</v>
      </c>
      <c r="AT194" s="6">
        <f t="shared" si="80"/>
        <v>0</v>
      </c>
      <c r="AU194" s="6">
        <f>IF(SUM($AT$12:$AT194)&gt;0,0,IF($AR194&lt;&gt;"",-PPMT($H$2,$AR194,$C$4*12,$AS$12-SUM($AT$12:$AT194)),0))</f>
        <v>0</v>
      </c>
      <c r="AV194" s="6">
        <f>IF(SUM($AT$12:$AT194)&gt;0,0,IF($AR194&lt;&gt;"",AS194-AU194-AT194,0))</f>
        <v>0</v>
      </c>
      <c r="AW194" s="6">
        <f>IF(SUM($AT$12:$AT194)&gt;0,0,IF($AR194&lt;&gt;"",(AS194-AT194)*$H$2,0))</f>
        <v>0</v>
      </c>
      <c r="AX194" s="6">
        <f>IF(AU194&gt;0,IF(SUM($AT$12:$AT194)&gt;0,0,IF($AR194&lt;&gt;"",Tablas!$G$8,0)),0)</f>
        <v>0</v>
      </c>
      <c r="AY194" s="6">
        <f>IF($AR194&lt;&gt;"",ROUND(AX194+AW194+AU194,2),0)*(1+Tablas!$E$8)</f>
        <v>0</v>
      </c>
      <c r="BA194" s="14" t="str">
        <f t="shared" si="81"/>
        <v/>
      </c>
      <c r="BB194" s="6">
        <f t="shared" si="82"/>
        <v>0</v>
      </c>
      <c r="BC194" s="6">
        <f t="shared" si="83"/>
        <v>0</v>
      </c>
      <c r="BD194" s="6">
        <f>IF(BB194&gt;0,
IF(SUM(BC$12:BC194)&gt;0,0,
IF(BA194&lt;&gt;"",
-PPMT(Tablas!$D$8,BA194,($C$4*12)-(VLOOKUP($AR$9,$A$12:$B$71,2,0)-1),BB$9-SUM(BC$12:BC194)),0)),0)</f>
        <v>0</v>
      </c>
      <c r="BE194" s="6">
        <f>IF(SUM(BC$12:BC194)&gt;0,0,IF(BA194&lt;&gt;"",BB194-BD194-BC194,0))</f>
        <v>0</v>
      </c>
      <c r="BF194" s="6">
        <f>IF(SUM(BC$12:BC194)&gt;0,0,IF(BA194&lt;&gt;"",(BB194-BC194)*Tablas!$D$8,0))</f>
        <v>0</v>
      </c>
      <c r="BG194" s="6">
        <f>IF(BD194&gt;0,IF(SUM(BC$12:BC194)&gt;0,0,IF(BA194&lt;&gt;"",Tablas!$G$8,0)),0)</f>
        <v>0</v>
      </c>
      <c r="BH194" s="6">
        <f>IF(BA194&lt;&gt;"",ROUND(BG194+BF194+BD194,2),0)*(1+Tablas!$E$8)</f>
        <v>0</v>
      </c>
      <c r="BJ194" s="14" t="str">
        <f t="shared" si="84"/>
        <v/>
      </c>
      <c r="BK194" s="6">
        <f t="shared" si="85"/>
        <v>0</v>
      </c>
      <c r="BL194" s="6">
        <f t="shared" si="86"/>
        <v>0</v>
      </c>
      <c r="BM194" s="6">
        <f>IF(BK194&gt;0,IF(SUM(BL$12:BL194)&gt;0,0,IF(BJ194&lt;&gt;"",-PPMT(Tablas!$D$8,BJ194,($C$4*12)-(VLOOKUP($BA$9,$A$12:$B$71,2,0)-1),BK$9-SUM(BL$12:BL194)),0)),0)</f>
        <v>0</v>
      </c>
      <c r="BN194" s="6">
        <f>IF(SUM(BL$12:BL194)&gt;0,0,IF(BJ194&lt;&gt;"",BK194-BM194-BL194,0))</f>
        <v>0</v>
      </c>
      <c r="BO194" s="6">
        <f>IF(SUM(BL$12:BL194)&gt;0,0,IF(BJ194&lt;&gt;"",(BK194-BL194)*Tablas!$D$8,0))</f>
        <v>0</v>
      </c>
      <c r="BP194" s="6">
        <f>IF(BM194&gt;0,IF(SUM(BL$12:BL194)&gt;0,0,IF(BJ194&lt;&gt;"",Tablas!$G$8,0)),0)</f>
        <v>0</v>
      </c>
      <c r="BQ194" s="6">
        <f>IF(BJ194&lt;&gt;"",ROUND(BP194+BO194+BM194,2),0)*(1+Tablas!$E$8)</f>
        <v>0</v>
      </c>
      <c r="BS194" s="14" t="str">
        <f t="shared" si="87"/>
        <v/>
      </c>
      <c r="BT194" s="6">
        <f t="shared" si="88"/>
        <v>0</v>
      </c>
      <c r="BU194" s="6">
        <f t="shared" si="89"/>
        <v>0</v>
      </c>
      <c r="BV194" s="6">
        <f>IF(BT194&gt;0,IF(SUM(BU$12:BU194)&gt;0,0,IF(BS194&lt;&gt;"",-PPMT(Tablas!$D$8,BS194,($C$4*12)-(VLOOKUP($BJ$9,$A$12:$B$71,2,0)-1),BT$9-SUM(BU$12:BU194)),0)),0)</f>
        <v>0</v>
      </c>
      <c r="BW194" s="6">
        <f>IF(SUM(BU$12:BU194)&gt;0,0,IF(BS194&lt;&gt;"",BT194-BV194-BU194,0))</f>
        <v>0</v>
      </c>
      <c r="BX194" s="6">
        <f>IF(SUM(BU$12:BU194)&gt;0,0,IF(BS194&lt;&gt;"",(BT194-BU194)*Tablas!$D$8,0))</f>
        <v>0</v>
      </c>
      <c r="BY194" s="6">
        <f>IF(BV194&gt;0,IF(SUM(BU$12:BU194)&gt;0,0,IF(BS194&lt;&gt;"",Tablas!$G$8,0)),0)</f>
        <v>0</v>
      </c>
      <c r="BZ194" s="6">
        <f>IF(BS194&lt;&gt;"",ROUND(BY194+BX194+BV194,2),0)*(1+Tablas!$E$8)</f>
        <v>0</v>
      </c>
      <c r="CB194" s="14" t="str">
        <f t="shared" si="90"/>
        <v/>
      </c>
      <c r="CC194" s="6">
        <f t="shared" si="91"/>
        <v>0</v>
      </c>
      <c r="CD194" s="6">
        <f t="shared" si="92"/>
        <v>0</v>
      </c>
      <c r="CE194" s="6">
        <f>IF(CC194&gt;0,IF(SUM(CD$12:CD194)&gt;0,0,IF(CB194&lt;&gt;"",-PPMT(Tablas!$D$8,CB194,($C$4*12)-(VLOOKUP($BS$9,$A$12:$B$71,2,0)-1),CC$9-SUM(CD$12:CD194)),0)),0)</f>
        <v>0</v>
      </c>
      <c r="CF194" s="6">
        <f>IF(SUM(CD$12:CD194)&gt;0,0,IF(CB194&lt;&gt;"",CC194-CE194-CD194,0))</f>
        <v>0</v>
      </c>
      <c r="CG194" s="6">
        <f>IF(SUM(CD$12:CD194)&gt;0,0,IF(CB194&lt;&gt;"",(CC194-CD194)*Tablas!$D$8,0))</f>
        <v>0</v>
      </c>
      <c r="CH194" s="6">
        <f>IF(CE194&gt;0,IF(SUM(CD$12:CD194)&gt;0,0,IF(CB194&lt;&gt;"",Tablas!$G$8,0)),0)</f>
        <v>0</v>
      </c>
      <c r="CI194" s="6">
        <f>IF(CB194&lt;&gt;"",ROUND(CH194+CG194+CE194,2),0)*(1+Tablas!$E$8)</f>
        <v>0</v>
      </c>
      <c r="CK194" s="14" t="str">
        <f t="shared" si="93"/>
        <v/>
      </c>
      <c r="CL194" s="6">
        <f t="shared" si="94"/>
        <v>0</v>
      </c>
      <c r="CM194" s="6">
        <f t="shared" si="95"/>
        <v>0</v>
      </c>
      <c r="CN194" s="6">
        <f>IF(CL194&gt;0,IF(SUM(CM$12:CM194)&gt;0,0,IF(CK194&lt;&gt;"",-PPMT(Tablas!$D$8,CK194,($C$4*12)-(VLOOKUP($CB$9,$A$12:$B$71,2,0)-1),CL$9-SUM(CM$12:CM194)),0)),0)</f>
        <v>0</v>
      </c>
      <c r="CO194" s="6">
        <f>IF(SUM(CM$12:CM194)&gt;0,0,IF(CK194&lt;&gt;"",CL194-CN194-CM194,0))</f>
        <v>0</v>
      </c>
      <c r="CP194" s="6">
        <f>IF(SUM(CM$12:CM194)&gt;0,0,IF(CK194&lt;&gt;"",(CL194-CM194)*Tablas!$D$8,0))</f>
        <v>0</v>
      </c>
      <c r="CQ194" s="6">
        <f>IF(CN194&gt;0,IF(SUM(CM$12:CM194)&gt;0,0,IF(CK194&lt;&gt;"",Tablas!$G$8,0)),0)</f>
        <v>0</v>
      </c>
      <c r="CR194" s="6">
        <f>IF(CK194&lt;&gt;"",ROUND(CQ194+CP194+CN194,2),0)*(1+Tablas!$E$8)</f>
        <v>0</v>
      </c>
      <c r="CT194" s="14" t="str">
        <f t="shared" si="96"/>
        <v/>
      </c>
      <c r="CU194" s="6">
        <f t="shared" si="97"/>
        <v>0</v>
      </c>
      <c r="CV194" s="6">
        <f t="shared" si="98"/>
        <v>0</v>
      </c>
      <c r="CW194" s="6">
        <f>IF(CU194&gt;0,IF(SUM(CV$12:CV194)&gt;0,0,IF(CT194&lt;&gt;"",-PPMT(Tablas!$D$8,CT194,($C$4*12)-(VLOOKUP($CK$9,$A$12:$B$71,2,0)-1),CU$9-SUM(CV$12:CV194)),0)),0)</f>
        <v>0</v>
      </c>
      <c r="CX194" s="6">
        <f>IF(SUM(CV$12:CV194)&gt;0,0,IF(CT194&lt;&gt;"",CU194-CW194-CV194,0))</f>
        <v>0</v>
      </c>
      <c r="CY194" s="6">
        <f>IF(SUM(CV$12:CV194)&gt;0,0,IF(CT194&lt;&gt;"",(CU194-CV194)*Tablas!$D$8,0))</f>
        <v>0</v>
      </c>
      <c r="CZ194" s="6">
        <f>IF(CW194&gt;0,IF(SUM(CV$12:CV194)&gt;0,0,IF(CT194&lt;&gt;"",Tablas!$G$8,0)),0)</f>
        <v>0</v>
      </c>
      <c r="DA194" s="6">
        <f>IF(CT194&lt;&gt;"",ROUND(CZ194+CY194+CW194,2),0)*(1+Tablas!$E$8)</f>
        <v>0</v>
      </c>
      <c r="DC194" s="14" t="str">
        <f t="shared" si="99"/>
        <v/>
      </c>
      <c r="DD194" s="6">
        <f t="shared" si="100"/>
        <v>0</v>
      </c>
      <c r="DE194" s="6">
        <f t="shared" si="101"/>
        <v>0</v>
      </c>
      <c r="DF194" s="6">
        <f>IF(DD194&gt;0,IF(SUM(DE$12:DE194)&gt;0,0,IF(DC194&lt;&gt;"",-PPMT(Tablas!$D$8,DC194,($C$4*12)-(VLOOKUP($CT$9,$A$12:$B$71,2,0)-1),DD$9-SUM(DE$12:DE194)),0)),0)</f>
        <v>0</v>
      </c>
      <c r="DG194" s="6">
        <f>IF(SUM(DE$12:DE194)&gt;0,0,IF(DC194&lt;&gt;"",DD194-DF194-DE194,0))</f>
        <v>0</v>
      </c>
      <c r="DH194" s="6">
        <f>IF(SUM(DE$12:DE194)&gt;0,0,IF(DC194&lt;&gt;"",(DD194-DE194)*Tablas!$D$8,0))</f>
        <v>0</v>
      </c>
      <c r="DI194" s="6">
        <f>IF(DF194&gt;0,IF(SUM(DE$12:DE194)&gt;0,0,IF(DC194&lt;&gt;"",Tablas!$G$8,0)),0)</f>
        <v>0</v>
      </c>
      <c r="DJ194" s="6">
        <f>IF(DC194&lt;&gt;"",ROUND(DI194+DH194+DF194,2),0)*(1+Tablas!$E$8)</f>
        <v>0</v>
      </c>
      <c r="DL194" s="14" t="str">
        <f t="shared" si="102"/>
        <v/>
      </c>
      <c r="DM194" s="6">
        <f t="shared" si="103"/>
        <v>0</v>
      </c>
      <c r="DN194" s="6">
        <f t="shared" si="104"/>
        <v>0</v>
      </c>
      <c r="DO194" s="6">
        <f>IF(DM194&gt;0,IF(SUM(DN$12:DN194)&gt;0,0,IF(DL194&lt;&gt;"",-PPMT(Tablas!$D$8,DL194,($C$4*12)-(VLOOKUP($DC$9,$A$12:$B$71,2,0)-1),DM$9-SUM(DN$12:DN194)),0)),0)</f>
        <v>0</v>
      </c>
      <c r="DP194" s="6">
        <f>IF(SUM(DN$12:DN194)&gt;0,0,IF(DL194&lt;&gt;"",DM194-DO194-DN194,0))</f>
        <v>0</v>
      </c>
      <c r="DQ194" s="6">
        <f>IF(SUM(DN$12:DN194)&gt;0,0,IF(DL194&lt;&gt;"",(DM194-DN194)*Tablas!$D$8,0))</f>
        <v>0</v>
      </c>
      <c r="DR194" s="6">
        <f>IF(DO194&gt;0,IF(SUM(DN$12:DN194)&gt;0,0,IF(DL194&lt;&gt;"",Tablas!$G$8,0)),0)</f>
        <v>0</v>
      </c>
      <c r="DS194" s="6">
        <f>IF(DL194&lt;&gt;"",ROUND(DR194+DQ194+DO194,2),0)*(1+Tablas!$E$8)</f>
        <v>0</v>
      </c>
      <c r="DU194" s="14" t="str">
        <f t="shared" si="105"/>
        <v/>
      </c>
      <c r="DV194" s="6">
        <f t="shared" si="106"/>
        <v>0</v>
      </c>
      <c r="DW194" s="6">
        <f t="shared" si="107"/>
        <v>0</v>
      </c>
      <c r="DX194" s="6">
        <f>IF(DV194&gt;0,IF(SUM(DW$12:DW194)&gt;0,0,IF(DU194&lt;&gt;"",-PPMT(Tablas!$D$8,DU194,($C$4*12)-(VLOOKUP($DL$9,$A$12:$B$71,2,0)-1),DV$9-SUM(DW$12:DW194)),0)),0)</f>
        <v>0</v>
      </c>
      <c r="DY194" s="6">
        <f>IF(SUM(DW$12:DW194)&gt;0,0,IF(DU194&lt;&gt;"",DV194-DX194-DW194,0))</f>
        <v>0</v>
      </c>
      <c r="DZ194" s="6">
        <f>IF(SUM(DW$12:DW194)&gt;0,0,IF(DU194&lt;&gt;"",(DV194-DW194)*Tablas!$D$8,0))</f>
        <v>0</v>
      </c>
      <c r="EA194" s="6">
        <f>IF(DX194&gt;0,IF(SUM(DW$12:DW194)&gt;0,0,IF(DU194&lt;&gt;"",Tablas!$G$8,0)),0)</f>
        <v>0</v>
      </c>
      <c r="EB194" s="6">
        <f>IF(DU194&lt;&gt;"",ROUND(EA194+DZ194+DX194,2),0)*(1+Tablas!$E$8)</f>
        <v>0</v>
      </c>
    </row>
    <row r="195" spans="1:132" x14ac:dyDescent="0.2">
      <c r="A195" s="3">
        <f>IF($D195&gt;0,COUNTA($D$12:D195),0)</f>
        <v>0</v>
      </c>
      <c r="B195" s="13" t="str">
        <f t="shared" si="108"/>
        <v/>
      </c>
      <c r="C195" s="1">
        <f t="shared" si="109"/>
        <v>51181</v>
      </c>
      <c r="D195" s="34"/>
      <c r="E195" s="6">
        <f t="shared" si="110"/>
        <v>1.0572875908110291E-11</v>
      </c>
      <c r="F195" s="6">
        <f t="shared" si="74"/>
        <v>0</v>
      </c>
      <c r="G195" s="6">
        <f t="shared" si="75"/>
        <v>0</v>
      </c>
      <c r="H195" s="6">
        <f t="shared" si="76"/>
        <v>0</v>
      </c>
      <c r="I195" s="6">
        <f>ROUND(SUM(F195:H195),2)*(Tablas!$E$8)</f>
        <v>0</v>
      </c>
      <c r="J195" s="6">
        <f t="shared" si="77"/>
        <v>0</v>
      </c>
      <c r="AR195" s="14" t="str">
        <f t="shared" si="78"/>
        <v/>
      </c>
      <c r="AS195" s="6">
        <f t="shared" si="79"/>
        <v>0</v>
      </c>
      <c r="AT195" s="6">
        <f t="shared" si="80"/>
        <v>0</v>
      </c>
      <c r="AU195" s="6">
        <f>IF(SUM($AT$12:$AT195)&gt;0,0,IF($AR195&lt;&gt;"",-PPMT($H$2,$AR195,$C$4*12,$AS$12-SUM($AT$12:$AT195)),0))</f>
        <v>0</v>
      </c>
      <c r="AV195" s="6">
        <f>IF(SUM($AT$12:$AT195)&gt;0,0,IF($AR195&lt;&gt;"",AS195-AU195-AT195,0))</f>
        <v>0</v>
      </c>
      <c r="AW195" s="6">
        <f>IF(SUM($AT$12:$AT195)&gt;0,0,IF($AR195&lt;&gt;"",(AS195-AT195)*$H$2,0))</f>
        <v>0</v>
      </c>
      <c r="AX195" s="6">
        <f>IF(AU195&gt;0,IF(SUM($AT$12:$AT195)&gt;0,0,IF($AR195&lt;&gt;"",Tablas!$G$8,0)),0)</f>
        <v>0</v>
      </c>
      <c r="AY195" s="6">
        <f>IF($AR195&lt;&gt;"",ROUND(AX195+AW195+AU195,2),0)*(1+Tablas!$E$8)</f>
        <v>0</v>
      </c>
      <c r="BA195" s="14" t="str">
        <f t="shared" si="81"/>
        <v/>
      </c>
      <c r="BB195" s="6">
        <f t="shared" si="82"/>
        <v>0</v>
      </c>
      <c r="BC195" s="6">
        <f t="shared" si="83"/>
        <v>0</v>
      </c>
      <c r="BD195" s="6">
        <f>IF(BB195&gt;0,
IF(SUM(BC$12:BC195)&gt;0,0,
IF(BA195&lt;&gt;"",
-PPMT(Tablas!$D$8,BA195,($C$4*12)-(VLOOKUP($AR$9,$A$12:$B$71,2,0)-1),BB$9-SUM(BC$12:BC195)),0)),0)</f>
        <v>0</v>
      </c>
      <c r="BE195" s="6">
        <f>IF(SUM(BC$12:BC195)&gt;0,0,IF(BA195&lt;&gt;"",BB195-BD195-BC195,0))</f>
        <v>0</v>
      </c>
      <c r="BF195" s="6">
        <f>IF(SUM(BC$12:BC195)&gt;0,0,IF(BA195&lt;&gt;"",(BB195-BC195)*Tablas!$D$8,0))</f>
        <v>0</v>
      </c>
      <c r="BG195" s="6">
        <f>IF(BD195&gt;0,IF(SUM(BC$12:BC195)&gt;0,0,IF(BA195&lt;&gt;"",Tablas!$G$8,0)),0)</f>
        <v>0</v>
      </c>
      <c r="BH195" s="6">
        <f>IF(BA195&lt;&gt;"",ROUND(BG195+BF195+BD195,2),0)*(1+Tablas!$E$8)</f>
        <v>0</v>
      </c>
      <c r="BJ195" s="14" t="str">
        <f t="shared" si="84"/>
        <v/>
      </c>
      <c r="BK195" s="6">
        <f t="shared" si="85"/>
        <v>0</v>
      </c>
      <c r="BL195" s="6">
        <f t="shared" si="86"/>
        <v>0</v>
      </c>
      <c r="BM195" s="6">
        <f>IF(BK195&gt;0,IF(SUM(BL$12:BL195)&gt;0,0,IF(BJ195&lt;&gt;"",-PPMT(Tablas!$D$8,BJ195,($C$4*12)-(VLOOKUP($BA$9,$A$12:$B$71,2,0)-1),BK$9-SUM(BL$12:BL195)),0)),0)</f>
        <v>0</v>
      </c>
      <c r="BN195" s="6">
        <f>IF(SUM(BL$12:BL195)&gt;0,0,IF(BJ195&lt;&gt;"",BK195-BM195-BL195,0))</f>
        <v>0</v>
      </c>
      <c r="BO195" s="6">
        <f>IF(SUM(BL$12:BL195)&gt;0,0,IF(BJ195&lt;&gt;"",(BK195-BL195)*Tablas!$D$8,0))</f>
        <v>0</v>
      </c>
      <c r="BP195" s="6">
        <f>IF(BM195&gt;0,IF(SUM(BL$12:BL195)&gt;0,0,IF(BJ195&lt;&gt;"",Tablas!$G$8,0)),0)</f>
        <v>0</v>
      </c>
      <c r="BQ195" s="6">
        <f>IF(BJ195&lt;&gt;"",ROUND(BP195+BO195+BM195,2),0)*(1+Tablas!$E$8)</f>
        <v>0</v>
      </c>
      <c r="BS195" s="14" t="str">
        <f t="shared" si="87"/>
        <v/>
      </c>
      <c r="BT195" s="6">
        <f t="shared" si="88"/>
        <v>0</v>
      </c>
      <c r="BU195" s="6">
        <f t="shared" si="89"/>
        <v>0</v>
      </c>
      <c r="BV195" s="6">
        <f>IF(BT195&gt;0,IF(SUM(BU$12:BU195)&gt;0,0,IF(BS195&lt;&gt;"",-PPMT(Tablas!$D$8,BS195,($C$4*12)-(VLOOKUP($BJ$9,$A$12:$B$71,2,0)-1),BT$9-SUM(BU$12:BU195)),0)),0)</f>
        <v>0</v>
      </c>
      <c r="BW195" s="6">
        <f>IF(SUM(BU$12:BU195)&gt;0,0,IF(BS195&lt;&gt;"",BT195-BV195-BU195,0))</f>
        <v>0</v>
      </c>
      <c r="BX195" s="6">
        <f>IF(SUM(BU$12:BU195)&gt;0,0,IF(BS195&lt;&gt;"",(BT195-BU195)*Tablas!$D$8,0))</f>
        <v>0</v>
      </c>
      <c r="BY195" s="6">
        <f>IF(BV195&gt;0,IF(SUM(BU$12:BU195)&gt;0,0,IF(BS195&lt;&gt;"",Tablas!$G$8,0)),0)</f>
        <v>0</v>
      </c>
      <c r="BZ195" s="6">
        <f>IF(BS195&lt;&gt;"",ROUND(BY195+BX195+BV195,2),0)*(1+Tablas!$E$8)</f>
        <v>0</v>
      </c>
      <c r="CB195" s="14" t="str">
        <f t="shared" si="90"/>
        <v/>
      </c>
      <c r="CC195" s="6">
        <f t="shared" si="91"/>
        <v>0</v>
      </c>
      <c r="CD195" s="6">
        <f t="shared" si="92"/>
        <v>0</v>
      </c>
      <c r="CE195" s="6">
        <f>IF(CC195&gt;0,IF(SUM(CD$12:CD195)&gt;0,0,IF(CB195&lt;&gt;"",-PPMT(Tablas!$D$8,CB195,($C$4*12)-(VLOOKUP($BS$9,$A$12:$B$71,2,0)-1),CC$9-SUM(CD$12:CD195)),0)),0)</f>
        <v>0</v>
      </c>
      <c r="CF195" s="6">
        <f>IF(SUM(CD$12:CD195)&gt;0,0,IF(CB195&lt;&gt;"",CC195-CE195-CD195,0))</f>
        <v>0</v>
      </c>
      <c r="CG195" s="6">
        <f>IF(SUM(CD$12:CD195)&gt;0,0,IF(CB195&lt;&gt;"",(CC195-CD195)*Tablas!$D$8,0))</f>
        <v>0</v>
      </c>
      <c r="CH195" s="6">
        <f>IF(CE195&gt;0,IF(SUM(CD$12:CD195)&gt;0,0,IF(CB195&lt;&gt;"",Tablas!$G$8,0)),0)</f>
        <v>0</v>
      </c>
      <c r="CI195" s="6">
        <f>IF(CB195&lt;&gt;"",ROUND(CH195+CG195+CE195,2),0)*(1+Tablas!$E$8)</f>
        <v>0</v>
      </c>
      <c r="CK195" s="14" t="str">
        <f t="shared" si="93"/>
        <v/>
      </c>
      <c r="CL195" s="6">
        <f t="shared" si="94"/>
        <v>0</v>
      </c>
      <c r="CM195" s="6">
        <f t="shared" si="95"/>
        <v>0</v>
      </c>
      <c r="CN195" s="6">
        <f>IF(CL195&gt;0,IF(SUM(CM$12:CM195)&gt;0,0,IF(CK195&lt;&gt;"",-PPMT(Tablas!$D$8,CK195,($C$4*12)-(VLOOKUP($CB$9,$A$12:$B$71,2,0)-1),CL$9-SUM(CM$12:CM195)),0)),0)</f>
        <v>0</v>
      </c>
      <c r="CO195" s="6">
        <f>IF(SUM(CM$12:CM195)&gt;0,0,IF(CK195&lt;&gt;"",CL195-CN195-CM195,0))</f>
        <v>0</v>
      </c>
      <c r="CP195" s="6">
        <f>IF(SUM(CM$12:CM195)&gt;0,0,IF(CK195&lt;&gt;"",(CL195-CM195)*Tablas!$D$8,0))</f>
        <v>0</v>
      </c>
      <c r="CQ195" s="6">
        <f>IF(CN195&gt;0,IF(SUM(CM$12:CM195)&gt;0,0,IF(CK195&lt;&gt;"",Tablas!$G$8,0)),0)</f>
        <v>0</v>
      </c>
      <c r="CR195" s="6">
        <f>IF(CK195&lt;&gt;"",ROUND(CQ195+CP195+CN195,2),0)*(1+Tablas!$E$8)</f>
        <v>0</v>
      </c>
      <c r="CT195" s="14" t="str">
        <f t="shared" si="96"/>
        <v/>
      </c>
      <c r="CU195" s="6">
        <f t="shared" si="97"/>
        <v>0</v>
      </c>
      <c r="CV195" s="6">
        <f t="shared" si="98"/>
        <v>0</v>
      </c>
      <c r="CW195" s="6">
        <f>IF(CU195&gt;0,IF(SUM(CV$12:CV195)&gt;0,0,IF(CT195&lt;&gt;"",-PPMT(Tablas!$D$8,CT195,($C$4*12)-(VLOOKUP($CK$9,$A$12:$B$71,2,0)-1),CU$9-SUM(CV$12:CV195)),0)),0)</f>
        <v>0</v>
      </c>
      <c r="CX195" s="6">
        <f>IF(SUM(CV$12:CV195)&gt;0,0,IF(CT195&lt;&gt;"",CU195-CW195-CV195,0))</f>
        <v>0</v>
      </c>
      <c r="CY195" s="6">
        <f>IF(SUM(CV$12:CV195)&gt;0,0,IF(CT195&lt;&gt;"",(CU195-CV195)*Tablas!$D$8,0))</f>
        <v>0</v>
      </c>
      <c r="CZ195" s="6">
        <f>IF(CW195&gt;0,IF(SUM(CV$12:CV195)&gt;0,0,IF(CT195&lt;&gt;"",Tablas!$G$8,0)),0)</f>
        <v>0</v>
      </c>
      <c r="DA195" s="6">
        <f>IF(CT195&lt;&gt;"",ROUND(CZ195+CY195+CW195,2),0)*(1+Tablas!$E$8)</f>
        <v>0</v>
      </c>
      <c r="DC195" s="14" t="str">
        <f t="shared" si="99"/>
        <v/>
      </c>
      <c r="DD195" s="6">
        <f t="shared" si="100"/>
        <v>0</v>
      </c>
      <c r="DE195" s="6">
        <f t="shared" si="101"/>
        <v>0</v>
      </c>
      <c r="DF195" s="6">
        <f>IF(DD195&gt;0,IF(SUM(DE$12:DE195)&gt;0,0,IF(DC195&lt;&gt;"",-PPMT(Tablas!$D$8,DC195,($C$4*12)-(VLOOKUP($CT$9,$A$12:$B$71,2,0)-1),DD$9-SUM(DE$12:DE195)),0)),0)</f>
        <v>0</v>
      </c>
      <c r="DG195" s="6">
        <f>IF(SUM(DE$12:DE195)&gt;0,0,IF(DC195&lt;&gt;"",DD195-DF195-DE195,0))</f>
        <v>0</v>
      </c>
      <c r="DH195" s="6">
        <f>IF(SUM(DE$12:DE195)&gt;0,0,IF(DC195&lt;&gt;"",(DD195-DE195)*Tablas!$D$8,0))</f>
        <v>0</v>
      </c>
      <c r="DI195" s="6">
        <f>IF(DF195&gt;0,IF(SUM(DE$12:DE195)&gt;0,0,IF(DC195&lt;&gt;"",Tablas!$G$8,0)),0)</f>
        <v>0</v>
      </c>
      <c r="DJ195" s="6">
        <f>IF(DC195&lt;&gt;"",ROUND(DI195+DH195+DF195,2),0)*(1+Tablas!$E$8)</f>
        <v>0</v>
      </c>
      <c r="DL195" s="14" t="str">
        <f t="shared" si="102"/>
        <v/>
      </c>
      <c r="DM195" s="6">
        <f t="shared" si="103"/>
        <v>0</v>
      </c>
      <c r="DN195" s="6">
        <f t="shared" si="104"/>
        <v>0</v>
      </c>
      <c r="DO195" s="6">
        <f>IF(DM195&gt;0,IF(SUM(DN$12:DN195)&gt;0,0,IF(DL195&lt;&gt;"",-PPMT(Tablas!$D$8,DL195,($C$4*12)-(VLOOKUP($DC$9,$A$12:$B$71,2,0)-1),DM$9-SUM(DN$12:DN195)),0)),0)</f>
        <v>0</v>
      </c>
      <c r="DP195" s="6">
        <f>IF(SUM(DN$12:DN195)&gt;0,0,IF(DL195&lt;&gt;"",DM195-DO195-DN195,0))</f>
        <v>0</v>
      </c>
      <c r="DQ195" s="6">
        <f>IF(SUM(DN$12:DN195)&gt;0,0,IF(DL195&lt;&gt;"",(DM195-DN195)*Tablas!$D$8,0))</f>
        <v>0</v>
      </c>
      <c r="DR195" s="6">
        <f>IF(DO195&gt;0,IF(SUM(DN$12:DN195)&gt;0,0,IF(DL195&lt;&gt;"",Tablas!$G$8,0)),0)</f>
        <v>0</v>
      </c>
      <c r="DS195" s="6">
        <f>IF(DL195&lt;&gt;"",ROUND(DR195+DQ195+DO195,2),0)*(1+Tablas!$E$8)</f>
        <v>0</v>
      </c>
      <c r="DU195" s="14" t="str">
        <f t="shared" si="105"/>
        <v/>
      </c>
      <c r="DV195" s="6">
        <f t="shared" si="106"/>
        <v>0</v>
      </c>
      <c r="DW195" s="6">
        <f t="shared" si="107"/>
        <v>0</v>
      </c>
      <c r="DX195" s="6">
        <f>IF(DV195&gt;0,IF(SUM(DW$12:DW195)&gt;0,0,IF(DU195&lt;&gt;"",-PPMT(Tablas!$D$8,DU195,($C$4*12)-(VLOOKUP($DL$9,$A$12:$B$71,2,0)-1),DV$9-SUM(DW$12:DW195)),0)),0)</f>
        <v>0</v>
      </c>
      <c r="DY195" s="6">
        <f>IF(SUM(DW$12:DW195)&gt;0,0,IF(DU195&lt;&gt;"",DV195-DX195-DW195,0))</f>
        <v>0</v>
      </c>
      <c r="DZ195" s="6">
        <f>IF(SUM(DW$12:DW195)&gt;0,0,IF(DU195&lt;&gt;"",(DV195-DW195)*Tablas!$D$8,0))</f>
        <v>0</v>
      </c>
      <c r="EA195" s="6">
        <f>IF(DX195&gt;0,IF(SUM(DW$12:DW195)&gt;0,0,IF(DU195&lt;&gt;"",Tablas!$G$8,0)),0)</f>
        <v>0</v>
      </c>
      <c r="EB195" s="6">
        <f>IF(DU195&lt;&gt;"",ROUND(EA195+DZ195+DX195,2),0)*(1+Tablas!$E$8)</f>
        <v>0</v>
      </c>
    </row>
    <row r="196" spans="1:132" x14ac:dyDescent="0.2">
      <c r="A196" s="3">
        <f>IF($D196&gt;0,COUNTA($D$12:D196),0)</f>
        <v>0</v>
      </c>
      <c r="B196" s="13" t="str">
        <f t="shared" si="108"/>
        <v/>
      </c>
      <c r="C196" s="1">
        <f t="shared" si="109"/>
        <v>51210</v>
      </c>
      <c r="D196" s="34"/>
      <c r="E196" s="6">
        <f t="shared" si="110"/>
        <v>1.0572875908110291E-11</v>
      </c>
      <c r="F196" s="6">
        <f t="shared" si="74"/>
        <v>0</v>
      </c>
      <c r="G196" s="6">
        <f t="shared" si="75"/>
        <v>0</v>
      </c>
      <c r="H196" s="6">
        <f t="shared" si="76"/>
        <v>0</v>
      </c>
      <c r="I196" s="6">
        <f>ROUND(SUM(F196:H196),2)*(Tablas!$E$8)</f>
        <v>0</v>
      </c>
      <c r="J196" s="6">
        <f t="shared" si="77"/>
        <v>0</v>
      </c>
      <c r="AR196" s="14" t="str">
        <f t="shared" si="78"/>
        <v/>
      </c>
      <c r="AS196" s="6">
        <f t="shared" si="79"/>
        <v>0</v>
      </c>
      <c r="AT196" s="6">
        <f t="shared" si="80"/>
        <v>0</v>
      </c>
      <c r="AU196" s="6">
        <f>IF(SUM($AT$12:$AT196)&gt;0,0,IF($AR196&lt;&gt;"",-PPMT($H$2,$AR196,$C$4*12,$AS$12-SUM($AT$12:$AT196)),0))</f>
        <v>0</v>
      </c>
      <c r="AV196" s="6">
        <f>IF(SUM($AT$12:$AT196)&gt;0,0,IF($AR196&lt;&gt;"",AS196-AU196-AT196,0))</f>
        <v>0</v>
      </c>
      <c r="AW196" s="6">
        <f>IF(SUM($AT$12:$AT196)&gt;0,0,IF($AR196&lt;&gt;"",(AS196-AT196)*$H$2,0))</f>
        <v>0</v>
      </c>
      <c r="AX196" s="6">
        <f>IF(AU196&gt;0,IF(SUM($AT$12:$AT196)&gt;0,0,IF($AR196&lt;&gt;"",Tablas!$G$8,0)),0)</f>
        <v>0</v>
      </c>
      <c r="AY196" s="6">
        <f>IF($AR196&lt;&gt;"",ROUND(AX196+AW196+AU196,2),0)*(1+Tablas!$E$8)</f>
        <v>0</v>
      </c>
      <c r="BA196" s="14" t="str">
        <f t="shared" si="81"/>
        <v/>
      </c>
      <c r="BB196" s="6">
        <f t="shared" si="82"/>
        <v>0</v>
      </c>
      <c r="BC196" s="6">
        <f t="shared" si="83"/>
        <v>0</v>
      </c>
      <c r="BD196" s="6">
        <f>IF(BB196&gt;0,
IF(SUM(BC$12:BC196)&gt;0,0,
IF(BA196&lt;&gt;"",
-PPMT(Tablas!$D$8,BA196,($C$4*12)-(VLOOKUP($AR$9,$A$12:$B$71,2,0)-1),BB$9-SUM(BC$12:BC196)),0)),0)</f>
        <v>0</v>
      </c>
      <c r="BE196" s="6">
        <f>IF(SUM(BC$12:BC196)&gt;0,0,IF(BA196&lt;&gt;"",BB196-BD196-BC196,0))</f>
        <v>0</v>
      </c>
      <c r="BF196" s="6">
        <f>IF(SUM(BC$12:BC196)&gt;0,0,IF(BA196&lt;&gt;"",(BB196-BC196)*Tablas!$D$8,0))</f>
        <v>0</v>
      </c>
      <c r="BG196" s="6">
        <f>IF(BD196&gt;0,IF(SUM(BC$12:BC196)&gt;0,0,IF(BA196&lt;&gt;"",Tablas!$G$8,0)),0)</f>
        <v>0</v>
      </c>
      <c r="BH196" s="6">
        <f>IF(BA196&lt;&gt;"",ROUND(BG196+BF196+BD196,2),0)*(1+Tablas!$E$8)</f>
        <v>0</v>
      </c>
      <c r="BJ196" s="14" t="str">
        <f t="shared" si="84"/>
        <v/>
      </c>
      <c r="BK196" s="6">
        <f t="shared" si="85"/>
        <v>0</v>
      </c>
      <c r="BL196" s="6">
        <f t="shared" si="86"/>
        <v>0</v>
      </c>
      <c r="BM196" s="6">
        <f>IF(BK196&gt;0,IF(SUM(BL$12:BL196)&gt;0,0,IF(BJ196&lt;&gt;"",-PPMT(Tablas!$D$8,BJ196,($C$4*12)-(VLOOKUP($BA$9,$A$12:$B$71,2,0)-1),BK$9-SUM(BL$12:BL196)),0)),0)</f>
        <v>0</v>
      </c>
      <c r="BN196" s="6">
        <f>IF(SUM(BL$12:BL196)&gt;0,0,IF(BJ196&lt;&gt;"",BK196-BM196-BL196,0))</f>
        <v>0</v>
      </c>
      <c r="BO196" s="6">
        <f>IF(SUM(BL$12:BL196)&gt;0,0,IF(BJ196&lt;&gt;"",(BK196-BL196)*Tablas!$D$8,0))</f>
        <v>0</v>
      </c>
      <c r="BP196" s="6">
        <f>IF(BM196&gt;0,IF(SUM(BL$12:BL196)&gt;0,0,IF(BJ196&lt;&gt;"",Tablas!$G$8,0)),0)</f>
        <v>0</v>
      </c>
      <c r="BQ196" s="6">
        <f>IF(BJ196&lt;&gt;"",ROUND(BP196+BO196+BM196,2),0)*(1+Tablas!$E$8)</f>
        <v>0</v>
      </c>
      <c r="BS196" s="14" t="str">
        <f t="shared" si="87"/>
        <v/>
      </c>
      <c r="BT196" s="6">
        <f t="shared" si="88"/>
        <v>0</v>
      </c>
      <c r="BU196" s="6">
        <f t="shared" si="89"/>
        <v>0</v>
      </c>
      <c r="BV196" s="6">
        <f>IF(BT196&gt;0,IF(SUM(BU$12:BU196)&gt;0,0,IF(BS196&lt;&gt;"",-PPMT(Tablas!$D$8,BS196,($C$4*12)-(VLOOKUP($BJ$9,$A$12:$B$71,2,0)-1),BT$9-SUM(BU$12:BU196)),0)),0)</f>
        <v>0</v>
      </c>
      <c r="BW196" s="6">
        <f>IF(SUM(BU$12:BU196)&gt;0,0,IF(BS196&lt;&gt;"",BT196-BV196-BU196,0))</f>
        <v>0</v>
      </c>
      <c r="BX196" s="6">
        <f>IF(SUM(BU$12:BU196)&gt;0,0,IF(BS196&lt;&gt;"",(BT196-BU196)*Tablas!$D$8,0))</f>
        <v>0</v>
      </c>
      <c r="BY196" s="6">
        <f>IF(BV196&gt;0,IF(SUM(BU$12:BU196)&gt;0,0,IF(BS196&lt;&gt;"",Tablas!$G$8,0)),0)</f>
        <v>0</v>
      </c>
      <c r="BZ196" s="6">
        <f>IF(BS196&lt;&gt;"",ROUND(BY196+BX196+BV196,2),0)*(1+Tablas!$E$8)</f>
        <v>0</v>
      </c>
      <c r="CB196" s="14" t="str">
        <f t="shared" si="90"/>
        <v/>
      </c>
      <c r="CC196" s="6">
        <f t="shared" si="91"/>
        <v>0</v>
      </c>
      <c r="CD196" s="6">
        <f t="shared" si="92"/>
        <v>0</v>
      </c>
      <c r="CE196" s="6">
        <f>IF(CC196&gt;0,IF(SUM(CD$12:CD196)&gt;0,0,IF(CB196&lt;&gt;"",-PPMT(Tablas!$D$8,CB196,($C$4*12)-(VLOOKUP($BS$9,$A$12:$B$71,2,0)-1),CC$9-SUM(CD$12:CD196)),0)),0)</f>
        <v>0</v>
      </c>
      <c r="CF196" s="6">
        <f>IF(SUM(CD$12:CD196)&gt;0,0,IF(CB196&lt;&gt;"",CC196-CE196-CD196,0))</f>
        <v>0</v>
      </c>
      <c r="CG196" s="6">
        <f>IF(SUM(CD$12:CD196)&gt;0,0,IF(CB196&lt;&gt;"",(CC196-CD196)*Tablas!$D$8,0))</f>
        <v>0</v>
      </c>
      <c r="CH196" s="6">
        <f>IF(CE196&gt;0,IF(SUM(CD$12:CD196)&gt;0,0,IF(CB196&lt;&gt;"",Tablas!$G$8,0)),0)</f>
        <v>0</v>
      </c>
      <c r="CI196" s="6">
        <f>IF(CB196&lt;&gt;"",ROUND(CH196+CG196+CE196,2),0)*(1+Tablas!$E$8)</f>
        <v>0</v>
      </c>
      <c r="CK196" s="14" t="str">
        <f t="shared" si="93"/>
        <v/>
      </c>
      <c r="CL196" s="6">
        <f t="shared" si="94"/>
        <v>0</v>
      </c>
      <c r="CM196" s="6">
        <f t="shared" si="95"/>
        <v>0</v>
      </c>
      <c r="CN196" s="6">
        <f>IF(CL196&gt;0,IF(SUM(CM$12:CM196)&gt;0,0,IF(CK196&lt;&gt;"",-PPMT(Tablas!$D$8,CK196,($C$4*12)-(VLOOKUP($CB$9,$A$12:$B$71,2,0)-1),CL$9-SUM(CM$12:CM196)),0)),0)</f>
        <v>0</v>
      </c>
      <c r="CO196" s="6">
        <f>IF(SUM(CM$12:CM196)&gt;0,0,IF(CK196&lt;&gt;"",CL196-CN196-CM196,0))</f>
        <v>0</v>
      </c>
      <c r="CP196" s="6">
        <f>IF(SUM(CM$12:CM196)&gt;0,0,IF(CK196&lt;&gt;"",(CL196-CM196)*Tablas!$D$8,0))</f>
        <v>0</v>
      </c>
      <c r="CQ196" s="6">
        <f>IF(CN196&gt;0,IF(SUM(CM$12:CM196)&gt;0,0,IF(CK196&lt;&gt;"",Tablas!$G$8,0)),0)</f>
        <v>0</v>
      </c>
      <c r="CR196" s="6">
        <f>IF(CK196&lt;&gt;"",ROUND(CQ196+CP196+CN196,2),0)*(1+Tablas!$E$8)</f>
        <v>0</v>
      </c>
      <c r="CT196" s="14" t="str">
        <f t="shared" si="96"/>
        <v/>
      </c>
      <c r="CU196" s="6">
        <f t="shared" si="97"/>
        <v>0</v>
      </c>
      <c r="CV196" s="6">
        <f t="shared" si="98"/>
        <v>0</v>
      </c>
      <c r="CW196" s="6">
        <f>IF(CU196&gt;0,IF(SUM(CV$12:CV196)&gt;0,0,IF(CT196&lt;&gt;"",-PPMT(Tablas!$D$8,CT196,($C$4*12)-(VLOOKUP($CK$9,$A$12:$B$71,2,0)-1),CU$9-SUM(CV$12:CV196)),0)),0)</f>
        <v>0</v>
      </c>
      <c r="CX196" s="6">
        <f>IF(SUM(CV$12:CV196)&gt;0,0,IF(CT196&lt;&gt;"",CU196-CW196-CV196,0))</f>
        <v>0</v>
      </c>
      <c r="CY196" s="6">
        <f>IF(SUM(CV$12:CV196)&gt;0,0,IF(CT196&lt;&gt;"",(CU196-CV196)*Tablas!$D$8,0))</f>
        <v>0</v>
      </c>
      <c r="CZ196" s="6">
        <f>IF(CW196&gt;0,IF(SUM(CV$12:CV196)&gt;0,0,IF(CT196&lt;&gt;"",Tablas!$G$8,0)),0)</f>
        <v>0</v>
      </c>
      <c r="DA196" s="6">
        <f>IF(CT196&lt;&gt;"",ROUND(CZ196+CY196+CW196,2),0)*(1+Tablas!$E$8)</f>
        <v>0</v>
      </c>
      <c r="DC196" s="14" t="str">
        <f t="shared" si="99"/>
        <v/>
      </c>
      <c r="DD196" s="6">
        <f t="shared" si="100"/>
        <v>0</v>
      </c>
      <c r="DE196" s="6">
        <f t="shared" si="101"/>
        <v>0</v>
      </c>
      <c r="DF196" s="6">
        <f>IF(DD196&gt;0,IF(SUM(DE$12:DE196)&gt;0,0,IF(DC196&lt;&gt;"",-PPMT(Tablas!$D$8,DC196,($C$4*12)-(VLOOKUP($CT$9,$A$12:$B$71,2,0)-1),DD$9-SUM(DE$12:DE196)),0)),0)</f>
        <v>0</v>
      </c>
      <c r="DG196" s="6">
        <f>IF(SUM(DE$12:DE196)&gt;0,0,IF(DC196&lt;&gt;"",DD196-DF196-DE196,0))</f>
        <v>0</v>
      </c>
      <c r="DH196" s="6">
        <f>IF(SUM(DE$12:DE196)&gt;0,0,IF(DC196&lt;&gt;"",(DD196-DE196)*Tablas!$D$8,0))</f>
        <v>0</v>
      </c>
      <c r="DI196" s="6">
        <f>IF(DF196&gt;0,IF(SUM(DE$12:DE196)&gt;0,0,IF(DC196&lt;&gt;"",Tablas!$G$8,0)),0)</f>
        <v>0</v>
      </c>
      <c r="DJ196" s="6">
        <f>IF(DC196&lt;&gt;"",ROUND(DI196+DH196+DF196,2),0)*(1+Tablas!$E$8)</f>
        <v>0</v>
      </c>
      <c r="DL196" s="14" t="str">
        <f t="shared" si="102"/>
        <v/>
      </c>
      <c r="DM196" s="6">
        <f t="shared" si="103"/>
        <v>0</v>
      </c>
      <c r="DN196" s="6">
        <f t="shared" si="104"/>
        <v>0</v>
      </c>
      <c r="DO196" s="6">
        <f>IF(DM196&gt;0,IF(SUM(DN$12:DN196)&gt;0,0,IF(DL196&lt;&gt;"",-PPMT(Tablas!$D$8,DL196,($C$4*12)-(VLOOKUP($DC$9,$A$12:$B$71,2,0)-1),DM$9-SUM(DN$12:DN196)),0)),0)</f>
        <v>0</v>
      </c>
      <c r="DP196" s="6">
        <f>IF(SUM(DN$12:DN196)&gt;0,0,IF(DL196&lt;&gt;"",DM196-DO196-DN196,0))</f>
        <v>0</v>
      </c>
      <c r="DQ196" s="6">
        <f>IF(SUM(DN$12:DN196)&gt;0,0,IF(DL196&lt;&gt;"",(DM196-DN196)*Tablas!$D$8,0))</f>
        <v>0</v>
      </c>
      <c r="DR196" s="6">
        <f>IF(DO196&gt;0,IF(SUM(DN$12:DN196)&gt;0,0,IF(DL196&lt;&gt;"",Tablas!$G$8,0)),0)</f>
        <v>0</v>
      </c>
      <c r="DS196" s="6">
        <f>IF(DL196&lt;&gt;"",ROUND(DR196+DQ196+DO196,2),0)*(1+Tablas!$E$8)</f>
        <v>0</v>
      </c>
      <c r="DU196" s="14" t="str">
        <f t="shared" si="105"/>
        <v/>
      </c>
      <c r="DV196" s="6">
        <f t="shared" si="106"/>
        <v>0</v>
      </c>
      <c r="DW196" s="6">
        <f t="shared" si="107"/>
        <v>0</v>
      </c>
      <c r="DX196" s="6">
        <f>IF(DV196&gt;0,IF(SUM(DW$12:DW196)&gt;0,0,IF(DU196&lt;&gt;"",-PPMT(Tablas!$D$8,DU196,($C$4*12)-(VLOOKUP($DL$9,$A$12:$B$71,2,0)-1),DV$9-SUM(DW$12:DW196)),0)),0)</f>
        <v>0</v>
      </c>
      <c r="DY196" s="6">
        <f>IF(SUM(DW$12:DW196)&gt;0,0,IF(DU196&lt;&gt;"",DV196-DX196-DW196,0))</f>
        <v>0</v>
      </c>
      <c r="DZ196" s="6">
        <f>IF(SUM(DW$12:DW196)&gt;0,0,IF(DU196&lt;&gt;"",(DV196-DW196)*Tablas!$D$8,0))</f>
        <v>0</v>
      </c>
      <c r="EA196" s="6">
        <f>IF(DX196&gt;0,IF(SUM(DW$12:DW196)&gt;0,0,IF(DU196&lt;&gt;"",Tablas!$G$8,0)),0)</f>
        <v>0</v>
      </c>
      <c r="EB196" s="6">
        <f>IF(DU196&lt;&gt;"",ROUND(EA196+DZ196+DX196,2),0)*(1+Tablas!$E$8)</f>
        <v>0</v>
      </c>
    </row>
    <row r="197" spans="1:132" x14ac:dyDescent="0.2">
      <c r="A197" s="3">
        <f>IF($D197&gt;0,COUNTA($D$12:D197),0)</f>
        <v>0</v>
      </c>
      <c r="B197" s="13" t="str">
        <f t="shared" si="108"/>
        <v/>
      </c>
      <c r="C197" s="1">
        <f t="shared" si="109"/>
        <v>51241</v>
      </c>
      <c r="D197" s="34"/>
      <c r="E197" s="6">
        <f t="shared" si="110"/>
        <v>1.0572875908110291E-11</v>
      </c>
      <c r="F197" s="6">
        <f t="shared" si="74"/>
        <v>0</v>
      </c>
      <c r="G197" s="6">
        <f t="shared" si="75"/>
        <v>0</v>
      </c>
      <c r="H197" s="6">
        <f t="shared" si="76"/>
        <v>0</v>
      </c>
      <c r="I197" s="6">
        <f>ROUND(SUM(F197:H197),2)*(Tablas!$E$8)</f>
        <v>0</v>
      </c>
      <c r="J197" s="6">
        <f t="shared" si="77"/>
        <v>0</v>
      </c>
      <c r="AR197" s="14" t="str">
        <f t="shared" si="78"/>
        <v/>
      </c>
      <c r="AS197" s="6">
        <f t="shared" si="79"/>
        <v>0</v>
      </c>
      <c r="AT197" s="6">
        <f t="shared" si="80"/>
        <v>0</v>
      </c>
      <c r="AU197" s="6">
        <f>IF(SUM($AT$12:$AT197)&gt;0,0,IF($AR197&lt;&gt;"",-PPMT($H$2,$AR197,$C$4*12,$AS$12-SUM($AT$12:$AT197)),0))</f>
        <v>0</v>
      </c>
      <c r="AV197" s="6">
        <f>IF(SUM($AT$12:$AT197)&gt;0,0,IF($AR197&lt;&gt;"",AS197-AU197-AT197,0))</f>
        <v>0</v>
      </c>
      <c r="AW197" s="6">
        <f>IF(SUM($AT$12:$AT197)&gt;0,0,IF($AR197&lt;&gt;"",(AS197-AT197)*$H$2,0))</f>
        <v>0</v>
      </c>
      <c r="AX197" s="6">
        <f>IF(AU197&gt;0,IF(SUM($AT$12:$AT197)&gt;0,0,IF($AR197&lt;&gt;"",Tablas!$G$8,0)),0)</f>
        <v>0</v>
      </c>
      <c r="AY197" s="6">
        <f>IF($AR197&lt;&gt;"",ROUND(AX197+AW197+AU197,2),0)*(1+Tablas!$E$8)</f>
        <v>0</v>
      </c>
      <c r="BA197" s="14" t="str">
        <f t="shared" si="81"/>
        <v/>
      </c>
      <c r="BB197" s="6">
        <f t="shared" si="82"/>
        <v>0</v>
      </c>
      <c r="BC197" s="6">
        <f t="shared" si="83"/>
        <v>0</v>
      </c>
      <c r="BD197" s="6">
        <f>IF(BB197&gt;0,
IF(SUM(BC$12:BC197)&gt;0,0,
IF(BA197&lt;&gt;"",
-PPMT(Tablas!$D$8,BA197,($C$4*12)-(VLOOKUP($AR$9,$A$12:$B$71,2,0)-1),BB$9-SUM(BC$12:BC197)),0)),0)</f>
        <v>0</v>
      </c>
      <c r="BE197" s="6">
        <f>IF(SUM(BC$12:BC197)&gt;0,0,IF(BA197&lt;&gt;"",BB197-BD197-BC197,0))</f>
        <v>0</v>
      </c>
      <c r="BF197" s="6">
        <f>IF(SUM(BC$12:BC197)&gt;0,0,IF(BA197&lt;&gt;"",(BB197-BC197)*Tablas!$D$8,0))</f>
        <v>0</v>
      </c>
      <c r="BG197" s="6">
        <f>IF(BD197&gt;0,IF(SUM(BC$12:BC197)&gt;0,0,IF(BA197&lt;&gt;"",Tablas!$G$8,0)),0)</f>
        <v>0</v>
      </c>
      <c r="BH197" s="6">
        <f>IF(BA197&lt;&gt;"",ROUND(BG197+BF197+BD197,2),0)*(1+Tablas!$E$8)</f>
        <v>0</v>
      </c>
      <c r="BJ197" s="14" t="str">
        <f t="shared" si="84"/>
        <v/>
      </c>
      <c r="BK197" s="6">
        <f t="shared" si="85"/>
        <v>0</v>
      </c>
      <c r="BL197" s="6">
        <f t="shared" si="86"/>
        <v>0</v>
      </c>
      <c r="BM197" s="6">
        <f>IF(BK197&gt;0,IF(SUM(BL$12:BL197)&gt;0,0,IF(BJ197&lt;&gt;"",-PPMT(Tablas!$D$8,BJ197,($C$4*12)-(VLOOKUP($BA$9,$A$12:$B$71,2,0)-1),BK$9-SUM(BL$12:BL197)),0)),0)</f>
        <v>0</v>
      </c>
      <c r="BN197" s="6">
        <f>IF(SUM(BL$12:BL197)&gt;0,0,IF(BJ197&lt;&gt;"",BK197-BM197-BL197,0))</f>
        <v>0</v>
      </c>
      <c r="BO197" s="6">
        <f>IF(SUM(BL$12:BL197)&gt;0,0,IF(BJ197&lt;&gt;"",(BK197-BL197)*Tablas!$D$8,0))</f>
        <v>0</v>
      </c>
      <c r="BP197" s="6">
        <f>IF(BM197&gt;0,IF(SUM(BL$12:BL197)&gt;0,0,IF(BJ197&lt;&gt;"",Tablas!$G$8,0)),0)</f>
        <v>0</v>
      </c>
      <c r="BQ197" s="6">
        <f>IF(BJ197&lt;&gt;"",ROUND(BP197+BO197+BM197,2),0)*(1+Tablas!$E$8)</f>
        <v>0</v>
      </c>
      <c r="BS197" s="14" t="str">
        <f t="shared" si="87"/>
        <v/>
      </c>
      <c r="BT197" s="6">
        <f t="shared" si="88"/>
        <v>0</v>
      </c>
      <c r="BU197" s="6">
        <f t="shared" si="89"/>
        <v>0</v>
      </c>
      <c r="BV197" s="6">
        <f>IF(BT197&gt;0,IF(SUM(BU$12:BU197)&gt;0,0,IF(BS197&lt;&gt;"",-PPMT(Tablas!$D$8,BS197,($C$4*12)-(VLOOKUP($BJ$9,$A$12:$B$71,2,0)-1),BT$9-SUM(BU$12:BU197)),0)),0)</f>
        <v>0</v>
      </c>
      <c r="BW197" s="6">
        <f>IF(SUM(BU$12:BU197)&gt;0,0,IF(BS197&lt;&gt;"",BT197-BV197-BU197,0))</f>
        <v>0</v>
      </c>
      <c r="BX197" s="6">
        <f>IF(SUM(BU$12:BU197)&gt;0,0,IF(BS197&lt;&gt;"",(BT197-BU197)*Tablas!$D$8,0))</f>
        <v>0</v>
      </c>
      <c r="BY197" s="6">
        <f>IF(BV197&gt;0,IF(SUM(BU$12:BU197)&gt;0,0,IF(BS197&lt;&gt;"",Tablas!$G$8,0)),0)</f>
        <v>0</v>
      </c>
      <c r="BZ197" s="6">
        <f>IF(BS197&lt;&gt;"",ROUND(BY197+BX197+BV197,2),0)*(1+Tablas!$E$8)</f>
        <v>0</v>
      </c>
      <c r="CB197" s="14" t="str">
        <f t="shared" si="90"/>
        <v/>
      </c>
      <c r="CC197" s="6">
        <f t="shared" si="91"/>
        <v>0</v>
      </c>
      <c r="CD197" s="6">
        <f t="shared" si="92"/>
        <v>0</v>
      </c>
      <c r="CE197" s="6">
        <f>IF(CC197&gt;0,IF(SUM(CD$12:CD197)&gt;0,0,IF(CB197&lt;&gt;"",-PPMT(Tablas!$D$8,CB197,($C$4*12)-(VLOOKUP($BS$9,$A$12:$B$71,2,0)-1),CC$9-SUM(CD$12:CD197)),0)),0)</f>
        <v>0</v>
      </c>
      <c r="CF197" s="6">
        <f>IF(SUM(CD$12:CD197)&gt;0,0,IF(CB197&lt;&gt;"",CC197-CE197-CD197,0))</f>
        <v>0</v>
      </c>
      <c r="CG197" s="6">
        <f>IF(SUM(CD$12:CD197)&gt;0,0,IF(CB197&lt;&gt;"",(CC197-CD197)*Tablas!$D$8,0))</f>
        <v>0</v>
      </c>
      <c r="CH197" s="6">
        <f>IF(CE197&gt;0,IF(SUM(CD$12:CD197)&gt;0,0,IF(CB197&lt;&gt;"",Tablas!$G$8,0)),0)</f>
        <v>0</v>
      </c>
      <c r="CI197" s="6">
        <f>IF(CB197&lt;&gt;"",ROUND(CH197+CG197+CE197,2),0)*(1+Tablas!$E$8)</f>
        <v>0</v>
      </c>
      <c r="CK197" s="14" t="str">
        <f t="shared" si="93"/>
        <v/>
      </c>
      <c r="CL197" s="6">
        <f t="shared" si="94"/>
        <v>0</v>
      </c>
      <c r="CM197" s="6">
        <f t="shared" si="95"/>
        <v>0</v>
      </c>
      <c r="CN197" s="6">
        <f>IF(CL197&gt;0,IF(SUM(CM$12:CM197)&gt;0,0,IF(CK197&lt;&gt;"",-PPMT(Tablas!$D$8,CK197,($C$4*12)-(VLOOKUP($CB$9,$A$12:$B$71,2,0)-1),CL$9-SUM(CM$12:CM197)),0)),0)</f>
        <v>0</v>
      </c>
      <c r="CO197" s="6">
        <f>IF(SUM(CM$12:CM197)&gt;0,0,IF(CK197&lt;&gt;"",CL197-CN197-CM197,0))</f>
        <v>0</v>
      </c>
      <c r="CP197" s="6">
        <f>IF(SUM(CM$12:CM197)&gt;0,0,IF(CK197&lt;&gt;"",(CL197-CM197)*Tablas!$D$8,0))</f>
        <v>0</v>
      </c>
      <c r="CQ197" s="6">
        <f>IF(CN197&gt;0,IF(SUM(CM$12:CM197)&gt;0,0,IF(CK197&lt;&gt;"",Tablas!$G$8,0)),0)</f>
        <v>0</v>
      </c>
      <c r="CR197" s="6">
        <f>IF(CK197&lt;&gt;"",ROUND(CQ197+CP197+CN197,2),0)*(1+Tablas!$E$8)</f>
        <v>0</v>
      </c>
      <c r="CT197" s="14" t="str">
        <f t="shared" si="96"/>
        <v/>
      </c>
      <c r="CU197" s="6">
        <f t="shared" si="97"/>
        <v>0</v>
      </c>
      <c r="CV197" s="6">
        <f t="shared" si="98"/>
        <v>0</v>
      </c>
      <c r="CW197" s="6">
        <f>IF(CU197&gt;0,IF(SUM(CV$12:CV197)&gt;0,0,IF(CT197&lt;&gt;"",-PPMT(Tablas!$D$8,CT197,($C$4*12)-(VLOOKUP($CK$9,$A$12:$B$71,2,0)-1),CU$9-SUM(CV$12:CV197)),0)),0)</f>
        <v>0</v>
      </c>
      <c r="CX197" s="6">
        <f>IF(SUM(CV$12:CV197)&gt;0,0,IF(CT197&lt;&gt;"",CU197-CW197-CV197,0))</f>
        <v>0</v>
      </c>
      <c r="CY197" s="6">
        <f>IF(SUM(CV$12:CV197)&gt;0,0,IF(CT197&lt;&gt;"",(CU197-CV197)*Tablas!$D$8,0))</f>
        <v>0</v>
      </c>
      <c r="CZ197" s="6">
        <f>IF(CW197&gt;0,IF(SUM(CV$12:CV197)&gt;0,0,IF(CT197&lt;&gt;"",Tablas!$G$8,0)),0)</f>
        <v>0</v>
      </c>
      <c r="DA197" s="6">
        <f>IF(CT197&lt;&gt;"",ROUND(CZ197+CY197+CW197,2),0)*(1+Tablas!$E$8)</f>
        <v>0</v>
      </c>
      <c r="DC197" s="14" t="str">
        <f t="shared" si="99"/>
        <v/>
      </c>
      <c r="DD197" s="6">
        <f t="shared" si="100"/>
        <v>0</v>
      </c>
      <c r="DE197" s="6">
        <f t="shared" si="101"/>
        <v>0</v>
      </c>
      <c r="DF197" s="6">
        <f>IF(DD197&gt;0,IF(SUM(DE$12:DE197)&gt;0,0,IF(DC197&lt;&gt;"",-PPMT(Tablas!$D$8,DC197,($C$4*12)-(VLOOKUP($CT$9,$A$12:$B$71,2,0)-1),DD$9-SUM(DE$12:DE197)),0)),0)</f>
        <v>0</v>
      </c>
      <c r="DG197" s="6">
        <f>IF(SUM(DE$12:DE197)&gt;0,0,IF(DC197&lt;&gt;"",DD197-DF197-DE197,0))</f>
        <v>0</v>
      </c>
      <c r="DH197" s="6">
        <f>IF(SUM(DE$12:DE197)&gt;0,0,IF(DC197&lt;&gt;"",(DD197-DE197)*Tablas!$D$8,0))</f>
        <v>0</v>
      </c>
      <c r="DI197" s="6">
        <f>IF(DF197&gt;0,IF(SUM(DE$12:DE197)&gt;0,0,IF(DC197&lt;&gt;"",Tablas!$G$8,0)),0)</f>
        <v>0</v>
      </c>
      <c r="DJ197" s="6">
        <f>IF(DC197&lt;&gt;"",ROUND(DI197+DH197+DF197,2),0)*(1+Tablas!$E$8)</f>
        <v>0</v>
      </c>
      <c r="DL197" s="14" t="str">
        <f t="shared" si="102"/>
        <v/>
      </c>
      <c r="DM197" s="6">
        <f t="shared" si="103"/>
        <v>0</v>
      </c>
      <c r="DN197" s="6">
        <f t="shared" si="104"/>
        <v>0</v>
      </c>
      <c r="DO197" s="6">
        <f>IF(DM197&gt;0,IF(SUM(DN$12:DN197)&gt;0,0,IF(DL197&lt;&gt;"",-PPMT(Tablas!$D$8,DL197,($C$4*12)-(VLOOKUP($DC$9,$A$12:$B$71,2,0)-1),DM$9-SUM(DN$12:DN197)),0)),0)</f>
        <v>0</v>
      </c>
      <c r="DP197" s="6">
        <f>IF(SUM(DN$12:DN197)&gt;0,0,IF(DL197&lt;&gt;"",DM197-DO197-DN197,0))</f>
        <v>0</v>
      </c>
      <c r="DQ197" s="6">
        <f>IF(SUM(DN$12:DN197)&gt;0,0,IF(DL197&lt;&gt;"",(DM197-DN197)*Tablas!$D$8,0))</f>
        <v>0</v>
      </c>
      <c r="DR197" s="6">
        <f>IF(DO197&gt;0,IF(SUM(DN$12:DN197)&gt;0,0,IF(DL197&lt;&gt;"",Tablas!$G$8,0)),0)</f>
        <v>0</v>
      </c>
      <c r="DS197" s="6">
        <f>IF(DL197&lt;&gt;"",ROUND(DR197+DQ197+DO197,2),0)*(1+Tablas!$E$8)</f>
        <v>0</v>
      </c>
      <c r="DU197" s="14" t="str">
        <f t="shared" si="105"/>
        <v/>
      </c>
      <c r="DV197" s="6">
        <f t="shared" si="106"/>
        <v>0</v>
      </c>
      <c r="DW197" s="6">
        <f t="shared" si="107"/>
        <v>0</v>
      </c>
      <c r="DX197" s="6">
        <f>IF(DV197&gt;0,IF(SUM(DW$12:DW197)&gt;0,0,IF(DU197&lt;&gt;"",-PPMT(Tablas!$D$8,DU197,($C$4*12)-(VLOOKUP($DL$9,$A$12:$B$71,2,0)-1),DV$9-SUM(DW$12:DW197)),0)),0)</f>
        <v>0</v>
      </c>
      <c r="DY197" s="6">
        <f>IF(SUM(DW$12:DW197)&gt;0,0,IF(DU197&lt;&gt;"",DV197-DX197-DW197,0))</f>
        <v>0</v>
      </c>
      <c r="DZ197" s="6">
        <f>IF(SUM(DW$12:DW197)&gt;0,0,IF(DU197&lt;&gt;"",(DV197-DW197)*Tablas!$D$8,0))</f>
        <v>0</v>
      </c>
      <c r="EA197" s="6">
        <f>IF(DX197&gt;0,IF(SUM(DW$12:DW197)&gt;0,0,IF(DU197&lt;&gt;"",Tablas!$G$8,0)),0)</f>
        <v>0</v>
      </c>
      <c r="EB197" s="6">
        <f>IF(DU197&lt;&gt;"",ROUND(EA197+DZ197+DX197,2),0)*(1+Tablas!$E$8)</f>
        <v>0</v>
      </c>
    </row>
    <row r="198" spans="1:132" x14ac:dyDescent="0.2">
      <c r="A198" s="3">
        <f>IF($D198&gt;0,COUNTA($D$12:D198),0)</f>
        <v>0</v>
      </c>
      <c r="B198" s="13" t="str">
        <f t="shared" si="108"/>
        <v/>
      </c>
      <c r="C198" s="1">
        <f t="shared" si="109"/>
        <v>51271</v>
      </c>
      <c r="D198" s="34"/>
      <c r="E198" s="6">
        <f t="shared" si="110"/>
        <v>1.0572875908110291E-11</v>
      </c>
      <c r="F198" s="6">
        <f t="shared" si="74"/>
        <v>0</v>
      </c>
      <c r="G198" s="6">
        <f t="shared" si="75"/>
        <v>0</v>
      </c>
      <c r="H198" s="6">
        <f t="shared" si="76"/>
        <v>0</v>
      </c>
      <c r="I198" s="6">
        <f>ROUND(SUM(F198:H198),2)*(Tablas!$E$8)</f>
        <v>0</v>
      </c>
      <c r="J198" s="6">
        <f t="shared" si="77"/>
        <v>0</v>
      </c>
      <c r="AR198" s="14" t="str">
        <f t="shared" si="78"/>
        <v/>
      </c>
      <c r="AS198" s="6">
        <f t="shared" si="79"/>
        <v>0</v>
      </c>
      <c r="AT198" s="6">
        <f t="shared" si="80"/>
        <v>0</v>
      </c>
      <c r="AU198" s="6">
        <f>IF(SUM($AT$12:$AT198)&gt;0,0,IF($AR198&lt;&gt;"",-PPMT($H$2,$AR198,$C$4*12,$AS$12-SUM($AT$12:$AT198)),0))</f>
        <v>0</v>
      </c>
      <c r="AV198" s="6">
        <f>IF(SUM($AT$12:$AT198)&gt;0,0,IF($AR198&lt;&gt;"",AS198-AU198-AT198,0))</f>
        <v>0</v>
      </c>
      <c r="AW198" s="6">
        <f>IF(SUM($AT$12:$AT198)&gt;0,0,IF($AR198&lt;&gt;"",(AS198-AT198)*$H$2,0))</f>
        <v>0</v>
      </c>
      <c r="AX198" s="6">
        <f>IF(AU198&gt;0,IF(SUM($AT$12:$AT198)&gt;0,0,IF($AR198&lt;&gt;"",Tablas!$G$8,0)),0)</f>
        <v>0</v>
      </c>
      <c r="AY198" s="6">
        <f>IF($AR198&lt;&gt;"",ROUND(AX198+AW198+AU198,2),0)*(1+Tablas!$E$8)</f>
        <v>0</v>
      </c>
      <c r="BA198" s="14" t="str">
        <f t="shared" si="81"/>
        <v/>
      </c>
      <c r="BB198" s="6">
        <f t="shared" si="82"/>
        <v>0</v>
      </c>
      <c r="BC198" s="6">
        <f t="shared" si="83"/>
        <v>0</v>
      </c>
      <c r="BD198" s="6">
        <f>IF(BB198&gt;0,
IF(SUM(BC$12:BC198)&gt;0,0,
IF(BA198&lt;&gt;"",
-PPMT(Tablas!$D$8,BA198,($C$4*12)-(VLOOKUP($AR$9,$A$12:$B$71,2,0)-1),BB$9-SUM(BC$12:BC198)),0)),0)</f>
        <v>0</v>
      </c>
      <c r="BE198" s="6">
        <f>IF(SUM(BC$12:BC198)&gt;0,0,IF(BA198&lt;&gt;"",BB198-BD198-BC198,0))</f>
        <v>0</v>
      </c>
      <c r="BF198" s="6">
        <f>IF(SUM(BC$12:BC198)&gt;0,0,IF(BA198&lt;&gt;"",(BB198-BC198)*Tablas!$D$8,0))</f>
        <v>0</v>
      </c>
      <c r="BG198" s="6">
        <f>IF(BD198&gt;0,IF(SUM(BC$12:BC198)&gt;0,0,IF(BA198&lt;&gt;"",Tablas!$G$8,0)),0)</f>
        <v>0</v>
      </c>
      <c r="BH198" s="6">
        <f>IF(BA198&lt;&gt;"",ROUND(BG198+BF198+BD198,2),0)*(1+Tablas!$E$8)</f>
        <v>0</v>
      </c>
      <c r="BJ198" s="14" t="str">
        <f t="shared" si="84"/>
        <v/>
      </c>
      <c r="BK198" s="6">
        <f t="shared" si="85"/>
        <v>0</v>
      </c>
      <c r="BL198" s="6">
        <f t="shared" si="86"/>
        <v>0</v>
      </c>
      <c r="BM198" s="6">
        <f>IF(BK198&gt;0,IF(SUM(BL$12:BL198)&gt;0,0,IF(BJ198&lt;&gt;"",-PPMT(Tablas!$D$8,BJ198,($C$4*12)-(VLOOKUP($BA$9,$A$12:$B$71,2,0)-1),BK$9-SUM(BL$12:BL198)),0)),0)</f>
        <v>0</v>
      </c>
      <c r="BN198" s="6">
        <f>IF(SUM(BL$12:BL198)&gt;0,0,IF(BJ198&lt;&gt;"",BK198-BM198-BL198,0))</f>
        <v>0</v>
      </c>
      <c r="BO198" s="6">
        <f>IF(SUM(BL$12:BL198)&gt;0,0,IF(BJ198&lt;&gt;"",(BK198-BL198)*Tablas!$D$8,0))</f>
        <v>0</v>
      </c>
      <c r="BP198" s="6">
        <f>IF(BM198&gt;0,IF(SUM(BL$12:BL198)&gt;0,0,IF(BJ198&lt;&gt;"",Tablas!$G$8,0)),0)</f>
        <v>0</v>
      </c>
      <c r="BQ198" s="6">
        <f>IF(BJ198&lt;&gt;"",ROUND(BP198+BO198+BM198,2),0)*(1+Tablas!$E$8)</f>
        <v>0</v>
      </c>
      <c r="BS198" s="14" t="str">
        <f t="shared" si="87"/>
        <v/>
      </c>
      <c r="BT198" s="6">
        <f t="shared" si="88"/>
        <v>0</v>
      </c>
      <c r="BU198" s="6">
        <f t="shared" si="89"/>
        <v>0</v>
      </c>
      <c r="BV198" s="6">
        <f>IF(BT198&gt;0,IF(SUM(BU$12:BU198)&gt;0,0,IF(BS198&lt;&gt;"",-PPMT(Tablas!$D$8,BS198,($C$4*12)-(VLOOKUP($BJ$9,$A$12:$B$71,2,0)-1),BT$9-SUM(BU$12:BU198)),0)),0)</f>
        <v>0</v>
      </c>
      <c r="BW198" s="6">
        <f>IF(SUM(BU$12:BU198)&gt;0,0,IF(BS198&lt;&gt;"",BT198-BV198-BU198,0))</f>
        <v>0</v>
      </c>
      <c r="BX198" s="6">
        <f>IF(SUM(BU$12:BU198)&gt;0,0,IF(BS198&lt;&gt;"",(BT198-BU198)*Tablas!$D$8,0))</f>
        <v>0</v>
      </c>
      <c r="BY198" s="6">
        <f>IF(BV198&gt;0,IF(SUM(BU$12:BU198)&gt;0,0,IF(BS198&lt;&gt;"",Tablas!$G$8,0)),0)</f>
        <v>0</v>
      </c>
      <c r="BZ198" s="6">
        <f>IF(BS198&lt;&gt;"",ROUND(BY198+BX198+BV198,2),0)*(1+Tablas!$E$8)</f>
        <v>0</v>
      </c>
      <c r="CB198" s="14" t="str">
        <f t="shared" si="90"/>
        <v/>
      </c>
      <c r="CC198" s="6">
        <f t="shared" si="91"/>
        <v>0</v>
      </c>
      <c r="CD198" s="6">
        <f t="shared" si="92"/>
        <v>0</v>
      </c>
      <c r="CE198" s="6">
        <f>IF(CC198&gt;0,IF(SUM(CD$12:CD198)&gt;0,0,IF(CB198&lt;&gt;"",-PPMT(Tablas!$D$8,CB198,($C$4*12)-(VLOOKUP($BS$9,$A$12:$B$71,2,0)-1),CC$9-SUM(CD$12:CD198)),0)),0)</f>
        <v>0</v>
      </c>
      <c r="CF198" s="6">
        <f>IF(SUM(CD$12:CD198)&gt;0,0,IF(CB198&lt;&gt;"",CC198-CE198-CD198,0))</f>
        <v>0</v>
      </c>
      <c r="CG198" s="6">
        <f>IF(SUM(CD$12:CD198)&gt;0,0,IF(CB198&lt;&gt;"",(CC198-CD198)*Tablas!$D$8,0))</f>
        <v>0</v>
      </c>
      <c r="CH198" s="6">
        <f>IF(CE198&gt;0,IF(SUM(CD$12:CD198)&gt;0,0,IF(CB198&lt;&gt;"",Tablas!$G$8,0)),0)</f>
        <v>0</v>
      </c>
      <c r="CI198" s="6">
        <f>IF(CB198&lt;&gt;"",ROUND(CH198+CG198+CE198,2),0)*(1+Tablas!$E$8)</f>
        <v>0</v>
      </c>
      <c r="CK198" s="14" t="str">
        <f t="shared" si="93"/>
        <v/>
      </c>
      <c r="CL198" s="6">
        <f t="shared" si="94"/>
        <v>0</v>
      </c>
      <c r="CM198" s="6">
        <f t="shared" si="95"/>
        <v>0</v>
      </c>
      <c r="CN198" s="6">
        <f>IF(CL198&gt;0,IF(SUM(CM$12:CM198)&gt;0,0,IF(CK198&lt;&gt;"",-PPMT(Tablas!$D$8,CK198,($C$4*12)-(VLOOKUP($CB$9,$A$12:$B$71,2,0)-1),CL$9-SUM(CM$12:CM198)),0)),0)</f>
        <v>0</v>
      </c>
      <c r="CO198" s="6">
        <f>IF(SUM(CM$12:CM198)&gt;0,0,IF(CK198&lt;&gt;"",CL198-CN198-CM198,0))</f>
        <v>0</v>
      </c>
      <c r="CP198" s="6">
        <f>IF(SUM(CM$12:CM198)&gt;0,0,IF(CK198&lt;&gt;"",(CL198-CM198)*Tablas!$D$8,0))</f>
        <v>0</v>
      </c>
      <c r="CQ198" s="6">
        <f>IF(CN198&gt;0,IF(SUM(CM$12:CM198)&gt;0,0,IF(CK198&lt;&gt;"",Tablas!$G$8,0)),0)</f>
        <v>0</v>
      </c>
      <c r="CR198" s="6">
        <f>IF(CK198&lt;&gt;"",ROUND(CQ198+CP198+CN198,2),0)*(1+Tablas!$E$8)</f>
        <v>0</v>
      </c>
      <c r="CT198" s="14" t="str">
        <f t="shared" si="96"/>
        <v/>
      </c>
      <c r="CU198" s="6">
        <f t="shared" si="97"/>
        <v>0</v>
      </c>
      <c r="CV198" s="6">
        <f t="shared" si="98"/>
        <v>0</v>
      </c>
      <c r="CW198" s="6">
        <f>IF(CU198&gt;0,IF(SUM(CV$12:CV198)&gt;0,0,IF(CT198&lt;&gt;"",-PPMT(Tablas!$D$8,CT198,($C$4*12)-(VLOOKUP($CK$9,$A$12:$B$71,2,0)-1),CU$9-SUM(CV$12:CV198)),0)),0)</f>
        <v>0</v>
      </c>
      <c r="CX198" s="6">
        <f>IF(SUM(CV$12:CV198)&gt;0,0,IF(CT198&lt;&gt;"",CU198-CW198-CV198,0))</f>
        <v>0</v>
      </c>
      <c r="CY198" s="6">
        <f>IF(SUM(CV$12:CV198)&gt;0,0,IF(CT198&lt;&gt;"",(CU198-CV198)*Tablas!$D$8,0))</f>
        <v>0</v>
      </c>
      <c r="CZ198" s="6">
        <f>IF(CW198&gt;0,IF(SUM(CV$12:CV198)&gt;0,0,IF(CT198&lt;&gt;"",Tablas!$G$8,0)),0)</f>
        <v>0</v>
      </c>
      <c r="DA198" s="6">
        <f>IF(CT198&lt;&gt;"",ROUND(CZ198+CY198+CW198,2),0)*(1+Tablas!$E$8)</f>
        <v>0</v>
      </c>
      <c r="DC198" s="14" t="str">
        <f t="shared" si="99"/>
        <v/>
      </c>
      <c r="DD198" s="6">
        <f t="shared" si="100"/>
        <v>0</v>
      </c>
      <c r="DE198" s="6">
        <f t="shared" si="101"/>
        <v>0</v>
      </c>
      <c r="DF198" s="6">
        <f>IF(DD198&gt;0,IF(SUM(DE$12:DE198)&gt;0,0,IF(DC198&lt;&gt;"",-PPMT(Tablas!$D$8,DC198,($C$4*12)-(VLOOKUP($CT$9,$A$12:$B$71,2,0)-1),DD$9-SUM(DE$12:DE198)),0)),0)</f>
        <v>0</v>
      </c>
      <c r="DG198" s="6">
        <f>IF(SUM(DE$12:DE198)&gt;0,0,IF(DC198&lt;&gt;"",DD198-DF198-DE198,0))</f>
        <v>0</v>
      </c>
      <c r="DH198" s="6">
        <f>IF(SUM(DE$12:DE198)&gt;0,0,IF(DC198&lt;&gt;"",(DD198-DE198)*Tablas!$D$8,0))</f>
        <v>0</v>
      </c>
      <c r="DI198" s="6">
        <f>IF(DF198&gt;0,IF(SUM(DE$12:DE198)&gt;0,0,IF(DC198&lt;&gt;"",Tablas!$G$8,0)),0)</f>
        <v>0</v>
      </c>
      <c r="DJ198" s="6">
        <f>IF(DC198&lt;&gt;"",ROUND(DI198+DH198+DF198,2),0)*(1+Tablas!$E$8)</f>
        <v>0</v>
      </c>
      <c r="DL198" s="14" t="str">
        <f t="shared" si="102"/>
        <v/>
      </c>
      <c r="DM198" s="6">
        <f t="shared" si="103"/>
        <v>0</v>
      </c>
      <c r="DN198" s="6">
        <f t="shared" si="104"/>
        <v>0</v>
      </c>
      <c r="DO198" s="6">
        <f>IF(DM198&gt;0,IF(SUM(DN$12:DN198)&gt;0,0,IF(DL198&lt;&gt;"",-PPMT(Tablas!$D$8,DL198,($C$4*12)-(VLOOKUP($DC$9,$A$12:$B$71,2,0)-1),DM$9-SUM(DN$12:DN198)),0)),0)</f>
        <v>0</v>
      </c>
      <c r="DP198" s="6">
        <f>IF(SUM(DN$12:DN198)&gt;0,0,IF(DL198&lt;&gt;"",DM198-DO198-DN198,0))</f>
        <v>0</v>
      </c>
      <c r="DQ198" s="6">
        <f>IF(SUM(DN$12:DN198)&gt;0,0,IF(DL198&lt;&gt;"",(DM198-DN198)*Tablas!$D$8,0))</f>
        <v>0</v>
      </c>
      <c r="DR198" s="6">
        <f>IF(DO198&gt;0,IF(SUM(DN$12:DN198)&gt;0,0,IF(DL198&lt;&gt;"",Tablas!$G$8,0)),0)</f>
        <v>0</v>
      </c>
      <c r="DS198" s="6">
        <f>IF(DL198&lt;&gt;"",ROUND(DR198+DQ198+DO198,2),0)*(1+Tablas!$E$8)</f>
        <v>0</v>
      </c>
      <c r="DU198" s="14" t="str">
        <f t="shared" si="105"/>
        <v/>
      </c>
      <c r="DV198" s="6">
        <f t="shared" si="106"/>
        <v>0</v>
      </c>
      <c r="DW198" s="6">
        <f t="shared" si="107"/>
        <v>0</v>
      </c>
      <c r="DX198" s="6">
        <f>IF(DV198&gt;0,IF(SUM(DW$12:DW198)&gt;0,0,IF(DU198&lt;&gt;"",-PPMT(Tablas!$D$8,DU198,($C$4*12)-(VLOOKUP($DL$9,$A$12:$B$71,2,0)-1),DV$9-SUM(DW$12:DW198)),0)),0)</f>
        <v>0</v>
      </c>
      <c r="DY198" s="6">
        <f>IF(SUM(DW$12:DW198)&gt;0,0,IF(DU198&lt;&gt;"",DV198-DX198-DW198,0))</f>
        <v>0</v>
      </c>
      <c r="DZ198" s="6">
        <f>IF(SUM(DW$12:DW198)&gt;0,0,IF(DU198&lt;&gt;"",(DV198-DW198)*Tablas!$D$8,0))</f>
        <v>0</v>
      </c>
      <c r="EA198" s="6">
        <f>IF(DX198&gt;0,IF(SUM(DW$12:DW198)&gt;0,0,IF(DU198&lt;&gt;"",Tablas!$G$8,0)),0)</f>
        <v>0</v>
      </c>
      <c r="EB198" s="6">
        <f>IF(DU198&lt;&gt;"",ROUND(EA198+DZ198+DX198,2),0)*(1+Tablas!$E$8)</f>
        <v>0</v>
      </c>
    </row>
    <row r="199" spans="1:132" x14ac:dyDescent="0.2">
      <c r="A199" s="3">
        <f>IF($D199&gt;0,COUNTA($D$12:D199),0)</f>
        <v>0</v>
      </c>
      <c r="B199" s="13" t="str">
        <f t="shared" si="108"/>
        <v/>
      </c>
      <c r="C199" s="1">
        <f t="shared" si="109"/>
        <v>51302</v>
      </c>
      <c r="D199" s="34"/>
      <c r="E199" s="6">
        <f t="shared" si="110"/>
        <v>1.0572875908110291E-11</v>
      </c>
      <c r="F199" s="6">
        <f t="shared" si="74"/>
        <v>0</v>
      </c>
      <c r="G199" s="6">
        <f t="shared" si="75"/>
        <v>0</v>
      </c>
      <c r="H199" s="6">
        <f t="shared" si="76"/>
        <v>0</v>
      </c>
      <c r="I199" s="6">
        <f>ROUND(SUM(F199:H199),2)*(Tablas!$E$8)</f>
        <v>0</v>
      </c>
      <c r="J199" s="6">
        <f t="shared" si="77"/>
        <v>0</v>
      </c>
      <c r="AR199" s="14" t="str">
        <f t="shared" si="78"/>
        <v/>
      </c>
      <c r="AS199" s="6">
        <f t="shared" si="79"/>
        <v>0</v>
      </c>
      <c r="AT199" s="6">
        <f t="shared" si="80"/>
        <v>0</v>
      </c>
      <c r="AU199" s="6">
        <f>IF(SUM($AT$12:$AT199)&gt;0,0,IF($AR199&lt;&gt;"",-PPMT($H$2,$AR199,$C$4*12,$AS$12-SUM($AT$12:$AT199)),0))</f>
        <v>0</v>
      </c>
      <c r="AV199" s="6">
        <f>IF(SUM($AT$12:$AT199)&gt;0,0,IF($AR199&lt;&gt;"",AS199-AU199-AT199,0))</f>
        <v>0</v>
      </c>
      <c r="AW199" s="6">
        <f>IF(SUM($AT$12:$AT199)&gt;0,0,IF($AR199&lt;&gt;"",(AS199-AT199)*$H$2,0))</f>
        <v>0</v>
      </c>
      <c r="AX199" s="6">
        <f>IF(AU199&gt;0,IF(SUM($AT$12:$AT199)&gt;0,0,IF($AR199&lt;&gt;"",Tablas!$G$8,0)),0)</f>
        <v>0</v>
      </c>
      <c r="AY199" s="6">
        <f>IF($AR199&lt;&gt;"",ROUND(AX199+AW199+AU199,2),0)*(1+Tablas!$E$8)</f>
        <v>0</v>
      </c>
      <c r="BA199" s="14" t="str">
        <f t="shared" si="81"/>
        <v/>
      </c>
      <c r="BB199" s="6">
        <f t="shared" si="82"/>
        <v>0</v>
      </c>
      <c r="BC199" s="6">
        <f t="shared" si="83"/>
        <v>0</v>
      </c>
      <c r="BD199" s="6">
        <f>IF(BB199&gt;0,
IF(SUM(BC$12:BC199)&gt;0,0,
IF(BA199&lt;&gt;"",
-PPMT(Tablas!$D$8,BA199,($C$4*12)-(VLOOKUP($AR$9,$A$12:$B$71,2,0)-1),BB$9-SUM(BC$12:BC199)),0)),0)</f>
        <v>0</v>
      </c>
      <c r="BE199" s="6">
        <f>IF(SUM(BC$12:BC199)&gt;0,0,IF(BA199&lt;&gt;"",BB199-BD199-BC199,0))</f>
        <v>0</v>
      </c>
      <c r="BF199" s="6">
        <f>IF(SUM(BC$12:BC199)&gt;0,0,IF(BA199&lt;&gt;"",(BB199-BC199)*Tablas!$D$8,0))</f>
        <v>0</v>
      </c>
      <c r="BG199" s="6">
        <f>IF(BD199&gt;0,IF(SUM(BC$12:BC199)&gt;0,0,IF(BA199&lt;&gt;"",Tablas!$G$8,0)),0)</f>
        <v>0</v>
      </c>
      <c r="BH199" s="6">
        <f>IF(BA199&lt;&gt;"",ROUND(BG199+BF199+BD199,2),0)*(1+Tablas!$E$8)</f>
        <v>0</v>
      </c>
      <c r="BJ199" s="14" t="str">
        <f t="shared" si="84"/>
        <v/>
      </c>
      <c r="BK199" s="6">
        <f t="shared" si="85"/>
        <v>0</v>
      </c>
      <c r="BL199" s="6">
        <f t="shared" si="86"/>
        <v>0</v>
      </c>
      <c r="BM199" s="6">
        <f>IF(BK199&gt;0,IF(SUM(BL$12:BL199)&gt;0,0,IF(BJ199&lt;&gt;"",-PPMT(Tablas!$D$8,BJ199,($C$4*12)-(VLOOKUP($BA$9,$A$12:$B$71,2,0)-1),BK$9-SUM(BL$12:BL199)),0)),0)</f>
        <v>0</v>
      </c>
      <c r="BN199" s="6">
        <f>IF(SUM(BL$12:BL199)&gt;0,0,IF(BJ199&lt;&gt;"",BK199-BM199-BL199,0))</f>
        <v>0</v>
      </c>
      <c r="BO199" s="6">
        <f>IF(SUM(BL$12:BL199)&gt;0,0,IF(BJ199&lt;&gt;"",(BK199-BL199)*Tablas!$D$8,0))</f>
        <v>0</v>
      </c>
      <c r="BP199" s="6">
        <f>IF(BM199&gt;0,IF(SUM(BL$12:BL199)&gt;0,0,IF(BJ199&lt;&gt;"",Tablas!$G$8,0)),0)</f>
        <v>0</v>
      </c>
      <c r="BQ199" s="6">
        <f>IF(BJ199&lt;&gt;"",ROUND(BP199+BO199+BM199,2),0)*(1+Tablas!$E$8)</f>
        <v>0</v>
      </c>
      <c r="BS199" s="14" t="str">
        <f t="shared" si="87"/>
        <v/>
      </c>
      <c r="BT199" s="6">
        <f t="shared" si="88"/>
        <v>0</v>
      </c>
      <c r="BU199" s="6">
        <f t="shared" si="89"/>
        <v>0</v>
      </c>
      <c r="BV199" s="6">
        <f>IF(BT199&gt;0,IF(SUM(BU$12:BU199)&gt;0,0,IF(BS199&lt;&gt;"",-PPMT(Tablas!$D$8,BS199,($C$4*12)-(VLOOKUP($BJ$9,$A$12:$B$71,2,0)-1),BT$9-SUM(BU$12:BU199)),0)),0)</f>
        <v>0</v>
      </c>
      <c r="BW199" s="6">
        <f>IF(SUM(BU$12:BU199)&gt;0,0,IF(BS199&lt;&gt;"",BT199-BV199-BU199,0))</f>
        <v>0</v>
      </c>
      <c r="BX199" s="6">
        <f>IF(SUM(BU$12:BU199)&gt;0,0,IF(BS199&lt;&gt;"",(BT199-BU199)*Tablas!$D$8,0))</f>
        <v>0</v>
      </c>
      <c r="BY199" s="6">
        <f>IF(BV199&gt;0,IF(SUM(BU$12:BU199)&gt;0,0,IF(BS199&lt;&gt;"",Tablas!$G$8,0)),0)</f>
        <v>0</v>
      </c>
      <c r="BZ199" s="6">
        <f>IF(BS199&lt;&gt;"",ROUND(BY199+BX199+BV199,2),0)*(1+Tablas!$E$8)</f>
        <v>0</v>
      </c>
      <c r="CB199" s="14" t="str">
        <f t="shared" si="90"/>
        <v/>
      </c>
      <c r="CC199" s="6">
        <f t="shared" si="91"/>
        <v>0</v>
      </c>
      <c r="CD199" s="6">
        <f t="shared" si="92"/>
        <v>0</v>
      </c>
      <c r="CE199" s="6">
        <f>IF(CC199&gt;0,IF(SUM(CD$12:CD199)&gt;0,0,IF(CB199&lt;&gt;"",-PPMT(Tablas!$D$8,CB199,($C$4*12)-(VLOOKUP($BS$9,$A$12:$B$71,2,0)-1),CC$9-SUM(CD$12:CD199)),0)),0)</f>
        <v>0</v>
      </c>
      <c r="CF199" s="6">
        <f>IF(SUM(CD$12:CD199)&gt;0,0,IF(CB199&lt;&gt;"",CC199-CE199-CD199,0))</f>
        <v>0</v>
      </c>
      <c r="CG199" s="6">
        <f>IF(SUM(CD$12:CD199)&gt;0,0,IF(CB199&lt;&gt;"",(CC199-CD199)*Tablas!$D$8,0))</f>
        <v>0</v>
      </c>
      <c r="CH199" s="6">
        <f>IF(CE199&gt;0,IF(SUM(CD$12:CD199)&gt;0,0,IF(CB199&lt;&gt;"",Tablas!$G$8,0)),0)</f>
        <v>0</v>
      </c>
      <c r="CI199" s="6">
        <f>IF(CB199&lt;&gt;"",ROUND(CH199+CG199+CE199,2),0)*(1+Tablas!$E$8)</f>
        <v>0</v>
      </c>
      <c r="CK199" s="14" t="str">
        <f t="shared" si="93"/>
        <v/>
      </c>
      <c r="CL199" s="6">
        <f t="shared" si="94"/>
        <v>0</v>
      </c>
      <c r="CM199" s="6">
        <f t="shared" si="95"/>
        <v>0</v>
      </c>
      <c r="CN199" s="6">
        <f>IF(CL199&gt;0,IF(SUM(CM$12:CM199)&gt;0,0,IF(CK199&lt;&gt;"",-PPMT(Tablas!$D$8,CK199,($C$4*12)-(VLOOKUP($CB$9,$A$12:$B$71,2,0)-1),CL$9-SUM(CM$12:CM199)),0)),0)</f>
        <v>0</v>
      </c>
      <c r="CO199" s="6">
        <f>IF(SUM(CM$12:CM199)&gt;0,0,IF(CK199&lt;&gt;"",CL199-CN199-CM199,0))</f>
        <v>0</v>
      </c>
      <c r="CP199" s="6">
        <f>IF(SUM(CM$12:CM199)&gt;0,0,IF(CK199&lt;&gt;"",(CL199-CM199)*Tablas!$D$8,0))</f>
        <v>0</v>
      </c>
      <c r="CQ199" s="6">
        <f>IF(CN199&gt;0,IF(SUM(CM$12:CM199)&gt;0,0,IF(CK199&lt;&gt;"",Tablas!$G$8,0)),0)</f>
        <v>0</v>
      </c>
      <c r="CR199" s="6">
        <f>IF(CK199&lt;&gt;"",ROUND(CQ199+CP199+CN199,2),0)*(1+Tablas!$E$8)</f>
        <v>0</v>
      </c>
      <c r="CT199" s="14" t="str">
        <f t="shared" si="96"/>
        <v/>
      </c>
      <c r="CU199" s="6">
        <f t="shared" si="97"/>
        <v>0</v>
      </c>
      <c r="CV199" s="6">
        <f t="shared" si="98"/>
        <v>0</v>
      </c>
      <c r="CW199" s="6">
        <f>IF(CU199&gt;0,IF(SUM(CV$12:CV199)&gt;0,0,IF(CT199&lt;&gt;"",-PPMT(Tablas!$D$8,CT199,($C$4*12)-(VLOOKUP($CK$9,$A$12:$B$71,2,0)-1),CU$9-SUM(CV$12:CV199)),0)),0)</f>
        <v>0</v>
      </c>
      <c r="CX199" s="6">
        <f>IF(SUM(CV$12:CV199)&gt;0,0,IF(CT199&lt;&gt;"",CU199-CW199-CV199,0))</f>
        <v>0</v>
      </c>
      <c r="CY199" s="6">
        <f>IF(SUM(CV$12:CV199)&gt;0,0,IF(CT199&lt;&gt;"",(CU199-CV199)*Tablas!$D$8,0))</f>
        <v>0</v>
      </c>
      <c r="CZ199" s="6">
        <f>IF(CW199&gt;0,IF(SUM(CV$12:CV199)&gt;0,0,IF(CT199&lt;&gt;"",Tablas!$G$8,0)),0)</f>
        <v>0</v>
      </c>
      <c r="DA199" s="6">
        <f>IF(CT199&lt;&gt;"",ROUND(CZ199+CY199+CW199,2),0)*(1+Tablas!$E$8)</f>
        <v>0</v>
      </c>
      <c r="DC199" s="14" t="str">
        <f t="shared" si="99"/>
        <v/>
      </c>
      <c r="DD199" s="6">
        <f t="shared" si="100"/>
        <v>0</v>
      </c>
      <c r="DE199" s="6">
        <f t="shared" si="101"/>
        <v>0</v>
      </c>
      <c r="DF199" s="6">
        <f>IF(DD199&gt;0,IF(SUM(DE$12:DE199)&gt;0,0,IF(DC199&lt;&gt;"",-PPMT(Tablas!$D$8,DC199,($C$4*12)-(VLOOKUP($CT$9,$A$12:$B$71,2,0)-1),DD$9-SUM(DE$12:DE199)),0)),0)</f>
        <v>0</v>
      </c>
      <c r="DG199" s="6">
        <f>IF(SUM(DE$12:DE199)&gt;0,0,IF(DC199&lt;&gt;"",DD199-DF199-DE199,0))</f>
        <v>0</v>
      </c>
      <c r="DH199" s="6">
        <f>IF(SUM(DE$12:DE199)&gt;0,0,IF(DC199&lt;&gt;"",(DD199-DE199)*Tablas!$D$8,0))</f>
        <v>0</v>
      </c>
      <c r="DI199" s="6">
        <f>IF(DF199&gt;0,IF(SUM(DE$12:DE199)&gt;0,0,IF(DC199&lt;&gt;"",Tablas!$G$8,0)),0)</f>
        <v>0</v>
      </c>
      <c r="DJ199" s="6">
        <f>IF(DC199&lt;&gt;"",ROUND(DI199+DH199+DF199,2),0)*(1+Tablas!$E$8)</f>
        <v>0</v>
      </c>
      <c r="DL199" s="14" t="str">
        <f t="shared" si="102"/>
        <v/>
      </c>
      <c r="DM199" s="6">
        <f t="shared" si="103"/>
        <v>0</v>
      </c>
      <c r="DN199" s="6">
        <f t="shared" si="104"/>
        <v>0</v>
      </c>
      <c r="DO199" s="6">
        <f>IF(DM199&gt;0,IF(SUM(DN$12:DN199)&gt;0,0,IF(DL199&lt;&gt;"",-PPMT(Tablas!$D$8,DL199,($C$4*12)-(VLOOKUP($DC$9,$A$12:$B$71,2,0)-1),DM$9-SUM(DN$12:DN199)),0)),0)</f>
        <v>0</v>
      </c>
      <c r="DP199" s="6">
        <f>IF(SUM(DN$12:DN199)&gt;0,0,IF(DL199&lt;&gt;"",DM199-DO199-DN199,0))</f>
        <v>0</v>
      </c>
      <c r="DQ199" s="6">
        <f>IF(SUM(DN$12:DN199)&gt;0,0,IF(DL199&lt;&gt;"",(DM199-DN199)*Tablas!$D$8,0))</f>
        <v>0</v>
      </c>
      <c r="DR199" s="6">
        <f>IF(DO199&gt;0,IF(SUM(DN$12:DN199)&gt;0,0,IF(DL199&lt;&gt;"",Tablas!$G$8,0)),0)</f>
        <v>0</v>
      </c>
      <c r="DS199" s="6">
        <f>IF(DL199&lt;&gt;"",ROUND(DR199+DQ199+DO199,2),0)*(1+Tablas!$E$8)</f>
        <v>0</v>
      </c>
      <c r="DU199" s="14" t="str">
        <f t="shared" si="105"/>
        <v/>
      </c>
      <c r="DV199" s="6">
        <f t="shared" si="106"/>
        <v>0</v>
      </c>
      <c r="DW199" s="6">
        <f t="shared" si="107"/>
        <v>0</v>
      </c>
      <c r="DX199" s="6">
        <f>IF(DV199&gt;0,IF(SUM(DW$12:DW199)&gt;0,0,IF(DU199&lt;&gt;"",-PPMT(Tablas!$D$8,DU199,($C$4*12)-(VLOOKUP($DL$9,$A$12:$B$71,2,0)-1),DV$9-SUM(DW$12:DW199)),0)),0)</f>
        <v>0</v>
      </c>
      <c r="DY199" s="6">
        <f>IF(SUM(DW$12:DW199)&gt;0,0,IF(DU199&lt;&gt;"",DV199-DX199-DW199,0))</f>
        <v>0</v>
      </c>
      <c r="DZ199" s="6">
        <f>IF(SUM(DW$12:DW199)&gt;0,0,IF(DU199&lt;&gt;"",(DV199-DW199)*Tablas!$D$8,0))</f>
        <v>0</v>
      </c>
      <c r="EA199" s="6">
        <f>IF(DX199&gt;0,IF(SUM(DW$12:DW199)&gt;0,0,IF(DU199&lt;&gt;"",Tablas!$G$8,0)),0)</f>
        <v>0</v>
      </c>
      <c r="EB199" s="6">
        <f>IF(DU199&lt;&gt;"",ROUND(EA199+DZ199+DX199,2),0)*(1+Tablas!$E$8)</f>
        <v>0</v>
      </c>
    </row>
    <row r="200" spans="1:132" x14ac:dyDescent="0.2">
      <c r="A200" s="3">
        <f>IF($D200&gt;0,COUNTA($D$12:D200),0)</f>
        <v>0</v>
      </c>
      <c r="B200" s="13" t="str">
        <f t="shared" si="108"/>
        <v/>
      </c>
      <c r="C200" s="1">
        <f t="shared" si="109"/>
        <v>51332</v>
      </c>
      <c r="D200" s="34"/>
      <c r="E200" s="6">
        <f t="shared" si="110"/>
        <v>1.0572875908110291E-11</v>
      </c>
      <c r="F200" s="6">
        <f t="shared" si="74"/>
        <v>0</v>
      </c>
      <c r="G200" s="6">
        <f t="shared" si="75"/>
        <v>0</v>
      </c>
      <c r="H200" s="6">
        <f t="shared" si="76"/>
        <v>0</v>
      </c>
      <c r="I200" s="6">
        <f>ROUND(SUM(F200:H200),2)*(Tablas!$E$8)</f>
        <v>0</v>
      </c>
      <c r="J200" s="6">
        <f t="shared" si="77"/>
        <v>0</v>
      </c>
      <c r="AR200" s="14" t="str">
        <f t="shared" si="78"/>
        <v/>
      </c>
      <c r="AS200" s="6">
        <f t="shared" si="79"/>
        <v>0</v>
      </c>
      <c r="AT200" s="6">
        <f t="shared" si="80"/>
        <v>0</v>
      </c>
      <c r="AU200" s="6">
        <f>IF(SUM($AT$12:$AT200)&gt;0,0,IF($AR200&lt;&gt;"",-PPMT($H$2,$AR200,$C$4*12,$AS$12-SUM($AT$12:$AT200)),0))</f>
        <v>0</v>
      </c>
      <c r="AV200" s="6">
        <f>IF(SUM($AT$12:$AT200)&gt;0,0,IF($AR200&lt;&gt;"",AS200-AU200-AT200,0))</f>
        <v>0</v>
      </c>
      <c r="AW200" s="6">
        <f>IF(SUM($AT$12:$AT200)&gt;0,0,IF($AR200&lt;&gt;"",(AS200-AT200)*$H$2,0))</f>
        <v>0</v>
      </c>
      <c r="AX200" s="6">
        <f>IF(AU200&gt;0,IF(SUM($AT$12:$AT200)&gt;0,0,IF($AR200&lt;&gt;"",Tablas!$G$8,0)),0)</f>
        <v>0</v>
      </c>
      <c r="AY200" s="6">
        <f>IF($AR200&lt;&gt;"",ROUND(AX200+AW200+AU200,2),0)*(1+Tablas!$E$8)</f>
        <v>0</v>
      </c>
      <c r="BA200" s="14" t="str">
        <f t="shared" si="81"/>
        <v/>
      </c>
      <c r="BB200" s="6">
        <f t="shared" si="82"/>
        <v>0</v>
      </c>
      <c r="BC200" s="6">
        <f t="shared" si="83"/>
        <v>0</v>
      </c>
      <c r="BD200" s="6">
        <f>IF(BB200&gt;0,
IF(SUM(BC$12:BC200)&gt;0,0,
IF(BA200&lt;&gt;"",
-PPMT(Tablas!$D$8,BA200,($C$4*12)-(VLOOKUP($AR$9,$A$12:$B$71,2,0)-1),BB$9-SUM(BC$12:BC200)),0)),0)</f>
        <v>0</v>
      </c>
      <c r="BE200" s="6">
        <f>IF(SUM(BC$12:BC200)&gt;0,0,IF(BA200&lt;&gt;"",BB200-BD200-BC200,0))</f>
        <v>0</v>
      </c>
      <c r="BF200" s="6">
        <f>IF(SUM(BC$12:BC200)&gt;0,0,IF(BA200&lt;&gt;"",(BB200-BC200)*Tablas!$D$8,0))</f>
        <v>0</v>
      </c>
      <c r="BG200" s="6">
        <f>IF(BD200&gt;0,IF(SUM(BC$12:BC200)&gt;0,0,IF(BA200&lt;&gt;"",Tablas!$G$8,0)),0)</f>
        <v>0</v>
      </c>
      <c r="BH200" s="6">
        <f>IF(BA200&lt;&gt;"",ROUND(BG200+BF200+BD200,2),0)*(1+Tablas!$E$8)</f>
        <v>0</v>
      </c>
      <c r="BJ200" s="14" t="str">
        <f t="shared" si="84"/>
        <v/>
      </c>
      <c r="BK200" s="6">
        <f t="shared" si="85"/>
        <v>0</v>
      </c>
      <c r="BL200" s="6">
        <f t="shared" si="86"/>
        <v>0</v>
      </c>
      <c r="BM200" s="6">
        <f>IF(BK200&gt;0,IF(SUM(BL$12:BL200)&gt;0,0,IF(BJ200&lt;&gt;"",-PPMT(Tablas!$D$8,BJ200,($C$4*12)-(VLOOKUP($BA$9,$A$12:$B$71,2,0)-1),BK$9-SUM(BL$12:BL200)),0)),0)</f>
        <v>0</v>
      </c>
      <c r="BN200" s="6">
        <f>IF(SUM(BL$12:BL200)&gt;0,0,IF(BJ200&lt;&gt;"",BK200-BM200-BL200,0))</f>
        <v>0</v>
      </c>
      <c r="BO200" s="6">
        <f>IF(SUM(BL$12:BL200)&gt;0,0,IF(BJ200&lt;&gt;"",(BK200-BL200)*Tablas!$D$8,0))</f>
        <v>0</v>
      </c>
      <c r="BP200" s="6">
        <f>IF(BM200&gt;0,IF(SUM(BL$12:BL200)&gt;0,0,IF(BJ200&lt;&gt;"",Tablas!$G$8,0)),0)</f>
        <v>0</v>
      </c>
      <c r="BQ200" s="6">
        <f>IF(BJ200&lt;&gt;"",ROUND(BP200+BO200+BM200,2),0)*(1+Tablas!$E$8)</f>
        <v>0</v>
      </c>
      <c r="BS200" s="14" t="str">
        <f t="shared" si="87"/>
        <v/>
      </c>
      <c r="BT200" s="6">
        <f t="shared" si="88"/>
        <v>0</v>
      </c>
      <c r="BU200" s="6">
        <f t="shared" si="89"/>
        <v>0</v>
      </c>
      <c r="BV200" s="6">
        <f>IF(BT200&gt;0,IF(SUM(BU$12:BU200)&gt;0,0,IF(BS200&lt;&gt;"",-PPMT(Tablas!$D$8,BS200,($C$4*12)-(VLOOKUP($BJ$9,$A$12:$B$71,2,0)-1),BT$9-SUM(BU$12:BU200)),0)),0)</f>
        <v>0</v>
      </c>
      <c r="BW200" s="6">
        <f>IF(SUM(BU$12:BU200)&gt;0,0,IF(BS200&lt;&gt;"",BT200-BV200-BU200,0))</f>
        <v>0</v>
      </c>
      <c r="BX200" s="6">
        <f>IF(SUM(BU$12:BU200)&gt;0,0,IF(BS200&lt;&gt;"",(BT200-BU200)*Tablas!$D$8,0))</f>
        <v>0</v>
      </c>
      <c r="BY200" s="6">
        <f>IF(BV200&gt;0,IF(SUM(BU$12:BU200)&gt;0,0,IF(BS200&lt;&gt;"",Tablas!$G$8,0)),0)</f>
        <v>0</v>
      </c>
      <c r="BZ200" s="6">
        <f>IF(BS200&lt;&gt;"",ROUND(BY200+BX200+BV200,2),0)*(1+Tablas!$E$8)</f>
        <v>0</v>
      </c>
      <c r="CB200" s="14" t="str">
        <f t="shared" si="90"/>
        <v/>
      </c>
      <c r="CC200" s="6">
        <f t="shared" si="91"/>
        <v>0</v>
      </c>
      <c r="CD200" s="6">
        <f t="shared" si="92"/>
        <v>0</v>
      </c>
      <c r="CE200" s="6">
        <f>IF(CC200&gt;0,IF(SUM(CD$12:CD200)&gt;0,0,IF(CB200&lt;&gt;"",-PPMT(Tablas!$D$8,CB200,($C$4*12)-(VLOOKUP($BS$9,$A$12:$B$71,2,0)-1),CC$9-SUM(CD$12:CD200)),0)),0)</f>
        <v>0</v>
      </c>
      <c r="CF200" s="6">
        <f>IF(SUM(CD$12:CD200)&gt;0,0,IF(CB200&lt;&gt;"",CC200-CE200-CD200,0))</f>
        <v>0</v>
      </c>
      <c r="CG200" s="6">
        <f>IF(SUM(CD$12:CD200)&gt;0,0,IF(CB200&lt;&gt;"",(CC200-CD200)*Tablas!$D$8,0))</f>
        <v>0</v>
      </c>
      <c r="CH200" s="6">
        <f>IF(CE200&gt;0,IF(SUM(CD$12:CD200)&gt;0,0,IF(CB200&lt;&gt;"",Tablas!$G$8,0)),0)</f>
        <v>0</v>
      </c>
      <c r="CI200" s="6">
        <f>IF(CB200&lt;&gt;"",ROUND(CH200+CG200+CE200,2),0)*(1+Tablas!$E$8)</f>
        <v>0</v>
      </c>
      <c r="CK200" s="14" t="str">
        <f t="shared" si="93"/>
        <v/>
      </c>
      <c r="CL200" s="6">
        <f t="shared" si="94"/>
        <v>0</v>
      </c>
      <c r="CM200" s="6">
        <f t="shared" si="95"/>
        <v>0</v>
      </c>
      <c r="CN200" s="6">
        <f>IF(CL200&gt;0,IF(SUM(CM$12:CM200)&gt;0,0,IF(CK200&lt;&gt;"",-PPMT(Tablas!$D$8,CK200,($C$4*12)-(VLOOKUP($CB$9,$A$12:$B$71,2,0)-1),CL$9-SUM(CM$12:CM200)),0)),0)</f>
        <v>0</v>
      </c>
      <c r="CO200" s="6">
        <f>IF(SUM(CM$12:CM200)&gt;0,0,IF(CK200&lt;&gt;"",CL200-CN200-CM200,0))</f>
        <v>0</v>
      </c>
      <c r="CP200" s="6">
        <f>IF(SUM(CM$12:CM200)&gt;0,0,IF(CK200&lt;&gt;"",(CL200-CM200)*Tablas!$D$8,0))</f>
        <v>0</v>
      </c>
      <c r="CQ200" s="6">
        <f>IF(CN200&gt;0,IF(SUM(CM$12:CM200)&gt;0,0,IF(CK200&lt;&gt;"",Tablas!$G$8,0)),0)</f>
        <v>0</v>
      </c>
      <c r="CR200" s="6">
        <f>IF(CK200&lt;&gt;"",ROUND(CQ200+CP200+CN200,2),0)*(1+Tablas!$E$8)</f>
        <v>0</v>
      </c>
      <c r="CT200" s="14" t="str">
        <f t="shared" si="96"/>
        <v/>
      </c>
      <c r="CU200" s="6">
        <f t="shared" si="97"/>
        <v>0</v>
      </c>
      <c r="CV200" s="6">
        <f t="shared" si="98"/>
        <v>0</v>
      </c>
      <c r="CW200" s="6">
        <f>IF(CU200&gt;0,IF(SUM(CV$12:CV200)&gt;0,0,IF(CT200&lt;&gt;"",-PPMT(Tablas!$D$8,CT200,($C$4*12)-(VLOOKUP($CK$9,$A$12:$B$71,2,0)-1),CU$9-SUM(CV$12:CV200)),0)),0)</f>
        <v>0</v>
      </c>
      <c r="CX200" s="6">
        <f>IF(SUM(CV$12:CV200)&gt;0,0,IF(CT200&lt;&gt;"",CU200-CW200-CV200,0))</f>
        <v>0</v>
      </c>
      <c r="CY200" s="6">
        <f>IF(SUM(CV$12:CV200)&gt;0,0,IF(CT200&lt;&gt;"",(CU200-CV200)*Tablas!$D$8,0))</f>
        <v>0</v>
      </c>
      <c r="CZ200" s="6">
        <f>IF(CW200&gt;0,IF(SUM(CV$12:CV200)&gt;0,0,IF(CT200&lt;&gt;"",Tablas!$G$8,0)),0)</f>
        <v>0</v>
      </c>
      <c r="DA200" s="6">
        <f>IF(CT200&lt;&gt;"",ROUND(CZ200+CY200+CW200,2),0)*(1+Tablas!$E$8)</f>
        <v>0</v>
      </c>
      <c r="DC200" s="14" t="str">
        <f t="shared" si="99"/>
        <v/>
      </c>
      <c r="DD200" s="6">
        <f t="shared" si="100"/>
        <v>0</v>
      </c>
      <c r="DE200" s="6">
        <f t="shared" si="101"/>
        <v>0</v>
      </c>
      <c r="DF200" s="6">
        <f>IF(DD200&gt;0,IF(SUM(DE$12:DE200)&gt;0,0,IF(DC200&lt;&gt;"",-PPMT(Tablas!$D$8,DC200,($C$4*12)-(VLOOKUP($CT$9,$A$12:$B$71,2,0)-1),DD$9-SUM(DE$12:DE200)),0)),0)</f>
        <v>0</v>
      </c>
      <c r="DG200" s="6">
        <f>IF(SUM(DE$12:DE200)&gt;0,0,IF(DC200&lt;&gt;"",DD200-DF200-DE200,0))</f>
        <v>0</v>
      </c>
      <c r="DH200" s="6">
        <f>IF(SUM(DE$12:DE200)&gt;0,0,IF(DC200&lt;&gt;"",(DD200-DE200)*Tablas!$D$8,0))</f>
        <v>0</v>
      </c>
      <c r="DI200" s="6">
        <f>IF(DF200&gt;0,IF(SUM(DE$12:DE200)&gt;0,0,IF(DC200&lt;&gt;"",Tablas!$G$8,0)),0)</f>
        <v>0</v>
      </c>
      <c r="DJ200" s="6">
        <f>IF(DC200&lt;&gt;"",ROUND(DI200+DH200+DF200,2),0)*(1+Tablas!$E$8)</f>
        <v>0</v>
      </c>
      <c r="DL200" s="14" t="str">
        <f t="shared" si="102"/>
        <v/>
      </c>
      <c r="DM200" s="6">
        <f t="shared" si="103"/>
        <v>0</v>
      </c>
      <c r="DN200" s="6">
        <f t="shared" si="104"/>
        <v>0</v>
      </c>
      <c r="DO200" s="6">
        <f>IF(DM200&gt;0,IF(SUM(DN$12:DN200)&gt;0,0,IF(DL200&lt;&gt;"",-PPMT(Tablas!$D$8,DL200,($C$4*12)-(VLOOKUP($DC$9,$A$12:$B$71,2,0)-1),DM$9-SUM(DN$12:DN200)),0)),0)</f>
        <v>0</v>
      </c>
      <c r="DP200" s="6">
        <f>IF(SUM(DN$12:DN200)&gt;0,0,IF(DL200&lt;&gt;"",DM200-DO200-DN200,0))</f>
        <v>0</v>
      </c>
      <c r="DQ200" s="6">
        <f>IF(SUM(DN$12:DN200)&gt;0,0,IF(DL200&lt;&gt;"",(DM200-DN200)*Tablas!$D$8,0))</f>
        <v>0</v>
      </c>
      <c r="DR200" s="6">
        <f>IF(DO200&gt;0,IF(SUM(DN$12:DN200)&gt;0,0,IF(DL200&lt;&gt;"",Tablas!$G$8,0)),0)</f>
        <v>0</v>
      </c>
      <c r="DS200" s="6">
        <f>IF(DL200&lt;&gt;"",ROUND(DR200+DQ200+DO200,2),0)*(1+Tablas!$E$8)</f>
        <v>0</v>
      </c>
      <c r="DU200" s="14" t="str">
        <f t="shared" si="105"/>
        <v/>
      </c>
      <c r="DV200" s="6">
        <f t="shared" si="106"/>
        <v>0</v>
      </c>
      <c r="DW200" s="6">
        <f t="shared" si="107"/>
        <v>0</v>
      </c>
      <c r="DX200" s="6">
        <f>IF(DV200&gt;0,IF(SUM(DW$12:DW200)&gt;0,0,IF(DU200&lt;&gt;"",-PPMT(Tablas!$D$8,DU200,($C$4*12)-(VLOOKUP($DL$9,$A$12:$B$71,2,0)-1),DV$9-SUM(DW$12:DW200)),0)),0)</f>
        <v>0</v>
      </c>
      <c r="DY200" s="6">
        <f>IF(SUM(DW$12:DW200)&gt;0,0,IF(DU200&lt;&gt;"",DV200-DX200-DW200,0))</f>
        <v>0</v>
      </c>
      <c r="DZ200" s="6">
        <f>IF(SUM(DW$12:DW200)&gt;0,0,IF(DU200&lt;&gt;"",(DV200-DW200)*Tablas!$D$8,0))</f>
        <v>0</v>
      </c>
      <c r="EA200" s="6">
        <f>IF(DX200&gt;0,IF(SUM(DW$12:DW200)&gt;0,0,IF(DU200&lt;&gt;"",Tablas!$G$8,0)),0)</f>
        <v>0</v>
      </c>
      <c r="EB200" s="6">
        <f>IF(DU200&lt;&gt;"",ROUND(EA200+DZ200+DX200,2),0)*(1+Tablas!$E$8)</f>
        <v>0</v>
      </c>
    </row>
    <row r="201" spans="1:132" x14ac:dyDescent="0.2">
      <c r="A201" s="3">
        <f>IF($D201&gt;0,COUNTA($D$12:D201),0)</f>
        <v>0</v>
      </c>
      <c r="B201" s="13" t="str">
        <f t="shared" si="108"/>
        <v/>
      </c>
      <c r="C201" s="1">
        <f t="shared" si="109"/>
        <v>51363</v>
      </c>
      <c r="D201" s="34"/>
      <c r="E201" s="6">
        <f t="shared" si="110"/>
        <v>1.0572875908110291E-11</v>
      </c>
      <c r="F201" s="6">
        <f t="shared" si="74"/>
        <v>0</v>
      </c>
      <c r="G201" s="6">
        <f t="shared" si="75"/>
        <v>0</v>
      </c>
      <c r="H201" s="6">
        <f t="shared" si="76"/>
        <v>0</v>
      </c>
      <c r="I201" s="6">
        <f>ROUND(SUM(F201:H201),2)*(Tablas!$E$8)</f>
        <v>0</v>
      </c>
      <c r="J201" s="6">
        <f t="shared" si="77"/>
        <v>0</v>
      </c>
      <c r="AR201" s="14" t="str">
        <f t="shared" si="78"/>
        <v/>
      </c>
      <c r="AS201" s="6">
        <f t="shared" si="79"/>
        <v>0</v>
      </c>
      <c r="AT201" s="6">
        <f t="shared" si="80"/>
        <v>0</v>
      </c>
      <c r="AU201" s="6">
        <f>IF(SUM($AT$12:$AT201)&gt;0,0,IF($AR201&lt;&gt;"",-PPMT($H$2,$AR201,$C$4*12,$AS$12-SUM($AT$12:$AT201)),0))</f>
        <v>0</v>
      </c>
      <c r="AV201" s="6">
        <f>IF(SUM($AT$12:$AT201)&gt;0,0,IF($AR201&lt;&gt;"",AS201-AU201-AT201,0))</f>
        <v>0</v>
      </c>
      <c r="AW201" s="6">
        <f>IF(SUM($AT$12:$AT201)&gt;0,0,IF($AR201&lt;&gt;"",(AS201-AT201)*$H$2,0))</f>
        <v>0</v>
      </c>
      <c r="AX201" s="6">
        <f>IF(AU201&gt;0,IF(SUM($AT$12:$AT201)&gt;0,0,IF($AR201&lt;&gt;"",Tablas!$G$8,0)),0)</f>
        <v>0</v>
      </c>
      <c r="AY201" s="6">
        <f>IF($AR201&lt;&gt;"",ROUND(AX201+AW201+AU201,2),0)*(1+Tablas!$E$8)</f>
        <v>0</v>
      </c>
      <c r="BA201" s="14" t="str">
        <f t="shared" si="81"/>
        <v/>
      </c>
      <c r="BB201" s="6">
        <f t="shared" si="82"/>
        <v>0</v>
      </c>
      <c r="BC201" s="6">
        <f t="shared" si="83"/>
        <v>0</v>
      </c>
      <c r="BD201" s="6">
        <f>IF(BB201&gt;0,
IF(SUM(BC$12:BC201)&gt;0,0,
IF(BA201&lt;&gt;"",
-PPMT(Tablas!$D$8,BA201,($C$4*12)-(VLOOKUP($AR$9,$A$12:$B$71,2,0)-1),BB$9-SUM(BC$12:BC201)),0)),0)</f>
        <v>0</v>
      </c>
      <c r="BE201" s="6">
        <f>IF(SUM(BC$12:BC201)&gt;0,0,IF(BA201&lt;&gt;"",BB201-BD201-BC201,0))</f>
        <v>0</v>
      </c>
      <c r="BF201" s="6">
        <f>IF(SUM(BC$12:BC201)&gt;0,0,IF(BA201&lt;&gt;"",(BB201-BC201)*Tablas!$D$8,0))</f>
        <v>0</v>
      </c>
      <c r="BG201" s="6">
        <f>IF(BD201&gt;0,IF(SUM(BC$12:BC201)&gt;0,0,IF(BA201&lt;&gt;"",Tablas!$G$8,0)),0)</f>
        <v>0</v>
      </c>
      <c r="BH201" s="6">
        <f>IF(BA201&lt;&gt;"",ROUND(BG201+BF201+BD201,2),0)*(1+Tablas!$E$8)</f>
        <v>0</v>
      </c>
      <c r="BJ201" s="14" t="str">
        <f t="shared" si="84"/>
        <v/>
      </c>
      <c r="BK201" s="6">
        <f t="shared" si="85"/>
        <v>0</v>
      </c>
      <c r="BL201" s="6">
        <f t="shared" si="86"/>
        <v>0</v>
      </c>
      <c r="BM201" s="6">
        <f>IF(BK201&gt;0,IF(SUM(BL$12:BL201)&gt;0,0,IF(BJ201&lt;&gt;"",-PPMT(Tablas!$D$8,BJ201,($C$4*12)-(VLOOKUP($BA$9,$A$12:$B$71,2,0)-1),BK$9-SUM(BL$12:BL201)),0)),0)</f>
        <v>0</v>
      </c>
      <c r="BN201" s="6">
        <f>IF(SUM(BL$12:BL201)&gt;0,0,IF(BJ201&lt;&gt;"",BK201-BM201-BL201,0))</f>
        <v>0</v>
      </c>
      <c r="BO201" s="6">
        <f>IF(SUM(BL$12:BL201)&gt;0,0,IF(BJ201&lt;&gt;"",(BK201-BL201)*Tablas!$D$8,0))</f>
        <v>0</v>
      </c>
      <c r="BP201" s="6">
        <f>IF(BM201&gt;0,IF(SUM(BL$12:BL201)&gt;0,0,IF(BJ201&lt;&gt;"",Tablas!$G$8,0)),0)</f>
        <v>0</v>
      </c>
      <c r="BQ201" s="6">
        <f>IF(BJ201&lt;&gt;"",ROUND(BP201+BO201+BM201,2),0)*(1+Tablas!$E$8)</f>
        <v>0</v>
      </c>
      <c r="BS201" s="14" t="str">
        <f t="shared" si="87"/>
        <v/>
      </c>
      <c r="BT201" s="6">
        <f t="shared" si="88"/>
        <v>0</v>
      </c>
      <c r="BU201" s="6">
        <f t="shared" si="89"/>
        <v>0</v>
      </c>
      <c r="BV201" s="6">
        <f>IF(BT201&gt;0,IF(SUM(BU$12:BU201)&gt;0,0,IF(BS201&lt;&gt;"",-PPMT(Tablas!$D$8,BS201,($C$4*12)-(VLOOKUP($BJ$9,$A$12:$B$71,2,0)-1),BT$9-SUM(BU$12:BU201)),0)),0)</f>
        <v>0</v>
      </c>
      <c r="BW201" s="6">
        <f>IF(SUM(BU$12:BU201)&gt;0,0,IF(BS201&lt;&gt;"",BT201-BV201-BU201,0))</f>
        <v>0</v>
      </c>
      <c r="BX201" s="6">
        <f>IF(SUM(BU$12:BU201)&gt;0,0,IF(BS201&lt;&gt;"",(BT201-BU201)*Tablas!$D$8,0))</f>
        <v>0</v>
      </c>
      <c r="BY201" s="6">
        <f>IF(BV201&gt;0,IF(SUM(BU$12:BU201)&gt;0,0,IF(BS201&lt;&gt;"",Tablas!$G$8,0)),0)</f>
        <v>0</v>
      </c>
      <c r="BZ201" s="6">
        <f>IF(BS201&lt;&gt;"",ROUND(BY201+BX201+BV201,2),0)*(1+Tablas!$E$8)</f>
        <v>0</v>
      </c>
      <c r="CB201" s="14" t="str">
        <f t="shared" si="90"/>
        <v/>
      </c>
      <c r="CC201" s="6">
        <f t="shared" si="91"/>
        <v>0</v>
      </c>
      <c r="CD201" s="6">
        <f t="shared" si="92"/>
        <v>0</v>
      </c>
      <c r="CE201" s="6">
        <f>IF(CC201&gt;0,IF(SUM(CD$12:CD201)&gt;0,0,IF(CB201&lt;&gt;"",-PPMT(Tablas!$D$8,CB201,($C$4*12)-(VLOOKUP($BS$9,$A$12:$B$71,2,0)-1),CC$9-SUM(CD$12:CD201)),0)),0)</f>
        <v>0</v>
      </c>
      <c r="CF201" s="6">
        <f>IF(SUM(CD$12:CD201)&gt;0,0,IF(CB201&lt;&gt;"",CC201-CE201-CD201,0))</f>
        <v>0</v>
      </c>
      <c r="CG201" s="6">
        <f>IF(SUM(CD$12:CD201)&gt;0,0,IF(CB201&lt;&gt;"",(CC201-CD201)*Tablas!$D$8,0))</f>
        <v>0</v>
      </c>
      <c r="CH201" s="6">
        <f>IF(CE201&gt;0,IF(SUM(CD$12:CD201)&gt;0,0,IF(CB201&lt;&gt;"",Tablas!$G$8,0)),0)</f>
        <v>0</v>
      </c>
      <c r="CI201" s="6">
        <f>IF(CB201&lt;&gt;"",ROUND(CH201+CG201+CE201,2),0)*(1+Tablas!$E$8)</f>
        <v>0</v>
      </c>
      <c r="CK201" s="14" t="str">
        <f t="shared" si="93"/>
        <v/>
      </c>
      <c r="CL201" s="6">
        <f t="shared" si="94"/>
        <v>0</v>
      </c>
      <c r="CM201" s="6">
        <f t="shared" si="95"/>
        <v>0</v>
      </c>
      <c r="CN201" s="6">
        <f>IF(CL201&gt;0,IF(SUM(CM$12:CM201)&gt;0,0,IF(CK201&lt;&gt;"",-PPMT(Tablas!$D$8,CK201,($C$4*12)-(VLOOKUP($CB$9,$A$12:$B$71,2,0)-1),CL$9-SUM(CM$12:CM201)),0)),0)</f>
        <v>0</v>
      </c>
      <c r="CO201" s="6">
        <f>IF(SUM(CM$12:CM201)&gt;0,0,IF(CK201&lt;&gt;"",CL201-CN201-CM201,0))</f>
        <v>0</v>
      </c>
      <c r="CP201" s="6">
        <f>IF(SUM(CM$12:CM201)&gt;0,0,IF(CK201&lt;&gt;"",(CL201-CM201)*Tablas!$D$8,0))</f>
        <v>0</v>
      </c>
      <c r="CQ201" s="6">
        <f>IF(CN201&gt;0,IF(SUM(CM$12:CM201)&gt;0,0,IF(CK201&lt;&gt;"",Tablas!$G$8,0)),0)</f>
        <v>0</v>
      </c>
      <c r="CR201" s="6">
        <f>IF(CK201&lt;&gt;"",ROUND(CQ201+CP201+CN201,2),0)*(1+Tablas!$E$8)</f>
        <v>0</v>
      </c>
      <c r="CT201" s="14" t="str">
        <f t="shared" si="96"/>
        <v/>
      </c>
      <c r="CU201" s="6">
        <f t="shared" si="97"/>
        <v>0</v>
      </c>
      <c r="CV201" s="6">
        <f t="shared" si="98"/>
        <v>0</v>
      </c>
      <c r="CW201" s="6">
        <f>IF(CU201&gt;0,IF(SUM(CV$12:CV201)&gt;0,0,IF(CT201&lt;&gt;"",-PPMT(Tablas!$D$8,CT201,($C$4*12)-(VLOOKUP($CK$9,$A$12:$B$71,2,0)-1),CU$9-SUM(CV$12:CV201)),0)),0)</f>
        <v>0</v>
      </c>
      <c r="CX201" s="6">
        <f>IF(SUM(CV$12:CV201)&gt;0,0,IF(CT201&lt;&gt;"",CU201-CW201-CV201,0))</f>
        <v>0</v>
      </c>
      <c r="CY201" s="6">
        <f>IF(SUM(CV$12:CV201)&gt;0,0,IF(CT201&lt;&gt;"",(CU201-CV201)*Tablas!$D$8,0))</f>
        <v>0</v>
      </c>
      <c r="CZ201" s="6">
        <f>IF(CW201&gt;0,IF(SUM(CV$12:CV201)&gt;0,0,IF(CT201&lt;&gt;"",Tablas!$G$8,0)),0)</f>
        <v>0</v>
      </c>
      <c r="DA201" s="6">
        <f>IF(CT201&lt;&gt;"",ROUND(CZ201+CY201+CW201,2),0)*(1+Tablas!$E$8)</f>
        <v>0</v>
      </c>
      <c r="DC201" s="14" t="str">
        <f t="shared" si="99"/>
        <v/>
      </c>
      <c r="DD201" s="6">
        <f t="shared" si="100"/>
        <v>0</v>
      </c>
      <c r="DE201" s="6">
        <f t="shared" si="101"/>
        <v>0</v>
      </c>
      <c r="DF201" s="6">
        <f>IF(DD201&gt;0,IF(SUM(DE$12:DE201)&gt;0,0,IF(DC201&lt;&gt;"",-PPMT(Tablas!$D$8,DC201,($C$4*12)-(VLOOKUP($CT$9,$A$12:$B$71,2,0)-1),DD$9-SUM(DE$12:DE201)),0)),0)</f>
        <v>0</v>
      </c>
      <c r="DG201" s="6">
        <f>IF(SUM(DE$12:DE201)&gt;0,0,IF(DC201&lt;&gt;"",DD201-DF201-DE201,0))</f>
        <v>0</v>
      </c>
      <c r="DH201" s="6">
        <f>IF(SUM(DE$12:DE201)&gt;0,0,IF(DC201&lt;&gt;"",(DD201-DE201)*Tablas!$D$8,0))</f>
        <v>0</v>
      </c>
      <c r="DI201" s="6">
        <f>IF(DF201&gt;0,IF(SUM(DE$12:DE201)&gt;0,0,IF(DC201&lt;&gt;"",Tablas!$G$8,0)),0)</f>
        <v>0</v>
      </c>
      <c r="DJ201" s="6">
        <f>IF(DC201&lt;&gt;"",ROUND(DI201+DH201+DF201,2),0)*(1+Tablas!$E$8)</f>
        <v>0</v>
      </c>
      <c r="DL201" s="14" t="str">
        <f t="shared" si="102"/>
        <v/>
      </c>
      <c r="DM201" s="6">
        <f t="shared" si="103"/>
        <v>0</v>
      </c>
      <c r="DN201" s="6">
        <f t="shared" si="104"/>
        <v>0</v>
      </c>
      <c r="DO201" s="6">
        <f>IF(DM201&gt;0,IF(SUM(DN$12:DN201)&gt;0,0,IF(DL201&lt;&gt;"",-PPMT(Tablas!$D$8,DL201,($C$4*12)-(VLOOKUP($DC$9,$A$12:$B$71,2,0)-1),DM$9-SUM(DN$12:DN201)),0)),0)</f>
        <v>0</v>
      </c>
      <c r="DP201" s="6">
        <f>IF(SUM(DN$12:DN201)&gt;0,0,IF(DL201&lt;&gt;"",DM201-DO201-DN201,0))</f>
        <v>0</v>
      </c>
      <c r="DQ201" s="6">
        <f>IF(SUM(DN$12:DN201)&gt;0,0,IF(DL201&lt;&gt;"",(DM201-DN201)*Tablas!$D$8,0))</f>
        <v>0</v>
      </c>
      <c r="DR201" s="6">
        <f>IF(DO201&gt;0,IF(SUM(DN$12:DN201)&gt;0,0,IF(DL201&lt;&gt;"",Tablas!$G$8,0)),0)</f>
        <v>0</v>
      </c>
      <c r="DS201" s="6">
        <f>IF(DL201&lt;&gt;"",ROUND(DR201+DQ201+DO201,2),0)*(1+Tablas!$E$8)</f>
        <v>0</v>
      </c>
      <c r="DU201" s="14" t="str">
        <f t="shared" si="105"/>
        <v/>
      </c>
      <c r="DV201" s="6">
        <f t="shared" si="106"/>
        <v>0</v>
      </c>
      <c r="DW201" s="6">
        <f t="shared" si="107"/>
        <v>0</v>
      </c>
      <c r="DX201" s="6">
        <f>IF(DV201&gt;0,IF(SUM(DW$12:DW201)&gt;0,0,IF(DU201&lt;&gt;"",-PPMT(Tablas!$D$8,DU201,($C$4*12)-(VLOOKUP($DL$9,$A$12:$B$71,2,0)-1),DV$9-SUM(DW$12:DW201)),0)),0)</f>
        <v>0</v>
      </c>
      <c r="DY201" s="6">
        <f>IF(SUM(DW$12:DW201)&gt;0,0,IF(DU201&lt;&gt;"",DV201-DX201-DW201,0))</f>
        <v>0</v>
      </c>
      <c r="DZ201" s="6">
        <f>IF(SUM(DW$12:DW201)&gt;0,0,IF(DU201&lt;&gt;"",(DV201-DW201)*Tablas!$D$8,0))</f>
        <v>0</v>
      </c>
      <c r="EA201" s="6">
        <f>IF(DX201&gt;0,IF(SUM(DW$12:DW201)&gt;0,0,IF(DU201&lt;&gt;"",Tablas!$G$8,0)),0)</f>
        <v>0</v>
      </c>
      <c r="EB201" s="6">
        <f>IF(DU201&lt;&gt;"",ROUND(EA201+DZ201+DX201,2),0)*(1+Tablas!$E$8)</f>
        <v>0</v>
      </c>
    </row>
    <row r="202" spans="1:132" x14ac:dyDescent="0.2">
      <c r="A202" s="3">
        <f>IF($D202&gt;0,COUNTA($D$12:D202),0)</f>
        <v>0</v>
      </c>
      <c r="B202" s="13" t="str">
        <f t="shared" si="108"/>
        <v/>
      </c>
      <c r="C202" s="1">
        <f t="shared" si="109"/>
        <v>51394</v>
      </c>
      <c r="D202" s="34"/>
      <c r="E202" s="6">
        <f t="shared" si="110"/>
        <v>1.0572875908110291E-11</v>
      </c>
      <c r="F202" s="6">
        <f t="shared" si="74"/>
        <v>0</v>
      </c>
      <c r="G202" s="6">
        <f t="shared" si="75"/>
        <v>0</v>
      </c>
      <c r="H202" s="6">
        <f t="shared" si="76"/>
        <v>0</v>
      </c>
      <c r="I202" s="6">
        <f>ROUND(SUM(F202:H202),2)*(Tablas!$E$8)</f>
        <v>0</v>
      </c>
      <c r="J202" s="6">
        <f t="shared" si="77"/>
        <v>0</v>
      </c>
      <c r="AR202" s="14" t="str">
        <f t="shared" si="78"/>
        <v/>
      </c>
      <c r="AS202" s="6">
        <f t="shared" si="79"/>
        <v>0</v>
      </c>
      <c r="AT202" s="6">
        <f t="shared" si="80"/>
        <v>0</v>
      </c>
      <c r="AU202" s="6">
        <f>IF(SUM($AT$12:$AT202)&gt;0,0,IF($AR202&lt;&gt;"",-PPMT($H$2,$AR202,$C$4*12,$AS$12-SUM($AT$12:$AT202)),0))</f>
        <v>0</v>
      </c>
      <c r="AV202" s="6">
        <f>IF(SUM($AT$12:$AT202)&gt;0,0,IF($AR202&lt;&gt;"",AS202-AU202-AT202,0))</f>
        <v>0</v>
      </c>
      <c r="AW202" s="6">
        <f>IF(SUM($AT$12:$AT202)&gt;0,0,IF($AR202&lt;&gt;"",(AS202-AT202)*$H$2,0))</f>
        <v>0</v>
      </c>
      <c r="AX202" s="6">
        <f>IF(AU202&gt;0,IF(SUM($AT$12:$AT202)&gt;0,0,IF($AR202&lt;&gt;"",Tablas!$G$8,0)),0)</f>
        <v>0</v>
      </c>
      <c r="AY202" s="6">
        <f>IF($AR202&lt;&gt;"",ROUND(AX202+AW202+AU202,2),0)*(1+Tablas!$E$8)</f>
        <v>0</v>
      </c>
      <c r="BA202" s="14" t="str">
        <f t="shared" si="81"/>
        <v/>
      </c>
      <c r="BB202" s="6">
        <f t="shared" si="82"/>
        <v>0</v>
      </c>
      <c r="BC202" s="6">
        <f t="shared" si="83"/>
        <v>0</v>
      </c>
      <c r="BD202" s="6">
        <f>IF(BB202&gt;0,
IF(SUM(BC$12:BC202)&gt;0,0,
IF(BA202&lt;&gt;"",
-PPMT(Tablas!$D$8,BA202,($C$4*12)-(VLOOKUP($AR$9,$A$12:$B$71,2,0)-1),BB$9-SUM(BC$12:BC202)),0)),0)</f>
        <v>0</v>
      </c>
      <c r="BE202" s="6">
        <f>IF(SUM(BC$12:BC202)&gt;0,0,IF(BA202&lt;&gt;"",BB202-BD202-BC202,0))</f>
        <v>0</v>
      </c>
      <c r="BF202" s="6">
        <f>IF(SUM(BC$12:BC202)&gt;0,0,IF(BA202&lt;&gt;"",(BB202-BC202)*Tablas!$D$8,0))</f>
        <v>0</v>
      </c>
      <c r="BG202" s="6">
        <f>IF(BD202&gt;0,IF(SUM(BC$12:BC202)&gt;0,0,IF(BA202&lt;&gt;"",Tablas!$G$8,0)),0)</f>
        <v>0</v>
      </c>
      <c r="BH202" s="6">
        <f>IF(BA202&lt;&gt;"",ROUND(BG202+BF202+BD202,2),0)*(1+Tablas!$E$8)</f>
        <v>0</v>
      </c>
      <c r="BJ202" s="14" t="str">
        <f t="shared" si="84"/>
        <v/>
      </c>
      <c r="BK202" s="6">
        <f t="shared" si="85"/>
        <v>0</v>
      </c>
      <c r="BL202" s="6">
        <f t="shared" si="86"/>
        <v>0</v>
      </c>
      <c r="BM202" s="6">
        <f>IF(BK202&gt;0,IF(SUM(BL$12:BL202)&gt;0,0,IF(BJ202&lt;&gt;"",-PPMT(Tablas!$D$8,BJ202,($C$4*12)-(VLOOKUP($BA$9,$A$12:$B$71,2,0)-1),BK$9-SUM(BL$12:BL202)),0)),0)</f>
        <v>0</v>
      </c>
      <c r="BN202" s="6">
        <f>IF(SUM(BL$12:BL202)&gt;0,0,IF(BJ202&lt;&gt;"",BK202-BM202-BL202,0))</f>
        <v>0</v>
      </c>
      <c r="BO202" s="6">
        <f>IF(SUM(BL$12:BL202)&gt;0,0,IF(BJ202&lt;&gt;"",(BK202-BL202)*Tablas!$D$8,0))</f>
        <v>0</v>
      </c>
      <c r="BP202" s="6">
        <f>IF(BM202&gt;0,IF(SUM(BL$12:BL202)&gt;0,0,IF(BJ202&lt;&gt;"",Tablas!$G$8,0)),0)</f>
        <v>0</v>
      </c>
      <c r="BQ202" s="6">
        <f>IF(BJ202&lt;&gt;"",ROUND(BP202+BO202+BM202,2),0)*(1+Tablas!$E$8)</f>
        <v>0</v>
      </c>
      <c r="BS202" s="14" t="str">
        <f t="shared" si="87"/>
        <v/>
      </c>
      <c r="BT202" s="6">
        <f t="shared" si="88"/>
        <v>0</v>
      </c>
      <c r="BU202" s="6">
        <f t="shared" si="89"/>
        <v>0</v>
      </c>
      <c r="BV202" s="6">
        <f>IF(BT202&gt;0,IF(SUM(BU$12:BU202)&gt;0,0,IF(BS202&lt;&gt;"",-PPMT(Tablas!$D$8,BS202,($C$4*12)-(VLOOKUP($BJ$9,$A$12:$B$71,2,0)-1),BT$9-SUM(BU$12:BU202)),0)),0)</f>
        <v>0</v>
      </c>
      <c r="BW202" s="6">
        <f>IF(SUM(BU$12:BU202)&gt;0,0,IF(BS202&lt;&gt;"",BT202-BV202-BU202,0))</f>
        <v>0</v>
      </c>
      <c r="BX202" s="6">
        <f>IF(SUM(BU$12:BU202)&gt;0,0,IF(BS202&lt;&gt;"",(BT202-BU202)*Tablas!$D$8,0))</f>
        <v>0</v>
      </c>
      <c r="BY202" s="6">
        <f>IF(BV202&gt;0,IF(SUM(BU$12:BU202)&gt;0,0,IF(BS202&lt;&gt;"",Tablas!$G$8,0)),0)</f>
        <v>0</v>
      </c>
      <c r="BZ202" s="6">
        <f>IF(BS202&lt;&gt;"",ROUND(BY202+BX202+BV202,2),0)*(1+Tablas!$E$8)</f>
        <v>0</v>
      </c>
      <c r="CB202" s="14" t="str">
        <f t="shared" si="90"/>
        <v/>
      </c>
      <c r="CC202" s="6">
        <f t="shared" si="91"/>
        <v>0</v>
      </c>
      <c r="CD202" s="6">
        <f t="shared" si="92"/>
        <v>0</v>
      </c>
      <c r="CE202" s="6">
        <f>IF(CC202&gt;0,IF(SUM(CD$12:CD202)&gt;0,0,IF(CB202&lt;&gt;"",-PPMT(Tablas!$D$8,CB202,($C$4*12)-(VLOOKUP($BS$9,$A$12:$B$71,2,0)-1),CC$9-SUM(CD$12:CD202)),0)),0)</f>
        <v>0</v>
      </c>
      <c r="CF202" s="6">
        <f>IF(SUM(CD$12:CD202)&gt;0,0,IF(CB202&lt;&gt;"",CC202-CE202-CD202,0))</f>
        <v>0</v>
      </c>
      <c r="CG202" s="6">
        <f>IF(SUM(CD$12:CD202)&gt;0,0,IF(CB202&lt;&gt;"",(CC202-CD202)*Tablas!$D$8,0))</f>
        <v>0</v>
      </c>
      <c r="CH202" s="6">
        <f>IF(CE202&gt;0,IF(SUM(CD$12:CD202)&gt;0,0,IF(CB202&lt;&gt;"",Tablas!$G$8,0)),0)</f>
        <v>0</v>
      </c>
      <c r="CI202" s="6">
        <f>IF(CB202&lt;&gt;"",ROUND(CH202+CG202+CE202,2),0)*(1+Tablas!$E$8)</f>
        <v>0</v>
      </c>
      <c r="CK202" s="14" t="str">
        <f t="shared" si="93"/>
        <v/>
      </c>
      <c r="CL202" s="6">
        <f t="shared" si="94"/>
        <v>0</v>
      </c>
      <c r="CM202" s="6">
        <f t="shared" si="95"/>
        <v>0</v>
      </c>
      <c r="CN202" s="6">
        <f>IF(CL202&gt;0,IF(SUM(CM$12:CM202)&gt;0,0,IF(CK202&lt;&gt;"",-PPMT(Tablas!$D$8,CK202,($C$4*12)-(VLOOKUP($CB$9,$A$12:$B$71,2,0)-1),CL$9-SUM(CM$12:CM202)),0)),0)</f>
        <v>0</v>
      </c>
      <c r="CO202" s="6">
        <f>IF(SUM(CM$12:CM202)&gt;0,0,IF(CK202&lt;&gt;"",CL202-CN202-CM202,0))</f>
        <v>0</v>
      </c>
      <c r="CP202" s="6">
        <f>IF(SUM(CM$12:CM202)&gt;0,0,IF(CK202&lt;&gt;"",(CL202-CM202)*Tablas!$D$8,0))</f>
        <v>0</v>
      </c>
      <c r="CQ202" s="6">
        <f>IF(CN202&gt;0,IF(SUM(CM$12:CM202)&gt;0,0,IF(CK202&lt;&gt;"",Tablas!$G$8,0)),0)</f>
        <v>0</v>
      </c>
      <c r="CR202" s="6">
        <f>IF(CK202&lt;&gt;"",ROUND(CQ202+CP202+CN202,2),0)*(1+Tablas!$E$8)</f>
        <v>0</v>
      </c>
      <c r="CT202" s="14" t="str">
        <f t="shared" si="96"/>
        <v/>
      </c>
      <c r="CU202" s="6">
        <f t="shared" si="97"/>
        <v>0</v>
      </c>
      <c r="CV202" s="6">
        <f t="shared" si="98"/>
        <v>0</v>
      </c>
      <c r="CW202" s="6">
        <f>IF(CU202&gt;0,IF(SUM(CV$12:CV202)&gt;0,0,IF(CT202&lt;&gt;"",-PPMT(Tablas!$D$8,CT202,($C$4*12)-(VLOOKUP($CK$9,$A$12:$B$71,2,0)-1),CU$9-SUM(CV$12:CV202)),0)),0)</f>
        <v>0</v>
      </c>
      <c r="CX202" s="6">
        <f>IF(SUM(CV$12:CV202)&gt;0,0,IF(CT202&lt;&gt;"",CU202-CW202-CV202,0))</f>
        <v>0</v>
      </c>
      <c r="CY202" s="6">
        <f>IF(SUM(CV$12:CV202)&gt;0,0,IF(CT202&lt;&gt;"",(CU202-CV202)*Tablas!$D$8,0))</f>
        <v>0</v>
      </c>
      <c r="CZ202" s="6">
        <f>IF(CW202&gt;0,IF(SUM(CV$12:CV202)&gt;0,0,IF(CT202&lt;&gt;"",Tablas!$G$8,0)),0)</f>
        <v>0</v>
      </c>
      <c r="DA202" s="6">
        <f>IF(CT202&lt;&gt;"",ROUND(CZ202+CY202+CW202,2),0)*(1+Tablas!$E$8)</f>
        <v>0</v>
      </c>
      <c r="DC202" s="14" t="str">
        <f t="shared" si="99"/>
        <v/>
      </c>
      <c r="DD202" s="6">
        <f t="shared" si="100"/>
        <v>0</v>
      </c>
      <c r="DE202" s="6">
        <f t="shared" si="101"/>
        <v>0</v>
      </c>
      <c r="DF202" s="6">
        <f>IF(DD202&gt;0,IF(SUM(DE$12:DE202)&gt;0,0,IF(DC202&lt;&gt;"",-PPMT(Tablas!$D$8,DC202,($C$4*12)-(VLOOKUP($CT$9,$A$12:$B$71,2,0)-1),DD$9-SUM(DE$12:DE202)),0)),0)</f>
        <v>0</v>
      </c>
      <c r="DG202" s="6">
        <f>IF(SUM(DE$12:DE202)&gt;0,0,IF(DC202&lt;&gt;"",DD202-DF202-DE202,0))</f>
        <v>0</v>
      </c>
      <c r="DH202" s="6">
        <f>IF(SUM(DE$12:DE202)&gt;0,0,IF(DC202&lt;&gt;"",(DD202-DE202)*Tablas!$D$8,0))</f>
        <v>0</v>
      </c>
      <c r="DI202" s="6">
        <f>IF(DF202&gt;0,IF(SUM(DE$12:DE202)&gt;0,0,IF(DC202&lt;&gt;"",Tablas!$G$8,0)),0)</f>
        <v>0</v>
      </c>
      <c r="DJ202" s="6">
        <f>IF(DC202&lt;&gt;"",ROUND(DI202+DH202+DF202,2),0)*(1+Tablas!$E$8)</f>
        <v>0</v>
      </c>
      <c r="DL202" s="14" t="str">
        <f t="shared" si="102"/>
        <v/>
      </c>
      <c r="DM202" s="6">
        <f t="shared" si="103"/>
        <v>0</v>
      </c>
      <c r="DN202" s="6">
        <f t="shared" si="104"/>
        <v>0</v>
      </c>
      <c r="DO202" s="6">
        <f>IF(DM202&gt;0,IF(SUM(DN$12:DN202)&gt;0,0,IF(DL202&lt;&gt;"",-PPMT(Tablas!$D$8,DL202,($C$4*12)-(VLOOKUP($DC$9,$A$12:$B$71,2,0)-1),DM$9-SUM(DN$12:DN202)),0)),0)</f>
        <v>0</v>
      </c>
      <c r="DP202" s="6">
        <f>IF(SUM(DN$12:DN202)&gt;0,0,IF(DL202&lt;&gt;"",DM202-DO202-DN202,0))</f>
        <v>0</v>
      </c>
      <c r="DQ202" s="6">
        <f>IF(SUM(DN$12:DN202)&gt;0,0,IF(DL202&lt;&gt;"",(DM202-DN202)*Tablas!$D$8,0))</f>
        <v>0</v>
      </c>
      <c r="DR202" s="6">
        <f>IF(DO202&gt;0,IF(SUM(DN$12:DN202)&gt;0,0,IF(DL202&lt;&gt;"",Tablas!$G$8,0)),0)</f>
        <v>0</v>
      </c>
      <c r="DS202" s="6">
        <f>IF(DL202&lt;&gt;"",ROUND(DR202+DQ202+DO202,2),0)*(1+Tablas!$E$8)</f>
        <v>0</v>
      </c>
      <c r="DU202" s="14" t="str">
        <f t="shared" si="105"/>
        <v/>
      </c>
      <c r="DV202" s="6">
        <f t="shared" si="106"/>
        <v>0</v>
      </c>
      <c r="DW202" s="6">
        <f t="shared" si="107"/>
        <v>0</v>
      </c>
      <c r="DX202" s="6">
        <f>IF(DV202&gt;0,IF(SUM(DW$12:DW202)&gt;0,0,IF(DU202&lt;&gt;"",-PPMT(Tablas!$D$8,DU202,($C$4*12)-(VLOOKUP($DL$9,$A$12:$B$71,2,0)-1),DV$9-SUM(DW$12:DW202)),0)),0)</f>
        <v>0</v>
      </c>
      <c r="DY202" s="6">
        <f>IF(SUM(DW$12:DW202)&gt;0,0,IF(DU202&lt;&gt;"",DV202-DX202-DW202,0))</f>
        <v>0</v>
      </c>
      <c r="DZ202" s="6">
        <f>IF(SUM(DW$12:DW202)&gt;0,0,IF(DU202&lt;&gt;"",(DV202-DW202)*Tablas!$D$8,0))</f>
        <v>0</v>
      </c>
      <c r="EA202" s="6">
        <f>IF(DX202&gt;0,IF(SUM(DW$12:DW202)&gt;0,0,IF(DU202&lt;&gt;"",Tablas!$G$8,0)),0)</f>
        <v>0</v>
      </c>
      <c r="EB202" s="6">
        <f>IF(DU202&lt;&gt;"",ROUND(EA202+DZ202+DX202,2),0)*(1+Tablas!$E$8)</f>
        <v>0</v>
      </c>
    </row>
    <row r="203" spans="1:132" x14ac:dyDescent="0.2">
      <c r="A203" s="3">
        <f>IF($D203&gt;0,COUNTA($D$12:D203),0)</f>
        <v>0</v>
      </c>
      <c r="B203" s="13" t="str">
        <f t="shared" si="108"/>
        <v/>
      </c>
      <c r="C203" s="1">
        <f t="shared" si="109"/>
        <v>51424</v>
      </c>
      <c r="D203" s="34"/>
      <c r="E203" s="6">
        <f t="shared" si="110"/>
        <v>1.0572875908110291E-11</v>
      </c>
      <c r="F203" s="6">
        <f t="shared" si="74"/>
        <v>0</v>
      </c>
      <c r="G203" s="6">
        <f t="shared" si="75"/>
        <v>0</v>
      </c>
      <c r="H203" s="6">
        <f t="shared" si="76"/>
        <v>0</v>
      </c>
      <c r="I203" s="6">
        <f>ROUND(SUM(F203:H203),2)*(Tablas!$E$8)</f>
        <v>0</v>
      </c>
      <c r="J203" s="6">
        <f t="shared" si="77"/>
        <v>0</v>
      </c>
      <c r="AR203" s="14" t="str">
        <f t="shared" si="78"/>
        <v/>
      </c>
      <c r="AS203" s="6">
        <f t="shared" si="79"/>
        <v>0</v>
      </c>
      <c r="AT203" s="6">
        <f t="shared" si="80"/>
        <v>0</v>
      </c>
      <c r="AU203" s="6">
        <f>IF(SUM($AT$12:$AT203)&gt;0,0,IF($AR203&lt;&gt;"",-PPMT($H$2,$AR203,$C$4*12,$AS$12-SUM($AT$12:$AT203)),0))</f>
        <v>0</v>
      </c>
      <c r="AV203" s="6">
        <f>IF(SUM($AT$12:$AT203)&gt;0,0,IF($AR203&lt;&gt;"",AS203-AU203-AT203,0))</f>
        <v>0</v>
      </c>
      <c r="AW203" s="6">
        <f>IF(SUM($AT$12:$AT203)&gt;0,0,IF($AR203&lt;&gt;"",(AS203-AT203)*$H$2,0))</f>
        <v>0</v>
      </c>
      <c r="AX203" s="6">
        <f>IF(AU203&gt;0,IF(SUM($AT$12:$AT203)&gt;0,0,IF($AR203&lt;&gt;"",Tablas!$G$8,0)),0)</f>
        <v>0</v>
      </c>
      <c r="AY203" s="6">
        <f>IF($AR203&lt;&gt;"",ROUND(AX203+AW203+AU203,2),0)*(1+Tablas!$E$8)</f>
        <v>0</v>
      </c>
      <c r="BA203" s="14" t="str">
        <f t="shared" si="81"/>
        <v/>
      </c>
      <c r="BB203" s="6">
        <f t="shared" si="82"/>
        <v>0</v>
      </c>
      <c r="BC203" s="6">
        <f t="shared" si="83"/>
        <v>0</v>
      </c>
      <c r="BD203" s="6">
        <f>IF(BB203&gt;0,
IF(SUM(BC$12:BC203)&gt;0,0,
IF(BA203&lt;&gt;"",
-PPMT(Tablas!$D$8,BA203,($C$4*12)-(VLOOKUP($AR$9,$A$12:$B$71,2,0)-1),BB$9-SUM(BC$12:BC203)),0)),0)</f>
        <v>0</v>
      </c>
      <c r="BE203" s="6">
        <f>IF(SUM(BC$12:BC203)&gt;0,0,IF(BA203&lt;&gt;"",BB203-BD203-BC203,0))</f>
        <v>0</v>
      </c>
      <c r="BF203" s="6">
        <f>IF(SUM(BC$12:BC203)&gt;0,0,IF(BA203&lt;&gt;"",(BB203-BC203)*Tablas!$D$8,0))</f>
        <v>0</v>
      </c>
      <c r="BG203" s="6">
        <f>IF(BD203&gt;0,IF(SUM(BC$12:BC203)&gt;0,0,IF(BA203&lt;&gt;"",Tablas!$G$8,0)),0)</f>
        <v>0</v>
      </c>
      <c r="BH203" s="6">
        <f>IF(BA203&lt;&gt;"",ROUND(BG203+BF203+BD203,2),0)*(1+Tablas!$E$8)</f>
        <v>0</v>
      </c>
      <c r="BJ203" s="14" t="str">
        <f t="shared" si="84"/>
        <v/>
      </c>
      <c r="BK203" s="6">
        <f t="shared" si="85"/>
        <v>0</v>
      </c>
      <c r="BL203" s="6">
        <f t="shared" si="86"/>
        <v>0</v>
      </c>
      <c r="BM203" s="6">
        <f>IF(BK203&gt;0,IF(SUM(BL$12:BL203)&gt;0,0,IF(BJ203&lt;&gt;"",-PPMT(Tablas!$D$8,BJ203,($C$4*12)-(VLOOKUP($BA$9,$A$12:$B$71,2,0)-1),BK$9-SUM(BL$12:BL203)),0)),0)</f>
        <v>0</v>
      </c>
      <c r="BN203" s="6">
        <f>IF(SUM(BL$12:BL203)&gt;0,0,IF(BJ203&lt;&gt;"",BK203-BM203-BL203,0))</f>
        <v>0</v>
      </c>
      <c r="BO203" s="6">
        <f>IF(SUM(BL$12:BL203)&gt;0,0,IF(BJ203&lt;&gt;"",(BK203-BL203)*Tablas!$D$8,0))</f>
        <v>0</v>
      </c>
      <c r="BP203" s="6">
        <f>IF(BM203&gt;0,IF(SUM(BL$12:BL203)&gt;0,0,IF(BJ203&lt;&gt;"",Tablas!$G$8,0)),0)</f>
        <v>0</v>
      </c>
      <c r="BQ203" s="6">
        <f>IF(BJ203&lt;&gt;"",ROUND(BP203+BO203+BM203,2),0)*(1+Tablas!$E$8)</f>
        <v>0</v>
      </c>
      <c r="BS203" s="14" t="str">
        <f t="shared" si="87"/>
        <v/>
      </c>
      <c r="BT203" s="6">
        <f t="shared" si="88"/>
        <v>0</v>
      </c>
      <c r="BU203" s="6">
        <f t="shared" si="89"/>
        <v>0</v>
      </c>
      <c r="BV203" s="6">
        <f>IF(BT203&gt;0,IF(SUM(BU$12:BU203)&gt;0,0,IF(BS203&lt;&gt;"",-PPMT(Tablas!$D$8,BS203,($C$4*12)-(VLOOKUP($BJ$9,$A$12:$B$71,2,0)-1),BT$9-SUM(BU$12:BU203)),0)),0)</f>
        <v>0</v>
      </c>
      <c r="BW203" s="6">
        <f>IF(SUM(BU$12:BU203)&gt;0,0,IF(BS203&lt;&gt;"",BT203-BV203-BU203,0))</f>
        <v>0</v>
      </c>
      <c r="BX203" s="6">
        <f>IF(SUM(BU$12:BU203)&gt;0,0,IF(BS203&lt;&gt;"",(BT203-BU203)*Tablas!$D$8,0))</f>
        <v>0</v>
      </c>
      <c r="BY203" s="6">
        <f>IF(BV203&gt;0,IF(SUM(BU$12:BU203)&gt;0,0,IF(BS203&lt;&gt;"",Tablas!$G$8,0)),0)</f>
        <v>0</v>
      </c>
      <c r="BZ203" s="6">
        <f>IF(BS203&lt;&gt;"",ROUND(BY203+BX203+BV203,2),0)*(1+Tablas!$E$8)</f>
        <v>0</v>
      </c>
      <c r="CB203" s="14" t="str">
        <f t="shared" si="90"/>
        <v/>
      </c>
      <c r="CC203" s="6">
        <f t="shared" si="91"/>
        <v>0</v>
      </c>
      <c r="CD203" s="6">
        <f t="shared" si="92"/>
        <v>0</v>
      </c>
      <c r="CE203" s="6">
        <f>IF(CC203&gt;0,IF(SUM(CD$12:CD203)&gt;0,0,IF(CB203&lt;&gt;"",-PPMT(Tablas!$D$8,CB203,($C$4*12)-(VLOOKUP($BS$9,$A$12:$B$71,2,0)-1),CC$9-SUM(CD$12:CD203)),0)),0)</f>
        <v>0</v>
      </c>
      <c r="CF203" s="6">
        <f>IF(SUM(CD$12:CD203)&gt;0,0,IF(CB203&lt;&gt;"",CC203-CE203-CD203,0))</f>
        <v>0</v>
      </c>
      <c r="CG203" s="6">
        <f>IF(SUM(CD$12:CD203)&gt;0,0,IF(CB203&lt;&gt;"",(CC203-CD203)*Tablas!$D$8,0))</f>
        <v>0</v>
      </c>
      <c r="CH203" s="6">
        <f>IF(CE203&gt;0,IF(SUM(CD$12:CD203)&gt;0,0,IF(CB203&lt;&gt;"",Tablas!$G$8,0)),0)</f>
        <v>0</v>
      </c>
      <c r="CI203" s="6">
        <f>IF(CB203&lt;&gt;"",ROUND(CH203+CG203+CE203,2),0)*(1+Tablas!$E$8)</f>
        <v>0</v>
      </c>
      <c r="CK203" s="14" t="str">
        <f t="shared" si="93"/>
        <v/>
      </c>
      <c r="CL203" s="6">
        <f t="shared" si="94"/>
        <v>0</v>
      </c>
      <c r="CM203" s="6">
        <f t="shared" si="95"/>
        <v>0</v>
      </c>
      <c r="CN203" s="6">
        <f>IF(CL203&gt;0,IF(SUM(CM$12:CM203)&gt;0,0,IF(CK203&lt;&gt;"",-PPMT(Tablas!$D$8,CK203,($C$4*12)-(VLOOKUP($CB$9,$A$12:$B$71,2,0)-1),CL$9-SUM(CM$12:CM203)),0)),0)</f>
        <v>0</v>
      </c>
      <c r="CO203" s="6">
        <f>IF(SUM(CM$12:CM203)&gt;0,0,IF(CK203&lt;&gt;"",CL203-CN203-CM203,0))</f>
        <v>0</v>
      </c>
      <c r="CP203" s="6">
        <f>IF(SUM(CM$12:CM203)&gt;0,0,IF(CK203&lt;&gt;"",(CL203-CM203)*Tablas!$D$8,0))</f>
        <v>0</v>
      </c>
      <c r="CQ203" s="6">
        <f>IF(CN203&gt;0,IF(SUM(CM$12:CM203)&gt;0,0,IF(CK203&lt;&gt;"",Tablas!$G$8,0)),0)</f>
        <v>0</v>
      </c>
      <c r="CR203" s="6">
        <f>IF(CK203&lt;&gt;"",ROUND(CQ203+CP203+CN203,2),0)*(1+Tablas!$E$8)</f>
        <v>0</v>
      </c>
      <c r="CT203" s="14" t="str">
        <f t="shared" si="96"/>
        <v/>
      </c>
      <c r="CU203" s="6">
        <f t="shared" si="97"/>
        <v>0</v>
      </c>
      <c r="CV203" s="6">
        <f t="shared" si="98"/>
        <v>0</v>
      </c>
      <c r="CW203" s="6">
        <f>IF(CU203&gt;0,IF(SUM(CV$12:CV203)&gt;0,0,IF(CT203&lt;&gt;"",-PPMT(Tablas!$D$8,CT203,($C$4*12)-(VLOOKUP($CK$9,$A$12:$B$71,2,0)-1),CU$9-SUM(CV$12:CV203)),0)),0)</f>
        <v>0</v>
      </c>
      <c r="CX203" s="6">
        <f>IF(SUM(CV$12:CV203)&gt;0,0,IF(CT203&lt;&gt;"",CU203-CW203-CV203,0))</f>
        <v>0</v>
      </c>
      <c r="CY203" s="6">
        <f>IF(SUM(CV$12:CV203)&gt;0,0,IF(CT203&lt;&gt;"",(CU203-CV203)*Tablas!$D$8,0))</f>
        <v>0</v>
      </c>
      <c r="CZ203" s="6">
        <f>IF(CW203&gt;0,IF(SUM(CV$12:CV203)&gt;0,0,IF(CT203&lt;&gt;"",Tablas!$G$8,0)),0)</f>
        <v>0</v>
      </c>
      <c r="DA203" s="6">
        <f>IF(CT203&lt;&gt;"",ROUND(CZ203+CY203+CW203,2),0)*(1+Tablas!$E$8)</f>
        <v>0</v>
      </c>
      <c r="DC203" s="14" t="str">
        <f t="shared" si="99"/>
        <v/>
      </c>
      <c r="DD203" s="6">
        <f t="shared" si="100"/>
        <v>0</v>
      </c>
      <c r="DE203" s="6">
        <f t="shared" si="101"/>
        <v>0</v>
      </c>
      <c r="DF203" s="6">
        <f>IF(DD203&gt;0,IF(SUM(DE$12:DE203)&gt;0,0,IF(DC203&lt;&gt;"",-PPMT(Tablas!$D$8,DC203,($C$4*12)-(VLOOKUP($CT$9,$A$12:$B$71,2,0)-1),DD$9-SUM(DE$12:DE203)),0)),0)</f>
        <v>0</v>
      </c>
      <c r="DG203" s="6">
        <f>IF(SUM(DE$12:DE203)&gt;0,0,IF(DC203&lt;&gt;"",DD203-DF203-DE203,0))</f>
        <v>0</v>
      </c>
      <c r="DH203" s="6">
        <f>IF(SUM(DE$12:DE203)&gt;0,0,IF(DC203&lt;&gt;"",(DD203-DE203)*Tablas!$D$8,0))</f>
        <v>0</v>
      </c>
      <c r="DI203" s="6">
        <f>IF(DF203&gt;0,IF(SUM(DE$12:DE203)&gt;0,0,IF(DC203&lt;&gt;"",Tablas!$G$8,0)),0)</f>
        <v>0</v>
      </c>
      <c r="DJ203" s="6">
        <f>IF(DC203&lt;&gt;"",ROUND(DI203+DH203+DF203,2),0)*(1+Tablas!$E$8)</f>
        <v>0</v>
      </c>
      <c r="DL203" s="14" t="str">
        <f t="shared" si="102"/>
        <v/>
      </c>
      <c r="DM203" s="6">
        <f t="shared" si="103"/>
        <v>0</v>
      </c>
      <c r="DN203" s="6">
        <f t="shared" si="104"/>
        <v>0</v>
      </c>
      <c r="DO203" s="6">
        <f>IF(DM203&gt;0,IF(SUM(DN$12:DN203)&gt;0,0,IF(DL203&lt;&gt;"",-PPMT(Tablas!$D$8,DL203,($C$4*12)-(VLOOKUP($DC$9,$A$12:$B$71,2,0)-1),DM$9-SUM(DN$12:DN203)),0)),0)</f>
        <v>0</v>
      </c>
      <c r="DP203" s="6">
        <f>IF(SUM(DN$12:DN203)&gt;0,0,IF(DL203&lt;&gt;"",DM203-DO203-DN203,0))</f>
        <v>0</v>
      </c>
      <c r="DQ203" s="6">
        <f>IF(SUM(DN$12:DN203)&gt;0,0,IF(DL203&lt;&gt;"",(DM203-DN203)*Tablas!$D$8,0))</f>
        <v>0</v>
      </c>
      <c r="DR203" s="6">
        <f>IF(DO203&gt;0,IF(SUM(DN$12:DN203)&gt;0,0,IF(DL203&lt;&gt;"",Tablas!$G$8,0)),0)</f>
        <v>0</v>
      </c>
      <c r="DS203" s="6">
        <f>IF(DL203&lt;&gt;"",ROUND(DR203+DQ203+DO203,2),0)*(1+Tablas!$E$8)</f>
        <v>0</v>
      </c>
      <c r="DU203" s="14" t="str">
        <f t="shared" si="105"/>
        <v/>
      </c>
      <c r="DV203" s="6">
        <f t="shared" si="106"/>
        <v>0</v>
      </c>
      <c r="DW203" s="6">
        <f t="shared" si="107"/>
        <v>0</v>
      </c>
      <c r="DX203" s="6">
        <f>IF(DV203&gt;0,IF(SUM(DW$12:DW203)&gt;0,0,IF(DU203&lt;&gt;"",-PPMT(Tablas!$D$8,DU203,($C$4*12)-(VLOOKUP($DL$9,$A$12:$B$71,2,0)-1),DV$9-SUM(DW$12:DW203)),0)),0)</f>
        <v>0</v>
      </c>
      <c r="DY203" s="6">
        <f>IF(SUM(DW$12:DW203)&gt;0,0,IF(DU203&lt;&gt;"",DV203-DX203-DW203,0))</f>
        <v>0</v>
      </c>
      <c r="DZ203" s="6">
        <f>IF(SUM(DW$12:DW203)&gt;0,0,IF(DU203&lt;&gt;"",(DV203-DW203)*Tablas!$D$8,0))</f>
        <v>0</v>
      </c>
      <c r="EA203" s="6">
        <f>IF(DX203&gt;0,IF(SUM(DW$12:DW203)&gt;0,0,IF(DU203&lt;&gt;"",Tablas!$G$8,0)),0)</f>
        <v>0</v>
      </c>
      <c r="EB203" s="6">
        <f>IF(DU203&lt;&gt;"",ROUND(EA203+DZ203+DX203,2),0)*(1+Tablas!$E$8)</f>
        <v>0</v>
      </c>
    </row>
    <row r="204" spans="1:132" x14ac:dyDescent="0.2">
      <c r="A204" s="3">
        <f>IF($D204&gt;0,COUNTA($D$12:D204),0)</f>
        <v>0</v>
      </c>
      <c r="B204" s="13" t="str">
        <f t="shared" si="108"/>
        <v/>
      </c>
      <c r="C204" s="1">
        <f t="shared" si="109"/>
        <v>51455</v>
      </c>
      <c r="D204" s="34"/>
      <c r="E204" s="6">
        <f t="shared" si="110"/>
        <v>1.0572875908110291E-11</v>
      </c>
      <c r="F204" s="6">
        <f t="shared" ref="F204:F251" si="111">AU204+BD204+BM204+BV204+CE204+CN204+CW204+DF204+DO204+DX204</f>
        <v>0</v>
      </c>
      <c r="G204" s="6">
        <f t="shared" ref="G204:G251" si="112">AW204+BF204+BO204+BX204+CG204+CP204+CY204+DH204+DQ204+DZ204</f>
        <v>0</v>
      </c>
      <c r="H204" s="6">
        <f t="shared" ref="H204:H251" si="113">AX204+BG204+BP204+BY204+CH204+CQ204+CZ204+DI204+DR204+EA204</f>
        <v>0</v>
      </c>
      <c r="I204" s="6">
        <f>ROUND(SUM(F204:H204),2)*(Tablas!$E$8)</f>
        <v>0</v>
      </c>
      <c r="J204" s="6">
        <f t="shared" ref="J204:J251" si="114">SUM(F204:I204)</f>
        <v>0</v>
      </c>
      <c r="AR204" s="14" t="str">
        <f t="shared" ref="AR204:AR251" si="115">B204</f>
        <v/>
      </c>
      <c r="AS204" s="6">
        <f t="shared" ref="AS204:AS251" si="116">AV203</f>
        <v>0</v>
      </c>
      <c r="AT204" s="6">
        <f t="shared" ref="AT204:AT251" si="117">IF($A204=$AR$9,$D204,0)</f>
        <v>0</v>
      </c>
      <c r="AU204" s="6">
        <f>IF(SUM($AT$12:$AT204)&gt;0,0,IF($AR204&lt;&gt;"",-PPMT($H$2,$AR204,$C$4*12,$AS$12-SUM($AT$12:$AT204)),0))</f>
        <v>0</v>
      </c>
      <c r="AV204" s="6">
        <f>IF(SUM($AT$12:$AT204)&gt;0,0,IF($AR204&lt;&gt;"",AS204-AU204-AT204,0))</f>
        <v>0</v>
      </c>
      <c r="AW204" s="6">
        <f>IF(SUM($AT$12:$AT204)&gt;0,0,IF($AR204&lt;&gt;"",(AS204-AT204)*$H$2,0))</f>
        <v>0</v>
      </c>
      <c r="AX204" s="6">
        <f>IF(AU204&gt;0,IF(SUM($AT$12:$AT204)&gt;0,0,IF($AR204&lt;&gt;"",Tablas!$G$8,0)),0)</f>
        <v>0</v>
      </c>
      <c r="AY204" s="6">
        <f>IF($AR204&lt;&gt;"",ROUND(AX204+AW204+AU204,2),0)*(1+Tablas!$E$8)</f>
        <v>0</v>
      </c>
      <c r="BA204" s="14" t="str">
        <f t="shared" ref="BA204:BA251" si="118">IF(B204&lt;&gt;"",IF(AU204&gt;0,0,BA203+1),"")</f>
        <v/>
      </c>
      <c r="BB204" s="6">
        <f t="shared" ref="BB204:BB251" si="119">IF(AT204&gt;0,BB$9,BE203)</f>
        <v>0</v>
      </c>
      <c r="BC204" s="6">
        <f t="shared" ref="BC204:BC251" si="120">IF($A204=BA$9,$D204,0)</f>
        <v>0</v>
      </c>
      <c r="BD204" s="6">
        <f>IF(BB204&gt;0,
IF(SUM(BC$12:BC204)&gt;0,0,
IF(BA204&lt;&gt;"",
-PPMT(Tablas!$D$8,BA204,($C$4*12)-(VLOOKUP($AR$9,$A$12:$B$71,2,0)-1),BB$9-SUM(BC$12:BC204)),0)),0)</f>
        <v>0</v>
      </c>
      <c r="BE204" s="6">
        <f>IF(SUM(BC$12:BC204)&gt;0,0,IF(BA204&lt;&gt;"",BB204-BD204-BC204,0))</f>
        <v>0</v>
      </c>
      <c r="BF204" s="6">
        <f>IF(SUM(BC$12:BC204)&gt;0,0,IF(BA204&lt;&gt;"",(BB204-BC204)*Tablas!$D$8,0))</f>
        <v>0</v>
      </c>
      <c r="BG204" s="6">
        <f>IF(BD204&gt;0,IF(SUM(BC$12:BC204)&gt;0,0,IF(BA204&lt;&gt;"",Tablas!$G$8,0)),0)</f>
        <v>0</v>
      </c>
      <c r="BH204" s="6">
        <f>IF(BA204&lt;&gt;"",ROUND(BG204+BF204+BD204,2),0)*(1+Tablas!$E$8)</f>
        <v>0</v>
      </c>
      <c r="BJ204" s="14" t="str">
        <f t="shared" ref="BJ204:BJ251" si="121">IF(B204&lt;&gt;"",IF(BD204+AU204&gt;0,0,BJ203+1),"")</f>
        <v/>
      </c>
      <c r="BK204" s="6">
        <f t="shared" ref="BK204:BK251" si="122">IF(BC204&gt;0,BK$9,BN203)</f>
        <v>0</v>
      </c>
      <c r="BL204" s="6">
        <f t="shared" ref="BL204:BL251" si="123">IF($A204=BJ$9,$D204,0)</f>
        <v>0</v>
      </c>
      <c r="BM204" s="6">
        <f>IF(BK204&gt;0,IF(SUM(BL$12:BL204)&gt;0,0,IF(BJ204&lt;&gt;"",-PPMT(Tablas!$D$8,BJ204,($C$4*12)-(VLOOKUP($BA$9,$A$12:$B$71,2,0)-1),BK$9-SUM(BL$12:BL204)),0)),0)</f>
        <v>0</v>
      </c>
      <c r="BN204" s="6">
        <f>IF(SUM(BL$12:BL204)&gt;0,0,IF(BJ204&lt;&gt;"",BK204-BM204-BL204,0))</f>
        <v>0</v>
      </c>
      <c r="BO204" s="6">
        <f>IF(SUM(BL$12:BL204)&gt;0,0,IF(BJ204&lt;&gt;"",(BK204-BL204)*Tablas!$D$8,0))</f>
        <v>0</v>
      </c>
      <c r="BP204" s="6">
        <f>IF(BM204&gt;0,IF(SUM(BL$12:BL204)&gt;0,0,IF(BJ204&lt;&gt;"",Tablas!$G$8,0)),0)</f>
        <v>0</v>
      </c>
      <c r="BQ204" s="6">
        <f>IF(BJ204&lt;&gt;"",ROUND(BP204+BO204+BM204,2),0)*(1+Tablas!$E$8)</f>
        <v>0</v>
      </c>
      <c r="BS204" s="14" t="str">
        <f t="shared" ref="BS204:BS251" si="124">IF(B204&lt;&gt;"",IF(BM204+BD204&gt;0,0,BS203+1),"")</f>
        <v/>
      </c>
      <c r="BT204" s="6">
        <f t="shared" ref="BT204:BT251" si="125">IF(BL204&gt;0,BT$9,BW203)</f>
        <v>0</v>
      </c>
      <c r="BU204" s="6">
        <f t="shared" ref="BU204:BU251" si="126">IF($A204=BS$9,$D204,0)</f>
        <v>0</v>
      </c>
      <c r="BV204" s="6">
        <f>IF(BT204&gt;0,IF(SUM(BU$12:BU204)&gt;0,0,IF(BS204&lt;&gt;"",-PPMT(Tablas!$D$8,BS204,($C$4*12)-(VLOOKUP($BJ$9,$A$12:$B$71,2,0)-1),BT$9-SUM(BU$12:BU204)),0)),0)</f>
        <v>0</v>
      </c>
      <c r="BW204" s="6">
        <f>IF(SUM(BU$12:BU204)&gt;0,0,IF(BS204&lt;&gt;"",BT204-BV204-BU204,0))</f>
        <v>0</v>
      </c>
      <c r="BX204" s="6">
        <f>IF(SUM(BU$12:BU204)&gt;0,0,IF(BS204&lt;&gt;"",(BT204-BU204)*Tablas!$D$8,0))</f>
        <v>0</v>
      </c>
      <c r="BY204" s="6">
        <f>IF(BV204&gt;0,IF(SUM(BU$12:BU204)&gt;0,0,IF(BS204&lt;&gt;"",Tablas!$G$8,0)),0)</f>
        <v>0</v>
      </c>
      <c r="BZ204" s="6">
        <f>IF(BS204&lt;&gt;"",ROUND(BY204+BX204+BV204,2),0)*(1+Tablas!$E$8)</f>
        <v>0</v>
      </c>
      <c r="CB204" s="14" t="str">
        <f t="shared" ref="CB204:CB251" si="127">IF(B204&lt;&gt;"",IF(BV204+BM204&gt;0,0,CB203+1),"")</f>
        <v/>
      </c>
      <c r="CC204" s="6">
        <f t="shared" ref="CC204:CC251" si="128">IF(BU204&gt;0,CC$9,CF203)</f>
        <v>0</v>
      </c>
      <c r="CD204" s="6">
        <f t="shared" ref="CD204:CD251" si="129">IF($A204=CB$9,$D204,0)</f>
        <v>0</v>
      </c>
      <c r="CE204" s="6">
        <f>IF(CC204&gt;0,IF(SUM(CD$12:CD204)&gt;0,0,IF(CB204&lt;&gt;"",-PPMT(Tablas!$D$8,CB204,($C$4*12)-(VLOOKUP($BS$9,$A$12:$B$71,2,0)-1),CC$9-SUM(CD$12:CD204)),0)),0)</f>
        <v>0</v>
      </c>
      <c r="CF204" s="6">
        <f>IF(SUM(CD$12:CD204)&gt;0,0,IF(CB204&lt;&gt;"",CC204-CE204-CD204,0))</f>
        <v>0</v>
      </c>
      <c r="CG204" s="6">
        <f>IF(SUM(CD$12:CD204)&gt;0,0,IF(CB204&lt;&gt;"",(CC204-CD204)*Tablas!$D$8,0))</f>
        <v>0</v>
      </c>
      <c r="CH204" s="6">
        <f>IF(CE204&gt;0,IF(SUM(CD$12:CD204)&gt;0,0,IF(CB204&lt;&gt;"",Tablas!$G$8,0)),0)</f>
        <v>0</v>
      </c>
      <c r="CI204" s="6">
        <f>IF(CB204&lt;&gt;"",ROUND(CH204+CG204+CE204,2),0)*(1+Tablas!$E$8)</f>
        <v>0</v>
      </c>
      <c r="CK204" s="14" t="str">
        <f t="shared" ref="CK204:CK251" si="130">IF(B204&lt;&gt;"",IF(CE204+BV204&gt;0,0,CK203+1),"")</f>
        <v/>
      </c>
      <c r="CL204" s="6">
        <f t="shared" ref="CL204:CL251" si="131">IF(CD204&gt;0,CL$9,CO203)</f>
        <v>0</v>
      </c>
      <c r="CM204" s="6">
        <f t="shared" ref="CM204:CM251" si="132">IF($A204=CK$9,$D204,0)</f>
        <v>0</v>
      </c>
      <c r="CN204" s="6">
        <f>IF(CL204&gt;0,IF(SUM(CM$12:CM204)&gt;0,0,IF(CK204&lt;&gt;"",-PPMT(Tablas!$D$8,CK204,($C$4*12)-(VLOOKUP($CB$9,$A$12:$B$71,2,0)-1),CL$9-SUM(CM$12:CM204)),0)),0)</f>
        <v>0</v>
      </c>
      <c r="CO204" s="6">
        <f>IF(SUM(CM$12:CM204)&gt;0,0,IF(CK204&lt;&gt;"",CL204-CN204-CM204,0))</f>
        <v>0</v>
      </c>
      <c r="CP204" s="6">
        <f>IF(SUM(CM$12:CM204)&gt;0,0,IF(CK204&lt;&gt;"",(CL204-CM204)*Tablas!$D$8,0))</f>
        <v>0</v>
      </c>
      <c r="CQ204" s="6">
        <f>IF(CN204&gt;0,IF(SUM(CM$12:CM204)&gt;0,0,IF(CK204&lt;&gt;"",Tablas!$G$8,0)),0)</f>
        <v>0</v>
      </c>
      <c r="CR204" s="6">
        <f>IF(CK204&lt;&gt;"",ROUND(CQ204+CP204+CN204,2),0)*(1+Tablas!$E$8)</f>
        <v>0</v>
      </c>
      <c r="CT204" s="14" t="str">
        <f t="shared" ref="CT204:CT251" si="133">IF(B204&lt;&gt;"",IF(CN204+CE204&gt;0,0,CT203+1),"")</f>
        <v/>
      </c>
      <c r="CU204" s="6">
        <f t="shared" ref="CU204:CU251" si="134">IF(CM204&gt;0,CU$9,CX203)</f>
        <v>0</v>
      </c>
      <c r="CV204" s="6">
        <f t="shared" ref="CV204:CV251" si="135">IF($A204=CT$9,$D204,0)</f>
        <v>0</v>
      </c>
      <c r="CW204" s="6">
        <f>IF(CU204&gt;0,IF(SUM(CV$12:CV204)&gt;0,0,IF(CT204&lt;&gt;"",-PPMT(Tablas!$D$8,CT204,($C$4*12)-(VLOOKUP($CK$9,$A$12:$B$71,2,0)-1),CU$9-SUM(CV$12:CV204)),0)),0)</f>
        <v>0</v>
      </c>
      <c r="CX204" s="6">
        <f>IF(SUM(CV$12:CV204)&gt;0,0,IF(CT204&lt;&gt;"",CU204-CW204-CV204,0))</f>
        <v>0</v>
      </c>
      <c r="CY204" s="6">
        <f>IF(SUM(CV$12:CV204)&gt;0,0,IF(CT204&lt;&gt;"",(CU204-CV204)*Tablas!$D$8,0))</f>
        <v>0</v>
      </c>
      <c r="CZ204" s="6">
        <f>IF(CW204&gt;0,IF(SUM(CV$12:CV204)&gt;0,0,IF(CT204&lt;&gt;"",Tablas!$G$8,0)),0)</f>
        <v>0</v>
      </c>
      <c r="DA204" s="6">
        <f>IF(CT204&lt;&gt;"",ROUND(CZ204+CY204+CW204,2),0)*(1+Tablas!$E$8)</f>
        <v>0</v>
      </c>
      <c r="DC204" s="14" t="str">
        <f t="shared" ref="DC204:DC251" si="136">IF(B204&lt;&gt;"",IF(CW204+CN204&gt;0,0,DC203+1),"")</f>
        <v/>
      </c>
      <c r="DD204" s="6">
        <f t="shared" ref="DD204:DD251" si="137">IF(CV204&gt;0,DD$9,DG203)</f>
        <v>0</v>
      </c>
      <c r="DE204" s="6">
        <f t="shared" ref="DE204:DE251" si="138">IF($A204=DC$9,$D204,0)</f>
        <v>0</v>
      </c>
      <c r="DF204" s="6">
        <f>IF(DD204&gt;0,IF(SUM(DE$12:DE204)&gt;0,0,IF(DC204&lt;&gt;"",-PPMT(Tablas!$D$8,DC204,($C$4*12)-(VLOOKUP($CT$9,$A$12:$B$71,2,0)-1),DD$9-SUM(DE$12:DE204)),0)),0)</f>
        <v>0</v>
      </c>
      <c r="DG204" s="6">
        <f>IF(SUM(DE$12:DE204)&gt;0,0,IF(DC204&lt;&gt;"",DD204-DF204-DE204,0))</f>
        <v>0</v>
      </c>
      <c r="DH204" s="6">
        <f>IF(SUM(DE$12:DE204)&gt;0,0,IF(DC204&lt;&gt;"",(DD204-DE204)*Tablas!$D$8,0))</f>
        <v>0</v>
      </c>
      <c r="DI204" s="6">
        <f>IF(DF204&gt;0,IF(SUM(DE$12:DE204)&gt;0,0,IF(DC204&lt;&gt;"",Tablas!$G$8,0)),0)</f>
        <v>0</v>
      </c>
      <c r="DJ204" s="6">
        <f>IF(DC204&lt;&gt;"",ROUND(DI204+DH204+DF204,2),0)*(1+Tablas!$E$8)</f>
        <v>0</v>
      </c>
      <c r="DL204" s="14" t="str">
        <f t="shared" ref="DL204:DL251" si="139">IF(B204&lt;&gt;"",IF(DF204+CW204&gt;0,0,DL203+1),"")</f>
        <v/>
      </c>
      <c r="DM204" s="6">
        <f t="shared" ref="DM204:DM251" si="140">IF(DE204&gt;0,DM$9,DP203)</f>
        <v>0</v>
      </c>
      <c r="DN204" s="6">
        <f t="shared" ref="DN204:DN251" si="141">IF($A204=DL$9,$D204,0)</f>
        <v>0</v>
      </c>
      <c r="DO204" s="6">
        <f>IF(DM204&gt;0,IF(SUM(DN$12:DN204)&gt;0,0,IF(DL204&lt;&gt;"",-PPMT(Tablas!$D$8,DL204,($C$4*12)-(VLOOKUP($DC$9,$A$12:$B$71,2,0)-1),DM$9-SUM(DN$12:DN204)),0)),0)</f>
        <v>0</v>
      </c>
      <c r="DP204" s="6">
        <f>IF(SUM(DN$12:DN204)&gt;0,0,IF(DL204&lt;&gt;"",DM204-DO204-DN204,0))</f>
        <v>0</v>
      </c>
      <c r="DQ204" s="6">
        <f>IF(SUM(DN$12:DN204)&gt;0,0,IF(DL204&lt;&gt;"",(DM204-DN204)*Tablas!$D$8,0))</f>
        <v>0</v>
      </c>
      <c r="DR204" s="6">
        <f>IF(DO204&gt;0,IF(SUM(DN$12:DN204)&gt;0,0,IF(DL204&lt;&gt;"",Tablas!$G$8,0)),0)</f>
        <v>0</v>
      </c>
      <c r="DS204" s="6">
        <f>IF(DL204&lt;&gt;"",ROUND(DR204+DQ204+DO204,2),0)*(1+Tablas!$E$8)</f>
        <v>0</v>
      </c>
      <c r="DU204" s="14" t="str">
        <f t="shared" ref="DU204:DU251" si="142">IF(B204&lt;&gt;"",IF(DO204+DF204&gt;0,0,DU203+1),"")</f>
        <v/>
      </c>
      <c r="DV204" s="6">
        <f t="shared" ref="DV204:DV251" si="143">IF(DN204&gt;0,DV$9,DY203)</f>
        <v>0</v>
      </c>
      <c r="DW204" s="6">
        <f t="shared" ref="DW204:DW251" si="144">IF($A204=DU$9,$D204,0)</f>
        <v>0</v>
      </c>
      <c r="DX204" s="6">
        <f>IF(DV204&gt;0,IF(SUM(DW$12:DW204)&gt;0,0,IF(DU204&lt;&gt;"",-PPMT(Tablas!$D$8,DU204,($C$4*12)-(VLOOKUP($DL$9,$A$12:$B$71,2,0)-1),DV$9-SUM(DW$12:DW204)),0)),0)</f>
        <v>0</v>
      </c>
      <c r="DY204" s="6">
        <f>IF(SUM(DW$12:DW204)&gt;0,0,IF(DU204&lt;&gt;"",DV204-DX204-DW204,0))</f>
        <v>0</v>
      </c>
      <c r="DZ204" s="6">
        <f>IF(SUM(DW$12:DW204)&gt;0,0,IF(DU204&lt;&gt;"",(DV204-DW204)*Tablas!$D$8,0))</f>
        <v>0</v>
      </c>
      <c r="EA204" s="6">
        <f>IF(DX204&gt;0,IF(SUM(DW$12:DW204)&gt;0,0,IF(DU204&lt;&gt;"",Tablas!$G$8,0)),0)</f>
        <v>0</v>
      </c>
      <c r="EB204" s="6">
        <f>IF(DU204&lt;&gt;"",ROUND(EA204+DZ204+DX204,2),0)*(1+Tablas!$E$8)</f>
        <v>0</v>
      </c>
    </row>
    <row r="205" spans="1:132" x14ac:dyDescent="0.2">
      <c r="A205" s="3">
        <f>IF($D205&gt;0,COUNTA($D$12:D205),0)</f>
        <v>0</v>
      </c>
      <c r="B205" s="13" t="str">
        <f t="shared" ref="B205:B251" si="145">IFERROR(IF(B204+1&lt;=$C$4*12,B204+1,""),"")</f>
        <v/>
      </c>
      <c r="C205" s="1">
        <f t="shared" ref="C205:C251" si="146">DATE(YEAR(EDATE(C204,1)),MONTH(EDATE(C204,1)),MIN(DAY($C$5),DAY(EOMONTH(C204,1))))</f>
        <v>51485</v>
      </c>
      <c r="D205" s="34"/>
      <c r="E205" s="6">
        <f t="shared" ref="E205:E251" si="147">E204-F204-D205</f>
        <v>1.0572875908110291E-11</v>
      </c>
      <c r="F205" s="6">
        <f t="shared" si="111"/>
        <v>0</v>
      </c>
      <c r="G205" s="6">
        <f t="shared" si="112"/>
        <v>0</v>
      </c>
      <c r="H205" s="6">
        <f t="shared" si="113"/>
        <v>0</v>
      </c>
      <c r="I205" s="6">
        <f>ROUND(SUM(F205:H205),2)*(Tablas!$E$8)</f>
        <v>0</v>
      </c>
      <c r="J205" s="6">
        <f t="shared" si="114"/>
        <v>0</v>
      </c>
      <c r="AR205" s="14" t="str">
        <f t="shared" si="115"/>
        <v/>
      </c>
      <c r="AS205" s="6">
        <f t="shared" si="116"/>
        <v>0</v>
      </c>
      <c r="AT205" s="6">
        <f t="shared" si="117"/>
        <v>0</v>
      </c>
      <c r="AU205" s="6">
        <f>IF(SUM($AT$12:$AT205)&gt;0,0,IF($AR205&lt;&gt;"",-PPMT($H$2,$AR205,$C$4*12,$AS$12-SUM($AT$12:$AT205)),0))</f>
        <v>0</v>
      </c>
      <c r="AV205" s="6">
        <f>IF(SUM($AT$12:$AT205)&gt;0,0,IF($AR205&lt;&gt;"",AS205-AU205-AT205,0))</f>
        <v>0</v>
      </c>
      <c r="AW205" s="6">
        <f>IF(SUM($AT$12:$AT205)&gt;0,0,IF($AR205&lt;&gt;"",(AS205-AT205)*$H$2,0))</f>
        <v>0</v>
      </c>
      <c r="AX205" s="6">
        <f>IF(AU205&gt;0,IF(SUM($AT$12:$AT205)&gt;0,0,IF($AR205&lt;&gt;"",Tablas!$G$8,0)),0)</f>
        <v>0</v>
      </c>
      <c r="AY205" s="6">
        <f>IF($AR205&lt;&gt;"",ROUND(AX205+AW205+AU205,2),0)*(1+Tablas!$E$8)</f>
        <v>0</v>
      </c>
      <c r="BA205" s="14" t="str">
        <f t="shared" si="118"/>
        <v/>
      </c>
      <c r="BB205" s="6">
        <f t="shared" si="119"/>
        <v>0</v>
      </c>
      <c r="BC205" s="6">
        <f t="shared" si="120"/>
        <v>0</v>
      </c>
      <c r="BD205" s="6">
        <f>IF(BB205&gt;0,
IF(SUM(BC$12:BC205)&gt;0,0,
IF(BA205&lt;&gt;"",
-PPMT(Tablas!$D$8,BA205,($C$4*12)-(VLOOKUP($AR$9,$A$12:$B$71,2,0)-1),BB$9-SUM(BC$12:BC205)),0)),0)</f>
        <v>0</v>
      </c>
      <c r="BE205" s="6">
        <f>IF(SUM(BC$12:BC205)&gt;0,0,IF(BA205&lt;&gt;"",BB205-BD205-BC205,0))</f>
        <v>0</v>
      </c>
      <c r="BF205" s="6">
        <f>IF(SUM(BC$12:BC205)&gt;0,0,IF(BA205&lt;&gt;"",(BB205-BC205)*Tablas!$D$8,0))</f>
        <v>0</v>
      </c>
      <c r="BG205" s="6">
        <f>IF(BD205&gt;0,IF(SUM(BC$12:BC205)&gt;0,0,IF(BA205&lt;&gt;"",Tablas!$G$8,0)),0)</f>
        <v>0</v>
      </c>
      <c r="BH205" s="6">
        <f>IF(BA205&lt;&gt;"",ROUND(BG205+BF205+BD205,2),0)*(1+Tablas!$E$8)</f>
        <v>0</v>
      </c>
      <c r="BJ205" s="14" t="str">
        <f t="shared" si="121"/>
        <v/>
      </c>
      <c r="BK205" s="6">
        <f t="shared" si="122"/>
        <v>0</v>
      </c>
      <c r="BL205" s="6">
        <f t="shared" si="123"/>
        <v>0</v>
      </c>
      <c r="BM205" s="6">
        <f>IF(BK205&gt;0,IF(SUM(BL$12:BL205)&gt;0,0,IF(BJ205&lt;&gt;"",-PPMT(Tablas!$D$8,BJ205,($C$4*12)-(VLOOKUP($BA$9,$A$12:$B$71,2,0)-1),BK$9-SUM(BL$12:BL205)),0)),0)</f>
        <v>0</v>
      </c>
      <c r="BN205" s="6">
        <f>IF(SUM(BL$12:BL205)&gt;0,0,IF(BJ205&lt;&gt;"",BK205-BM205-BL205,0))</f>
        <v>0</v>
      </c>
      <c r="BO205" s="6">
        <f>IF(SUM(BL$12:BL205)&gt;0,0,IF(BJ205&lt;&gt;"",(BK205-BL205)*Tablas!$D$8,0))</f>
        <v>0</v>
      </c>
      <c r="BP205" s="6">
        <f>IF(BM205&gt;0,IF(SUM(BL$12:BL205)&gt;0,0,IF(BJ205&lt;&gt;"",Tablas!$G$8,0)),0)</f>
        <v>0</v>
      </c>
      <c r="BQ205" s="6">
        <f>IF(BJ205&lt;&gt;"",ROUND(BP205+BO205+BM205,2),0)*(1+Tablas!$E$8)</f>
        <v>0</v>
      </c>
      <c r="BS205" s="14" t="str">
        <f t="shared" si="124"/>
        <v/>
      </c>
      <c r="BT205" s="6">
        <f t="shared" si="125"/>
        <v>0</v>
      </c>
      <c r="BU205" s="6">
        <f t="shared" si="126"/>
        <v>0</v>
      </c>
      <c r="BV205" s="6">
        <f>IF(BT205&gt;0,IF(SUM(BU$12:BU205)&gt;0,0,IF(BS205&lt;&gt;"",-PPMT(Tablas!$D$8,BS205,($C$4*12)-(VLOOKUP($BJ$9,$A$12:$B$71,2,0)-1),BT$9-SUM(BU$12:BU205)),0)),0)</f>
        <v>0</v>
      </c>
      <c r="BW205" s="6">
        <f>IF(SUM(BU$12:BU205)&gt;0,0,IF(BS205&lt;&gt;"",BT205-BV205-BU205,0))</f>
        <v>0</v>
      </c>
      <c r="BX205" s="6">
        <f>IF(SUM(BU$12:BU205)&gt;0,0,IF(BS205&lt;&gt;"",(BT205-BU205)*Tablas!$D$8,0))</f>
        <v>0</v>
      </c>
      <c r="BY205" s="6">
        <f>IF(BV205&gt;0,IF(SUM(BU$12:BU205)&gt;0,0,IF(BS205&lt;&gt;"",Tablas!$G$8,0)),0)</f>
        <v>0</v>
      </c>
      <c r="BZ205" s="6">
        <f>IF(BS205&lt;&gt;"",ROUND(BY205+BX205+BV205,2),0)*(1+Tablas!$E$8)</f>
        <v>0</v>
      </c>
      <c r="CB205" s="14" t="str">
        <f t="shared" si="127"/>
        <v/>
      </c>
      <c r="CC205" s="6">
        <f t="shared" si="128"/>
        <v>0</v>
      </c>
      <c r="CD205" s="6">
        <f t="shared" si="129"/>
        <v>0</v>
      </c>
      <c r="CE205" s="6">
        <f>IF(CC205&gt;0,IF(SUM(CD$12:CD205)&gt;0,0,IF(CB205&lt;&gt;"",-PPMT(Tablas!$D$8,CB205,($C$4*12)-(VLOOKUP($BS$9,$A$12:$B$71,2,0)-1),CC$9-SUM(CD$12:CD205)),0)),0)</f>
        <v>0</v>
      </c>
      <c r="CF205" s="6">
        <f>IF(SUM(CD$12:CD205)&gt;0,0,IF(CB205&lt;&gt;"",CC205-CE205-CD205,0))</f>
        <v>0</v>
      </c>
      <c r="CG205" s="6">
        <f>IF(SUM(CD$12:CD205)&gt;0,0,IF(CB205&lt;&gt;"",(CC205-CD205)*Tablas!$D$8,0))</f>
        <v>0</v>
      </c>
      <c r="CH205" s="6">
        <f>IF(CE205&gt;0,IF(SUM(CD$12:CD205)&gt;0,0,IF(CB205&lt;&gt;"",Tablas!$G$8,0)),0)</f>
        <v>0</v>
      </c>
      <c r="CI205" s="6">
        <f>IF(CB205&lt;&gt;"",ROUND(CH205+CG205+CE205,2),0)*(1+Tablas!$E$8)</f>
        <v>0</v>
      </c>
      <c r="CK205" s="14" t="str">
        <f t="shared" si="130"/>
        <v/>
      </c>
      <c r="CL205" s="6">
        <f t="shared" si="131"/>
        <v>0</v>
      </c>
      <c r="CM205" s="6">
        <f t="shared" si="132"/>
        <v>0</v>
      </c>
      <c r="CN205" s="6">
        <f>IF(CL205&gt;0,IF(SUM(CM$12:CM205)&gt;0,0,IF(CK205&lt;&gt;"",-PPMT(Tablas!$D$8,CK205,($C$4*12)-(VLOOKUP($CB$9,$A$12:$B$71,2,0)-1),CL$9-SUM(CM$12:CM205)),0)),0)</f>
        <v>0</v>
      </c>
      <c r="CO205" s="6">
        <f>IF(SUM(CM$12:CM205)&gt;0,0,IF(CK205&lt;&gt;"",CL205-CN205-CM205,0))</f>
        <v>0</v>
      </c>
      <c r="CP205" s="6">
        <f>IF(SUM(CM$12:CM205)&gt;0,0,IF(CK205&lt;&gt;"",(CL205-CM205)*Tablas!$D$8,0))</f>
        <v>0</v>
      </c>
      <c r="CQ205" s="6">
        <f>IF(CN205&gt;0,IF(SUM(CM$12:CM205)&gt;0,0,IF(CK205&lt;&gt;"",Tablas!$G$8,0)),0)</f>
        <v>0</v>
      </c>
      <c r="CR205" s="6">
        <f>IF(CK205&lt;&gt;"",ROUND(CQ205+CP205+CN205,2),0)*(1+Tablas!$E$8)</f>
        <v>0</v>
      </c>
      <c r="CT205" s="14" t="str">
        <f t="shared" si="133"/>
        <v/>
      </c>
      <c r="CU205" s="6">
        <f t="shared" si="134"/>
        <v>0</v>
      </c>
      <c r="CV205" s="6">
        <f t="shared" si="135"/>
        <v>0</v>
      </c>
      <c r="CW205" s="6">
        <f>IF(CU205&gt;0,IF(SUM(CV$12:CV205)&gt;0,0,IF(CT205&lt;&gt;"",-PPMT(Tablas!$D$8,CT205,($C$4*12)-(VLOOKUP($CK$9,$A$12:$B$71,2,0)-1),CU$9-SUM(CV$12:CV205)),0)),0)</f>
        <v>0</v>
      </c>
      <c r="CX205" s="6">
        <f>IF(SUM(CV$12:CV205)&gt;0,0,IF(CT205&lt;&gt;"",CU205-CW205-CV205,0))</f>
        <v>0</v>
      </c>
      <c r="CY205" s="6">
        <f>IF(SUM(CV$12:CV205)&gt;0,0,IF(CT205&lt;&gt;"",(CU205-CV205)*Tablas!$D$8,0))</f>
        <v>0</v>
      </c>
      <c r="CZ205" s="6">
        <f>IF(CW205&gt;0,IF(SUM(CV$12:CV205)&gt;0,0,IF(CT205&lt;&gt;"",Tablas!$G$8,0)),0)</f>
        <v>0</v>
      </c>
      <c r="DA205" s="6">
        <f>IF(CT205&lt;&gt;"",ROUND(CZ205+CY205+CW205,2),0)*(1+Tablas!$E$8)</f>
        <v>0</v>
      </c>
      <c r="DC205" s="14" t="str">
        <f t="shared" si="136"/>
        <v/>
      </c>
      <c r="DD205" s="6">
        <f t="shared" si="137"/>
        <v>0</v>
      </c>
      <c r="DE205" s="6">
        <f t="shared" si="138"/>
        <v>0</v>
      </c>
      <c r="DF205" s="6">
        <f>IF(DD205&gt;0,IF(SUM(DE$12:DE205)&gt;0,0,IF(DC205&lt;&gt;"",-PPMT(Tablas!$D$8,DC205,($C$4*12)-(VLOOKUP($CT$9,$A$12:$B$71,2,0)-1),DD$9-SUM(DE$12:DE205)),0)),0)</f>
        <v>0</v>
      </c>
      <c r="DG205" s="6">
        <f>IF(SUM(DE$12:DE205)&gt;0,0,IF(DC205&lt;&gt;"",DD205-DF205-DE205,0))</f>
        <v>0</v>
      </c>
      <c r="DH205" s="6">
        <f>IF(SUM(DE$12:DE205)&gt;0,0,IF(DC205&lt;&gt;"",(DD205-DE205)*Tablas!$D$8,0))</f>
        <v>0</v>
      </c>
      <c r="DI205" s="6">
        <f>IF(DF205&gt;0,IF(SUM(DE$12:DE205)&gt;0,0,IF(DC205&lt;&gt;"",Tablas!$G$8,0)),0)</f>
        <v>0</v>
      </c>
      <c r="DJ205" s="6">
        <f>IF(DC205&lt;&gt;"",ROUND(DI205+DH205+DF205,2),0)*(1+Tablas!$E$8)</f>
        <v>0</v>
      </c>
      <c r="DL205" s="14" t="str">
        <f t="shared" si="139"/>
        <v/>
      </c>
      <c r="DM205" s="6">
        <f t="shared" si="140"/>
        <v>0</v>
      </c>
      <c r="DN205" s="6">
        <f t="shared" si="141"/>
        <v>0</v>
      </c>
      <c r="DO205" s="6">
        <f>IF(DM205&gt;0,IF(SUM(DN$12:DN205)&gt;0,0,IF(DL205&lt;&gt;"",-PPMT(Tablas!$D$8,DL205,($C$4*12)-(VLOOKUP($DC$9,$A$12:$B$71,2,0)-1),DM$9-SUM(DN$12:DN205)),0)),0)</f>
        <v>0</v>
      </c>
      <c r="DP205" s="6">
        <f>IF(SUM(DN$12:DN205)&gt;0,0,IF(DL205&lt;&gt;"",DM205-DO205-DN205,0))</f>
        <v>0</v>
      </c>
      <c r="DQ205" s="6">
        <f>IF(SUM(DN$12:DN205)&gt;0,0,IF(DL205&lt;&gt;"",(DM205-DN205)*Tablas!$D$8,0))</f>
        <v>0</v>
      </c>
      <c r="DR205" s="6">
        <f>IF(DO205&gt;0,IF(SUM(DN$12:DN205)&gt;0,0,IF(DL205&lt;&gt;"",Tablas!$G$8,0)),0)</f>
        <v>0</v>
      </c>
      <c r="DS205" s="6">
        <f>IF(DL205&lt;&gt;"",ROUND(DR205+DQ205+DO205,2),0)*(1+Tablas!$E$8)</f>
        <v>0</v>
      </c>
      <c r="DU205" s="14" t="str">
        <f t="shared" si="142"/>
        <v/>
      </c>
      <c r="DV205" s="6">
        <f t="shared" si="143"/>
        <v>0</v>
      </c>
      <c r="DW205" s="6">
        <f t="shared" si="144"/>
        <v>0</v>
      </c>
      <c r="DX205" s="6">
        <f>IF(DV205&gt;0,IF(SUM(DW$12:DW205)&gt;0,0,IF(DU205&lt;&gt;"",-PPMT(Tablas!$D$8,DU205,($C$4*12)-(VLOOKUP($DL$9,$A$12:$B$71,2,0)-1),DV$9-SUM(DW$12:DW205)),0)),0)</f>
        <v>0</v>
      </c>
      <c r="DY205" s="6">
        <f>IF(SUM(DW$12:DW205)&gt;0,0,IF(DU205&lt;&gt;"",DV205-DX205-DW205,0))</f>
        <v>0</v>
      </c>
      <c r="DZ205" s="6">
        <f>IF(SUM(DW$12:DW205)&gt;0,0,IF(DU205&lt;&gt;"",(DV205-DW205)*Tablas!$D$8,0))</f>
        <v>0</v>
      </c>
      <c r="EA205" s="6">
        <f>IF(DX205&gt;0,IF(SUM(DW$12:DW205)&gt;0,0,IF(DU205&lt;&gt;"",Tablas!$G$8,0)),0)</f>
        <v>0</v>
      </c>
      <c r="EB205" s="6">
        <f>IF(DU205&lt;&gt;"",ROUND(EA205+DZ205+DX205,2),0)*(1+Tablas!$E$8)</f>
        <v>0</v>
      </c>
    </row>
    <row r="206" spans="1:132" x14ac:dyDescent="0.2">
      <c r="A206" s="3">
        <f>IF($D206&gt;0,COUNTA($D$12:D206),0)</f>
        <v>0</v>
      </c>
      <c r="B206" s="13" t="str">
        <f t="shared" si="145"/>
        <v/>
      </c>
      <c r="C206" s="1">
        <f t="shared" si="146"/>
        <v>51516</v>
      </c>
      <c r="D206" s="34"/>
      <c r="E206" s="6">
        <f t="shared" si="147"/>
        <v>1.0572875908110291E-11</v>
      </c>
      <c r="F206" s="6">
        <f t="shared" si="111"/>
        <v>0</v>
      </c>
      <c r="G206" s="6">
        <f t="shared" si="112"/>
        <v>0</v>
      </c>
      <c r="H206" s="6">
        <f t="shared" si="113"/>
        <v>0</v>
      </c>
      <c r="I206" s="6">
        <f>ROUND(SUM(F206:H206),2)*(Tablas!$E$8)</f>
        <v>0</v>
      </c>
      <c r="J206" s="6">
        <f t="shared" si="114"/>
        <v>0</v>
      </c>
      <c r="AR206" s="14" t="str">
        <f t="shared" si="115"/>
        <v/>
      </c>
      <c r="AS206" s="6">
        <f t="shared" si="116"/>
        <v>0</v>
      </c>
      <c r="AT206" s="6">
        <f t="shared" si="117"/>
        <v>0</v>
      </c>
      <c r="AU206" s="6">
        <f>IF(SUM($AT$12:$AT206)&gt;0,0,IF($AR206&lt;&gt;"",-PPMT($H$2,$AR206,$C$4*12,$AS$12-SUM($AT$12:$AT206)),0))</f>
        <v>0</v>
      </c>
      <c r="AV206" s="6">
        <f>IF(SUM($AT$12:$AT206)&gt;0,0,IF($AR206&lt;&gt;"",AS206-AU206-AT206,0))</f>
        <v>0</v>
      </c>
      <c r="AW206" s="6">
        <f>IF(SUM($AT$12:$AT206)&gt;0,0,IF($AR206&lt;&gt;"",(AS206-AT206)*$H$2,0))</f>
        <v>0</v>
      </c>
      <c r="AX206" s="6">
        <f>IF(AU206&gt;0,IF(SUM($AT$12:$AT206)&gt;0,0,IF($AR206&lt;&gt;"",Tablas!$G$8,0)),0)</f>
        <v>0</v>
      </c>
      <c r="AY206" s="6">
        <f>IF($AR206&lt;&gt;"",ROUND(AX206+AW206+AU206,2),0)*(1+Tablas!$E$8)</f>
        <v>0</v>
      </c>
      <c r="BA206" s="14" t="str">
        <f t="shared" si="118"/>
        <v/>
      </c>
      <c r="BB206" s="6">
        <f t="shared" si="119"/>
        <v>0</v>
      </c>
      <c r="BC206" s="6">
        <f t="shared" si="120"/>
        <v>0</v>
      </c>
      <c r="BD206" s="6">
        <f>IF(BB206&gt;0,
IF(SUM(BC$12:BC206)&gt;0,0,
IF(BA206&lt;&gt;"",
-PPMT(Tablas!$D$8,BA206,($C$4*12)-(VLOOKUP($AR$9,$A$12:$B$71,2,0)-1),BB$9-SUM(BC$12:BC206)),0)),0)</f>
        <v>0</v>
      </c>
      <c r="BE206" s="6">
        <f>IF(SUM(BC$12:BC206)&gt;0,0,IF(BA206&lt;&gt;"",BB206-BD206-BC206,0))</f>
        <v>0</v>
      </c>
      <c r="BF206" s="6">
        <f>IF(SUM(BC$12:BC206)&gt;0,0,IF(BA206&lt;&gt;"",(BB206-BC206)*Tablas!$D$8,0))</f>
        <v>0</v>
      </c>
      <c r="BG206" s="6">
        <f>IF(BD206&gt;0,IF(SUM(BC$12:BC206)&gt;0,0,IF(BA206&lt;&gt;"",Tablas!$G$8,0)),0)</f>
        <v>0</v>
      </c>
      <c r="BH206" s="6">
        <f>IF(BA206&lt;&gt;"",ROUND(BG206+BF206+BD206,2),0)*(1+Tablas!$E$8)</f>
        <v>0</v>
      </c>
      <c r="BJ206" s="14" t="str">
        <f t="shared" si="121"/>
        <v/>
      </c>
      <c r="BK206" s="6">
        <f t="shared" si="122"/>
        <v>0</v>
      </c>
      <c r="BL206" s="6">
        <f t="shared" si="123"/>
        <v>0</v>
      </c>
      <c r="BM206" s="6">
        <f>IF(BK206&gt;0,IF(SUM(BL$12:BL206)&gt;0,0,IF(BJ206&lt;&gt;"",-PPMT(Tablas!$D$8,BJ206,($C$4*12)-(VLOOKUP($BA$9,$A$12:$B$71,2,0)-1),BK$9-SUM(BL$12:BL206)),0)),0)</f>
        <v>0</v>
      </c>
      <c r="BN206" s="6">
        <f>IF(SUM(BL$12:BL206)&gt;0,0,IF(BJ206&lt;&gt;"",BK206-BM206-BL206,0))</f>
        <v>0</v>
      </c>
      <c r="BO206" s="6">
        <f>IF(SUM(BL$12:BL206)&gt;0,0,IF(BJ206&lt;&gt;"",(BK206-BL206)*Tablas!$D$8,0))</f>
        <v>0</v>
      </c>
      <c r="BP206" s="6">
        <f>IF(BM206&gt;0,IF(SUM(BL$12:BL206)&gt;0,0,IF(BJ206&lt;&gt;"",Tablas!$G$8,0)),0)</f>
        <v>0</v>
      </c>
      <c r="BQ206" s="6">
        <f>IF(BJ206&lt;&gt;"",ROUND(BP206+BO206+BM206,2),0)*(1+Tablas!$E$8)</f>
        <v>0</v>
      </c>
      <c r="BS206" s="14" t="str">
        <f t="shared" si="124"/>
        <v/>
      </c>
      <c r="BT206" s="6">
        <f t="shared" si="125"/>
        <v>0</v>
      </c>
      <c r="BU206" s="6">
        <f t="shared" si="126"/>
        <v>0</v>
      </c>
      <c r="BV206" s="6">
        <f>IF(BT206&gt;0,IF(SUM(BU$12:BU206)&gt;0,0,IF(BS206&lt;&gt;"",-PPMT(Tablas!$D$8,BS206,($C$4*12)-(VLOOKUP($BJ$9,$A$12:$B$71,2,0)-1),BT$9-SUM(BU$12:BU206)),0)),0)</f>
        <v>0</v>
      </c>
      <c r="BW206" s="6">
        <f>IF(SUM(BU$12:BU206)&gt;0,0,IF(BS206&lt;&gt;"",BT206-BV206-BU206,0))</f>
        <v>0</v>
      </c>
      <c r="BX206" s="6">
        <f>IF(SUM(BU$12:BU206)&gt;0,0,IF(BS206&lt;&gt;"",(BT206-BU206)*Tablas!$D$8,0))</f>
        <v>0</v>
      </c>
      <c r="BY206" s="6">
        <f>IF(BV206&gt;0,IF(SUM(BU$12:BU206)&gt;0,0,IF(BS206&lt;&gt;"",Tablas!$G$8,0)),0)</f>
        <v>0</v>
      </c>
      <c r="BZ206" s="6">
        <f>IF(BS206&lt;&gt;"",ROUND(BY206+BX206+BV206,2),0)*(1+Tablas!$E$8)</f>
        <v>0</v>
      </c>
      <c r="CB206" s="14" t="str">
        <f t="shared" si="127"/>
        <v/>
      </c>
      <c r="CC206" s="6">
        <f t="shared" si="128"/>
        <v>0</v>
      </c>
      <c r="CD206" s="6">
        <f t="shared" si="129"/>
        <v>0</v>
      </c>
      <c r="CE206" s="6">
        <f>IF(CC206&gt;0,IF(SUM(CD$12:CD206)&gt;0,0,IF(CB206&lt;&gt;"",-PPMT(Tablas!$D$8,CB206,($C$4*12)-(VLOOKUP($BS$9,$A$12:$B$71,2,0)-1),CC$9-SUM(CD$12:CD206)),0)),0)</f>
        <v>0</v>
      </c>
      <c r="CF206" s="6">
        <f>IF(SUM(CD$12:CD206)&gt;0,0,IF(CB206&lt;&gt;"",CC206-CE206-CD206,0))</f>
        <v>0</v>
      </c>
      <c r="CG206" s="6">
        <f>IF(SUM(CD$12:CD206)&gt;0,0,IF(CB206&lt;&gt;"",(CC206-CD206)*Tablas!$D$8,0))</f>
        <v>0</v>
      </c>
      <c r="CH206" s="6">
        <f>IF(CE206&gt;0,IF(SUM(CD$12:CD206)&gt;0,0,IF(CB206&lt;&gt;"",Tablas!$G$8,0)),0)</f>
        <v>0</v>
      </c>
      <c r="CI206" s="6">
        <f>IF(CB206&lt;&gt;"",ROUND(CH206+CG206+CE206,2),0)*(1+Tablas!$E$8)</f>
        <v>0</v>
      </c>
      <c r="CK206" s="14" t="str">
        <f t="shared" si="130"/>
        <v/>
      </c>
      <c r="CL206" s="6">
        <f t="shared" si="131"/>
        <v>0</v>
      </c>
      <c r="CM206" s="6">
        <f t="shared" si="132"/>
        <v>0</v>
      </c>
      <c r="CN206" s="6">
        <f>IF(CL206&gt;0,IF(SUM(CM$12:CM206)&gt;0,0,IF(CK206&lt;&gt;"",-PPMT(Tablas!$D$8,CK206,($C$4*12)-(VLOOKUP($CB$9,$A$12:$B$71,2,0)-1),CL$9-SUM(CM$12:CM206)),0)),0)</f>
        <v>0</v>
      </c>
      <c r="CO206" s="6">
        <f>IF(SUM(CM$12:CM206)&gt;0,0,IF(CK206&lt;&gt;"",CL206-CN206-CM206,0))</f>
        <v>0</v>
      </c>
      <c r="CP206" s="6">
        <f>IF(SUM(CM$12:CM206)&gt;0,0,IF(CK206&lt;&gt;"",(CL206-CM206)*Tablas!$D$8,0))</f>
        <v>0</v>
      </c>
      <c r="CQ206" s="6">
        <f>IF(CN206&gt;0,IF(SUM(CM$12:CM206)&gt;0,0,IF(CK206&lt;&gt;"",Tablas!$G$8,0)),0)</f>
        <v>0</v>
      </c>
      <c r="CR206" s="6">
        <f>IF(CK206&lt;&gt;"",ROUND(CQ206+CP206+CN206,2),0)*(1+Tablas!$E$8)</f>
        <v>0</v>
      </c>
      <c r="CT206" s="14" t="str">
        <f t="shared" si="133"/>
        <v/>
      </c>
      <c r="CU206" s="6">
        <f t="shared" si="134"/>
        <v>0</v>
      </c>
      <c r="CV206" s="6">
        <f t="shared" si="135"/>
        <v>0</v>
      </c>
      <c r="CW206" s="6">
        <f>IF(CU206&gt;0,IF(SUM(CV$12:CV206)&gt;0,0,IF(CT206&lt;&gt;"",-PPMT(Tablas!$D$8,CT206,($C$4*12)-(VLOOKUP($CK$9,$A$12:$B$71,2,0)-1),CU$9-SUM(CV$12:CV206)),0)),0)</f>
        <v>0</v>
      </c>
      <c r="CX206" s="6">
        <f>IF(SUM(CV$12:CV206)&gt;0,0,IF(CT206&lt;&gt;"",CU206-CW206-CV206,0))</f>
        <v>0</v>
      </c>
      <c r="CY206" s="6">
        <f>IF(SUM(CV$12:CV206)&gt;0,0,IF(CT206&lt;&gt;"",(CU206-CV206)*Tablas!$D$8,0))</f>
        <v>0</v>
      </c>
      <c r="CZ206" s="6">
        <f>IF(CW206&gt;0,IF(SUM(CV$12:CV206)&gt;0,0,IF(CT206&lt;&gt;"",Tablas!$G$8,0)),0)</f>
        <v>0</v>
      </c>
      <c r="DA206" s="6">
        <f>IF(CT206&lt;&gt;"",ROUND(CZ206+CY206+CW206,2),0)*(1+Tablas!$E$8)</f>
        <v>0</v>
      </c>
      <c r="DC206" s="14" t="str">
        <f t="shared" si="136"/>
        <v/>
      </c>
      <c r="DD206" s="6">
        <f t="shared" si="137"/>
        <v>0</v>
      </c>
      <c r="DE206" s="6">
        <f t="shared" si="138"/>
        <v>0</v>
      </c>
      <c r="DF206" s="6">
        <f>IF(DD206&gt;0,IF(SUM(DE$12:DE206)&gt;0,0,IF(DC206&lt;&gt;"",-PPMT(Tablas!$D$8,DC206,($C$4*12)-(VLOOKUP($CT$9,$A$12:$B$71,2,0)-1),DD$9-SUM(DE$12:DE206)),0)),0)</f>
        <v>0</v>
      </c>
      <c r="DG206" s="6">
        <f>IF(SUM(DE$12:DE206)&gt;0,0,IF(DC206&lt;&gt;"",DD206-DF206-DE206,0))</f>
        <v>0</v>
      </c>
      <c r="DH206" s="6">
        <f>IF(SUM(DE$12:DE206)&gt;0,0,IF(DC206&lt;&gt;"",(DD206-DE206)*Tablas!$D$8,0))</f>
        <v>0</v>
      </c>
      <c r="DI206" s="6">
        <f>IF(DF206&gt;0,IF(SUM(DE$12:DE206)&gt;0,0,IF(DC206&lt;&gt;"",Tablas!$G$8,0)),0)</f>
        <v>0</v>
      </c>
      <c r="DJ206" s="6">
        <f>IF(DC206&lt;&gt;"",ROUND(DI206+DH206+DF206,2),0)*(1+Tablas!$E$8)</f>
        <v>0</v>
      </c>
      <c r="DL206" s="14" t="str">
        <f t="shared" si="139"/>
        <v/>
      </c>
      <c r="DM206" s="6">
        <f t="shared" si="140"/>
        <v>0</v>
      </c>
      <c r="DN206" s="6">
        <f t="shared" si="141"/>
        <v>0</v>
      </c>
      <c r="DO206" s="6">
        <f>IF(DM206&gt;0,IF(SUM(DN$12:DN206)&gt;0,0,IF(DL206&lt;&gt;"",-PPMT(Tablas!$D$8,DL206,($C$4*12)-(VLOOKUP($DC$9,$A$12:$B$71,2,0)-1),DM$9-SUM(DN$12:DN206)),0)),0)</f>
        <v>0</v>
      </c>
      <c r="DP206" s="6">
        <f>IF(SUM(DN$12:DN206)&gt;0,0,IF(DL206&lt;&gt;"",DM206-DO206-DN206,0))</f>
        <v>0</v>
      </c>
      <c r="DQ206" s="6">
        <f>IF(SUM(DN$12:DN206)&gt;0,0,IF(DL206&lt;&gt;"",(DM206-DN206)*Tablas!$D$8,0))</f>
        <v>0</v>
      </c>
      <c r="DR206" s="6">
        <f>IF(DO206&gt;0,IF(SUM(DN$12:DN206)&gt;0,0,IF(DL206&lt;&gt;"",Tablas!$G$8,0)),0)</f>
        <v>0</v>
      </c>
      <c r="DS206" s="6">
        <f>IF(DL206&lt;&gt;"",ROUND(DR206+DQ206+DO206,2),0)*(1+Tablas!$E$8)</f>
        <v>0</v>
      </c>
      <c r="DU206" s="14" t="str">
        <f t="shared" si="142"/>
        <v/>
      </c>
      <c r="DV206" s="6">
        <f t="shared" si="143"/>
        <v>0</v>
      </c>
      <c r="DW206" s="6">
        <f t="shared" si="144"/>
        <v>0</v>
      </c>
      <c r="DX206" s="6">
        <f>IF(DV206&gt;0,IF(SUM(DW$12:DW206)&gt;0,0,IF(DU206&lt;&gt;"",-PPMT(Tablas!$D$8,DU206,($C$4*12)-(VLOOKUP($DL$9,$A$12:$B$71,2,0)-1),DV$9-SUM(DW$12:DW206)),0)),0)</f>
        <v>0</v>
      </c>
      <c r="DY206" s="6">
        <f>IF(SUM(DW$12:DW206)&gt;0,0,IF(DU206&lt;&gt;"",DV206-DX206-DW206,0))</f>
        <v>0</v>
      </c>
      <c r="DZ206" s="6">
        <f>IF(SUM(DW$12:DW206)&gt;0,0,IF(DU206&lt;&gt;"",(DV206-DW206)*Tablas!$D$8,0))</f>
        <v>0</v>
      </c>
      <c r="EA206" s="6">
        <f>IF(DX206&gt;0,IF(SUM(DW$12:DW206)&gt;0,0,IF(DU206&lt;&gt;"",Tablas!$G$8,0)),0)</f>
        <v>0</v>
      </c>
      <c r="EB206" s="6">
        <f>IF(DU206&lt;&gt;"",ROUND(EA206+DZ206+DX206,2),0)*(1+Tablas!$E$8)</f>
        <v>0</v>
      </c>
    </row>
    <row r="207" spans="1:132" x14ac:dyDescent="0.2">
      <c r="A207" s="3">
        <f>IF($D207&gt;0,COUNTA($D$12:D207),0)</f>
        <v>0</v>
      </c>
      <c r="B207" s="13" t="str">
        <f t="shared" si="145"/>
        <v/>
      </c>
      <c r="C207" s="1">
        <f t="shared" si="146"/>
        <v>51547</v>
      </c>
      <c r="D207" s="34"/>
      <c r="E207" s="6">
        <f t="shared" si="147"/>
        <v>1.0572875908110291E-11</v>
      </c>
      <c r="F207" s="6">
        <f t="shared" si="111"/>
        <v>0</v>
      </c>
      <c r="G207" s="6">
        <f t="shared" si="112"/>
        <v>0</v>
      </c>
      <c r="H207" s="6">
        <f t="shared" si="113"/>
        <v>0</v>
      </c>
      <c r="I207" s="6">
        <f>ROUND(SUM(F207:H207),2)*(Tablas!$E$8)</f>
        <v>0</v>
      </c>
      <c r="J207" s="6">
        <f t="shared" si="114"/>
        <v>0</v>
      </c>
      <c r="AR207" s="14" t="str">
        <f t="shared" si="115"/>
        <v/>
      </c>
      <c r="AS207" s="6">
        <f t="shared" si="116"/>
        <v>0</v>
      </c>
      <c r="AT207" s="6">
        <f t="shared" si="117"/>
        <v>0</v>
      </c>
      <c r="AU207" s="6">
        <f>IF(SUM($AT$12:$AT207)&gt;0,0,IF($AR207&lt;&gt;"",-PPMT($H$2,$AR207,$C$4*12,$AS$12-SUM($AT$12:$AT207)),0))</f>
        <v>0</v>
      </c>
      <c r="AV207" s="6">
        <f>IF(SUM($AT$12:$AT207)&gt;0,0,IF($AR207&lt;&gt;"",AS207-AU207-AT207,0))</f>
        <v>0</v>
      </c>
      <c r="AW207" s="6">
        <f>IF(SUM($AT$12:$AT207)&gt;0,0,IF($AR207&lt;&gt;"",(AS207-AT207)*$H$2,0))</f>
        <v>0</v>
      </c>
      <c r="AX207" s="6">
        <f>IF(AU207&gt;0,IF(SUM($AT$12:$AT207)&gt;0,0,IF($AR207&lt;&gt;"",Tablas!$G$8,0)),0)</f>
        <v>0</v>
      </c>
      <c r="AY207" s="6">
        <f>IF($AR207&lt;&gt;"",ROUND(AX207+AW207+AU207,2),0)*(1+Tablas!$E$8)</f>
        <v>0</v>
      </c>
      <c r="BA207" s="14" t="str">
        <f t="shared" si="118"/>
        <v/>
      </c>
      <c r="BB207" s="6">
        <f t="shared" si="119"/>
        <v>0</v>
      </c>
      <c r="BC207" s="6">
        <f t="shared" si="120"/>
        <v>0</v>
      </c>
      <c r="BD207" s="6">
        <f>IF(BB207&gt;0,
IF(SUM(BC$12:BC207)&gt;0,0,
IF(BA207&lt;&gt;"",
-PPMT(Tablas!$D$8,BA207,($C$4*12)-(VLOOKUP($AR$9,$A$12:$B$71,2,0)-1),BB$9-SUM(BC$12:BC207)),0)),0)</f>
        <v>0</v>
      </c>
      <c r="BE207" s="6">
        <f>IF(SUM(BC$12:BC207)&gt;0,0,IF(BA207&lt;&gt;"",BB207-BD207-BC207,0))</f>
        <v>0</v>
      </c>
      <c r="BF207" s="6">
        <f>IF(SUM(BC$12:BC207)&gt;0,0,IF(BA207&lt;&gt;"",(BB207-BC207)*Tablas!$D$8,0))</f>
        <v>0</v>
      </c>
      <c r="BG207" s="6">
        <f>IF(BD207&gt;0,IF(SUM(BC$12:BC207)&gt;0,0,IF(BA207&lt;&gt;"",Tablas!$G$8,0)),0)</f>
        <v>0</v>
      </c>
      <c r="BH207" s="6">
        <f>IF(BA207&lt;&gt;"",ROUND(BG207+BF207+BD207,2),0)*(1+Tablas!$E$8)</f>
        <v>0</v>
      </c>
      <c r="BJ207" s="14" t="str">
        <f t="shared" si="121"/>
        <v/>
      </c>
      <c r="BK207" s="6">
        <f t="shared" si="122"/>
        <v>0</v>
      </c>
      <c r="BL207" s="6">
        <f t="shared" si="123"/>
        <v>0</v>
      </c>
      <c r="BM207" s="6">
        <f>IF(BK207&gt;0,IF(SUM(BL$12:BL207)&gt;0,0,IF(BJ207&lt;&gt;"",-PPMT(Tablas!$D$8,BJ207,($C$4*12)-(VLOOKUP($BA$9,$A$12:$B$71,2,0)-1),BK$9-SUM(BL$12:BL207)),0)),0)</f>
        <v>0</v>
      </c>
      <c r="BN207" s="6">
        <f>IF(SUM(BL$12:BL207)&gt;0,0,IF(BJ207&lt;&gt;"",BK207-BM207-BL207,0))</f>
        <v>0</v>
      </c>
      <c r="BO207" s="6">
        <f>IF(SUM(BL$12:BL207)&gt;0,0,IF(BJ207&lt;&gt;"",(BK207-BL207)*Tablas!$D$8,0))</f>
        <v>0</v>
      </c>
      <c r="BP207" s="6">
        <f>IF(BM207&gt;0,IF(SUM(BL$12:BL207)&gt;0,0,IF(BJ207&lt;&gt;"",Tablas!$G$8,0)),0)</f>
        <v>0</v>
      </c>
      <c r="BQ207" s="6">
        <f>IF(BJ207&lt;&gt;"",ROUND(BP207+BO207+BM207,2),0)*(1+Tablas!$E$8)</f>
        <v>0</v>
      </c>
      <c r="BS207" s="14" t="str">
        <f t="shared" si="124"/>
        <v/>
      </c>
      <c r="BT207" s="6">
        <f t="shared" si="125"/>
        <v>0</v>
      </c>
      <c r="BU207" s="6">
        <f t="shared" si="126"/>
        <v>0</v>
      </c>
      <c r="BV207" s="6">
        <f>IF(BT207&gt;0,IF(SUM(BU$12:BU207)&gt;0,0,IF(BS207&lt;&gt;"",-PPMT(Tablas!$D$8,BS207,($C$4*12)-(VLOOKUP($BJ$9,$A$12:$B$71,2,0)-1),BT$9-SUM(BU$12:BU207)),0)),0)</f>
        <v>0</v>
      </c>
      <c r="BW207" s="6">
        <f>IF(SUM(BU$12:BU207)&gt;0,0,IF(BS207&lt;&gt;"",BT207-BV207-BU207,0))</f>
        <v>0</v>
      </c>
      <c r="BX207" s="6">
        <f>IF(SUM(BU$12:BU207)&gt;0,0,IF(BS207&lt;&gt;"",(BT207-BU207)*Tablas!$D$8,0))</f>
        <v>0</v>
      </c>
      <c r="BY207" s="6">
        <f>IF(BV207&gt;0,IF(SUM(BU$12:BU207)&gt;0,0,IF(BS207&lt;&gt;"",Tablas!$G$8,0)),0)</f>
        <v>0</v>
      </c>
      <c r="BZ207" s="6">
        <f>IF(BS207&lt;&gt;"",ROUND(BY207+BX207+BV207,2),0)*(1+Tablas!$E$8)</f>
        <v>0</v>
      </c>
      <c r="CB207" s="14" t="str">
        <f t="shared" si="127"/>
        <v/>
      </c>
      <c r="CC207" s="6">
        <f t="shared" si="128"/>
        <v>0</v>
      </c>
      <c r="CD207" s="6">
        <f t="shared" si="129"/>
        <v>0</v>
      </c>
      <c r="CE207" s="6">
        <f>IF(CC207&gt;0,IF(SUM(CD$12:CD207)&gt;0,0,IF(CB207&lt;&gt;"",-PPMT(Tablas!$D$8,CB207,($C$4*12)-(VLOOKUP($BS$9,$A$12:$B$71,2,0)-1),CC$9-SUM(CD$12:CD207)),0)),0)</f>
        <v>0</v>
      </c>
      <c r="CF207" s="6">
        <f>IF(SUM(CD$12:CD207)&gt;0,0,IF(CB207&lt;&gt;"",CC207-CE207-CD207,0))</f>
        <v>0</v>
      </c>
      <c r="CG207" s="6">
        <f>IF(SUM(CD$12:CD207)&gt;0,0,IF(CB207&lt;&gt;"",(CC207-CD207)*Tablas!$D$8,0))</f>
        <v>0</v>
      </c>
      <c r="CH207" s="6">
        <f>IF(CE207&gt;0,IF(SUM(CD$12:CD207)&gt;0,0,IF(CB207&lt;&gt;"",Tablas!$G$8,0)),0)</f>
        <v>0</v>
      </c>
      <c r="CI207" s="6">
        <f>IF(CB207&lt;&gt;"",ROUND(CH207+CG207+CE207,2),0)*(1+Tablas!$E$8)</f>
        <v>0</v>
      </c>
      <c r="CK207" s="14" t="str">
        <f t="shared" si="130"/>
        <v/>
      </c>
      <c r="CL207" s="6">
        <f t="shared" si="131"/>
        <v>0</v>
      </c>
      <c r="CM207" s="6">
        <f t="shared" si="132"/>
        <v>0</v>
      </c>
      <c r="CN207" s="6">
        <f>IF(CL207&gt;0,IF(SUM(CM$12:CM207)&gt;0,0,IF(CK207&lt;&gt;"",-PPMT(Tablas!$D$8,CK207,($C$4*12)-(VLOOKUP($CB$9,$A$12:$B$71,2,0)-1),CL$9-SUM(CM$12:CM207)),0)),0)</f>
        <v>0</v>
      </c>
      <c r="CO207" s="6">
        <f>IF(SUM(CM$12:CM207)&gt;0,0,IF(CK207&lt;&gt;"",CL207-CN207-CM207,0))</f>
        <v>0</v>
      </c>
      <c r="CP207" s="6">
        <f>IF(SUM(CM$12:CM207)&gt;0,0,IF(CK207&lt;&gt;"",(CL207-CM207)*Tablas!$D$8,0))</f>
        <v>0</v>
      </c>
      <c r="CQ207" s="6">
        <f>IF(CN207&gt;0,IF(SUM(CM$12:CM207)&gt;0,0,IF(CK207&lt;&gt;"",Tablas!$G$8,0)),0)</f>
        <v>0</v>
      </c>
      <c r="CR207" s="6">
        <f>IF(CK207&lt;&gt;"",ROUND(CQ207+CP207+CN207,2),0)*(1+Tablas!$E$8)</f>
        <v>0</v>
      </c>
      <c r="CT207" s="14" t="str">
        <f t="shared" si="133"/>
        <v/>
      </c>
      <c r="CU207" s="6">
        <f t="shared" si="134"/>
        <v>0</v>
      </c>
      <c r="CV207" s="6">
        <f t="shared" si="135"/>
        <v>0</v>
      </c>
      <c r="CW207" s="6">
        <f>IF(CU207&gt;0,IF(SUM(CV$12:CV207)&gt;0,0,IF(CT207&lt;&gt;"",-PPMT(Tablas!$D$8,CT207,($C$4*12)-(VLOOKUP($CK$9,$A$12:$B$71,2,0)-1),CU$9-SUM(CV$12:CV207)),0)),0)</f>
        <v>0</v>
      </c>
      <c r="CX207" s="6">
        <f>IF(SUM(CV$12:CV207)&gt;0,0,IF(CT207&lt;&gt;"",CU207-CW207-CV207,0))</f>
        <v>0</v>
      </c>
      <c r="CY207" s="6">
        <f>IF(SUM(CV$12:CV207)&gt;0,0,IF(CT207&lt;&gt;"",(CU207-CV207)*Tablas!$D$8,0))</f>
        <v>0</v>
      </c>
      <c r="CZ207" s="6">
        <f>IF(CW207&gt;0,IF(SUM(CV$12:CV207)&gt;0,0,IF(CT207&lt;&gt;"",Tablas!$G$8,0)),0)</f>
        <v>0</v>
      </c>
      <c r="DA207" s="6">
        <f>IF(CT207&lt;&gt;"",ROUND(CZ207+CY207+CW207,2),0)*(1+Tablas!$E$8)</f>
        <v>0</v>
      </c>
      <c r="DC207" s="14" t="str">
        <f t="shared" si="136"/>
        <v/>
      </c>
      <c r="DD207" s="6">
        <f t="shared" si="137"/>
        <v>0</v>
      </c>
      <c r="DE207" s="6">
        <f t="shared" si="138"/>
        <v>0</v>
      </c>
      <c r="DF207" s="6">
        <f>IF(DD207&gt;0,IF(SUM(DE$12:DE207)&gt;0,0,IF(DC207&lt;&gt;"",-PPMT(Tablas!$D$8,DC207,($C$4*12)-(VLOOKUP($CT$9,$A$12:$B$71,2,0)-1),DD$9-SUM(DE$12:DE207)),0)),0)</f>
        <v>0</v>
      </c>
      <c r="DG207" s="6">
        <f>IF(SUM(DE$12:DE207)&gt;0,0,IF(DC207&lt;&gt;"",DD207-DF207-DE207,0))</f>
        <v>0</v>
      </c>
      <c r="DH207" s="6">
        <f>IF(SUM(DE$12:DE207)&gt;0,0,IF(DC207&lt;&gt;"",(DD207-DE207)*Tablas!$D$8,0))</f>
        <v>0</v>
      </c>
      <c r="DI207" s="6">
        <f>IF(DF207&gt;0,IF(SUM(DE$12:DE207)&gt;0,0,IF(DC207&lt;&gt;"",Tablas!$G$8,0)),0)</f>
        <v>0</v>
      </c>
      <c r="DJ207" s="6">
        <f>IF(DC207&lt;&gt;"",ROUND(DI207+DH207+DF207,2),0)*(1+Tablas!$E$8)</f>
        <v>0</v>
      </c>
      <c r="DL207" s="14" t="str">
        <f t="shared" si="139"/>
        <v/>
      </c>
      <c r="DM207" s="6">
        <f t="shared" si="140"/>
        <v>0</v>
      </c>
      <c r="DN207" s="6">
        <f t="shared" si="141"/>
        <v>0</v>
      </c>
      <c r="DO207" s="6">
        <f>IF(DM207&gt;0,IF(SUM(DN$12:DN207)&gt;0,0,IF(DL207&lt;&gt;"",-PPMT(Tablas!$D$8,DL207,($C$4*12)-(VLOOKUP($DC$9,$A$12:$B$71,2,0)-1),DM$9-SUM(DN$12:DN207)),0)),0)</f>
        <v>0</v>
      </c>
      <c r="DP207" s="6">
        <f>IF(SUM(DN$12:DN207)&gt;0,0,IF(DL207&lt;&gt;"",DM207-DO207-DN207,0))</f>
        <v>0</v>
      </c>
      <c r="DQ207" s="6">
        <f>IF(SUM(DN$12:DN207)&gt;0,0,IF(DL207&lt;&gt;"",(DM207-DN207)*Tablas!$D$8,0))</f>
        <v>0</v>
      </c>
      <c r="DR207" s="6">
        <f>IF(DO207&gt;0,IF(SUM(DN$12:DN207)&gt;0,0,IF(DL207&lt;&gt;"",Tablas!$G$8,0)),0)</f>
        <v>0</v>
      </c>
      <c r="DS207" s="6">
        <f>IF(DL207&lt;&gt;"",ROUND(DR207+DQ207+DO207,2),0)*(1+Tablas!$E$8)</f>
        <v>0</v>
      </c>
      <c r="DU207" s="14" t="str">
        <f t="shared" si="142"/>
        <v/>
      </c>
      <c r="DV207" s="6">
        <f t="shared" si="143"/>
        <v>0</v>
      </c>
      <c r="DW207" s="6">
        <f t="shared" si="144"/>
        <v>0</v>
      </c>
      <c r="DX207" s="6">
        <f>IF(DV207&gt;0,IF(SUM(DW$12:DW207)&gt;0,0,IF(DU207&lt;&gt;"",-PPMT(Tablas!$D$8,DU207,($C$4*12)-(VLOOKUP($DL$9,$A$12:$B$71,2,0)-1),DV$9-SUM(DW$12:DW207)),0)),0)</f>
        <v>0</v>
      </c>
      <c r="DY207" s="6">
        <f>IF(SUM(DW$12:DW207)&gt;0,0,IF(DU207&lt;&gt;"",DV207-DX207-DW207,0))</f>
        <v>0</v>
      </c>
      <c r="DZ207" s="6">
        <f>IF(SUM(DW$12:DW207)&gt;0,0,IF(DU207&lt;&gt;"",(DV207-DW207)*Tablas!$D$8,0))</f>
        <v>0</v>
      </c>
      <c r="EA207" s="6">
        <f>IF(DX207&gt;0,IF(SUM(DW$12:DW207)&gt;0,0,IF(DU207&lt;&gt;"",Tablas!$G$8,0)),0)</f>
        <v>0</v>
      </c>
      <c r="EB207" s="6">
        <f>IF(DU207&lt;&gt;"",ROUND(EA207+DZ207+DX207,2),0)*(1+Tablas!$E$8)</f>
        <v>0</v>
      </c>
    </row>
    <row r="208" spans="1:132" x14ac:dyDescent="0.2">
      <c r="A208" s="3">
        <f>IF($D208&gt;0,COUNTA($D$12:D208),0)</f>
        <v>0</v>
      </c>
      <c r="B208" s="13" t="str">
        <f t="shared" si="145"/>
        <v/>
      </c>
      <c r="C208" s="1">
        <f t="shared" si="146"/>
        <v>51575</v>
      </c>
      <c r="D208" s="34"/>
      <c r="E208" s="6">
        <f t="shared" si="147"/>
        <v>1.0572875908110291E-11</v>
      </c>
      <c r="F208" s="6">
        <f t="shared" si="111"/>
        <v>0</v>
      </c>
      <c r="G208" s="6">
        <f t="shared" si="112"/>
        <v>0</v>
      </c>
      <c r="H208" s="6">
        <f t="shared" si="113"/>
        <v>0</v>
      </c>
      <c r="I208" s="6">
        <f>ROUND(SUM(F208:H208),2)*(Tablas!$E$8)</f>
        <v>0</v>
      </c>
      <c r="J208" s="6">
        <f t="shared" si="114"/>
        <v>0</v>
      </c>
      <c r="AR208" s="14" t="str">
        <f t="shared" si="115"/>
        <v/>
      </c>
      <c r="AS208" s="6">
        <f t="shared" si="116"/>
        <v>0</v>
      </c>
      <c r="AT208" s="6">
        <f t="shared" si="117"/>
        <v>0</v>
      </c>
      <c r="AU208" s="6">
        <f>IF(SUM($AT$12:$AT208)&gt;0,0,IF($AR208&lt;&gt;"",-PPMT($H$2,$AR208,$C$4*12,$AS$12-SUM($AT$12:$AT208)),0))</f>
        <v>0</v>
      </c>
      <c r="AV208" s="6">
        <f>IF(SUM($AT$12:$AT208)&gt;0,0,IF($AR208&lt;&gt;"",AS208-AU208-AT208,0))</f>
        <v>0</v>
      </c>
      <c r="AW208" s="6">
        <f>IF(SUM($AT$12:$AT208)&gt;0,0,IF($AR208&lt;&gt;"",(AS208-AT208)*$H$2,0))</f>
        <v>0</v>
      </c>
      <c r="AX208" s="6">
        <f>IF(AU208&gt;0,IF(SUM($AT$12:$AT208)&gt;0,0,IF($AR208&lt;&gt;"",Tablas!$G$8,0)),0)</f>
        <v>0</v>
      </c>
      <c r="AY208" s="6">
        <f>IF($AR208&lt;&gt;"",ROUND(AX208+AW208+AU208,2),0)*(1+Tablas!$E$8)</f>
        <v>0</v>
      </c>
      <c r="BA208" s="14" t="str">
        <f t="shared" si="118"/>
        <v/>
      </c>
      <c r="BB208" s="6">
        <f t="shared" si="119"/>
        <v>0</v>
      </c>
      <c r="BC208" s="6">
        <f t="shared" si="120"/>
        <v>0</v>
      </c>
      <c r="BD208" s="6">
        <f>IF(BB208&gt;0,
IF(SUM(BC$12:BC208)&gt;0,0,
IF(BA208&lt;&gt;"",
-PPMT(Tablas!$D$8,BA208,($C$4*12)-(VLOOKUP($AR$9,$A$12:$B$71,2,0)-1),BB$9-SUM(BC$12:BC208)),0)),0)</f>
        <v>0</v>
      </c>
      <c r="BE208" s="6">
        <f>IF(SUM(BC$12:BC208)&gt;0,0,IF(BA208&lt;&gt;"",BB208-BD208-BC208,0))</f>
        <v>0</v>
      </c>
      <c r="BF208" s="6">
        <f>IF(SUM(BC$12:BC208)&gt;0,0,IF(BA208&lt;&gt;"",(BB208-BC208)*Tablas!$D$8,0))</f>
        <v>0</v>
      </c>
      <c r="BG208" s="6">
        <f>IF(BD208&gt;0,IF(SUM(BC$12:BC208)&gt;0,0,IF(BA208&lt;&gt;"",Tablas!$G$8,0)),0)</f>
        <v>0</v>
      </c>
      <c r="BH208" s="6">
        <f>IF(BA208&lt;&gt;"",ROUND(BG208+BF208+BD208,2),0)*(1+Tablas!$E$8)</f>
        <v>0</v>
      </c>
      <c r="BJ208" s="14" t="str">
        <f t="shared" si="121"/>
        <v/>
      </c>
      <c r="BK208" s="6">
        <f t="shared" si="122"/>
        <v>0</v>
      </c>
      <c r="BL208" s="6">
        <f t="shared" si="123"/>
        <v>0</v>
      </c>
      <c r="BM208" s="6">
        <f>IF(BK208&gt;0,IF(SUM(BL$12:BL208)&gt;0,0,IF(BJ208&lt;&gt;"",-PPMT(Tablas!$D$8,BJ208,($C$4*12)-(VLOOKUP($BA$9,$A$12:$B$71,2,0)-1),BK$9-SUM(BL$12:BL208)),0)),0)</f>
        <v>0</v>
      </c>
      <c r="BN208" s="6">
        <f>IF(SUM(BL$12:BL208)&gt;0,0,IF(BJ208&lt;&gt;"",BK208-BM208-BL208,0))</f>
        <v>0</v>
      </c>
      <c r="BO208" s="6">
        <f>IF(SUM(BL$12:BL208)&gt;0,0,IF(BJ208&lt;&gt;"",(BK208-BL208)*Tablas!$D$8,0))</f>
        <v>0</v>
      </c>
      <c r="BP208" s="6">
        <f>IF(BM208&gt;0,IF(SUM(BL$12:BL208)&gt;0,0,IF(BJ208&lt;&gt;"",Tablas!$G$8,0)),0)</f>
        <v>0</v>
      </c>
      <c r="BQ208" s="6">
        <f>IF(BJ208&lt;&gt;"",ROUND(BP208+BO208+BM208,2),0)*(1+Tablas!$E$8)</f>
        <v>0</v>
      </c>
      <c r="BS208" s="14" t="str">
        <f t="shared" si="124"/>
        <v/>
      </c>
      <c r="BT208" s="6">
        <f t="shared" si="125"/>
        <v>0</v>
      </c>
      <c r="BU208" s="6">
        <f t="shared" si="126"/>
        <v>0</v>
      </c>
      <c r="BV208" s="6">
        <f>IF(BT208&gt;0,IF(SUM(BU$12:BU208)&gt;0,0,IF(BS208&lt;&gt;"",-PPMT(Tablas!$D$8,BS208,($C$4*12)-(VLOOKUP($BJ$9,$A$12:$B$71,2,0)-1),BT$9-SUM(BU$12:BU208)),0)),0)</f>
        <v>0</v>
      </c>
      <c r="BW208" s="6">
        <f>IF(SUM(BU$12:BU208)&gt;0,0,IF(BS208&lt;&gt;"",BT208-BV208-BU208,0))</f>
        <v>0</v>
      </c>
      <c r="BX208" s="6">
        <f>IF(SUM(BU$12:BU208)&gt;0,0,IF(BS208&lt;&gt;"",(BT208-BU208)*Tablas!$D$8,0))</f>
        <v>0</v>
      </c>
      <c r="BY208" s="6">
        <f>IF(BV208&gt;0,IF(SUM(BU$12:BU208)&gt;0,0,IF(BS208&lt;&gt;"",Tablas!$G$8,0)),0)</f>
        <v>0</v>
      </c>
      <c r="BZ208" s="6">
        <f>IF(BS208&lt;&gt;"",ROUND(BY208+BX208+BV208,2),0)*(1+Tablas!$E$8)</f>
        <v>0</v>
      </c>
      <c r="CB208" s="14" t="str">
        <f t="shared" si="127"/>
        <v/>
      </c>
      <c r="CC208" s="6">
        <f t="shared" si="128"/>
        <v>0</v>
      </c>
      <c r="CD208" s="6">
        <f t="shared" si="129"/>
        <v>0</v>
      </c>
      <c r="CE208" s="6">
        <f>IF(CC208&gt;0,IF(SUM(CD$12:CD208)&gt;0,0,IF(CB208&lt;&gt;"",-PPMT(Tablas!$D$8,CB208,($C$4*12)-(VLOOKUP($BS$9,$A$12:$B$71,2,0)-1),CC$9-SUM(CD$12:CD208)),0)),0)</f>
        <v>0</v>
      </c>
      <c r="CF208" s="6">
        <f>IF(SUM(CD$12:CD208)&gt;0,0,IF(CB208&lt;&gt;"",CC208-CE208-CD208,0))</f>
        <v>0</v>
      </c>
      <c r="CG208" s="6">
        <f>IF(SUM(CD$12:CD208)&gt;0,0,IF(CB208&lt;&gt;"",(CC208-CD208)*Tablas!$D$8,0))</f>
        <v>0</v>
      </c>
      <c r="CH208" s="6">
        <f>IF(CE208&gt;0,IF(SUM(CD$12:CD208)&gt;0,0,IF(CB208&lt;&gt;"",Tablas!$G$8,0)),0)</f>
        <v>0</v>
      </c>
      <c r="CI208" s="6">
        <f>IF(CB208&lt;&gt;"",ROUND(CH208+CG208+CE208,2),0)*(1+Tablas!$E$8)</f>
        <v>0</v>
      </c>
      <c r="CK208" s="14" t="str">
        <f t="shared" si="130"/>
        <v/>
      </c>
      <c r="CL208" s="6">
        <f t="shared" si="131"/>
        <v>0</v>
      </c>
      <c r="CM208" s="6">
        <f t="shared" si="132"/>
        <v>0</v>
      </c>
      <c r="CN208" s="6">
        <f>IF(CL208&gt;0,IF(SUM(CM$12:CM208)&gt;0,0,IF(CK208&lt;&gt;"",-PPMT(Tablas!$D$8,CK208,($C$4*12)-(VLOOKUP($CB$9,$A$12:$B$71,2,0)-1),CL$9-SUM(CM$12:CM208)),0)),0)</f>
        <v>0</v>
      </c>
      <c r="CO208" s="6">
        <f>IF(SUM(CM$12:CM208)&gt;0,0,IF(CK208&lt;&gt;"",CL208-CN208-CM208,0))</f>
        <v>0</v>
      </c>
      <c r="CP208" s="6">
        <f>IF(SUM(CM$12:CM208)&gt;0,0,IF(CK208&lt;&gt;"",(CL208-CM208)*Tablas!$D$8,0))</f>
        <v>0</v>
      </c>
      <c r="CQ208" s="6">
        <f>IF(CN208&gt;0,IF(SUM(CM$12:CM208)&gt;0,0,IF(CK208&lt;&gt;"",Tablas!$G$8,0)),0)</f>
        <v>0</v>
      </c>
      <c r="CR208" s="6">
        <f>IF(CK208&lt;&gt;"",ROUND(CQ208+CP208+CN208,2),0)*(1+Tablas!$E$8)</f>
        <v>0</v>
      </c>
      <c r="CT208" s="14" t="str">
        <f t="shared" si="133"/>
        <v/>
      </c>
      <c r="CU208" s="6">
        <f t="shared" si="134"/>
        <v>0</v>
      </c>
      <c r="CV208" s="6">
        <f t="shared" si="135"/>
        <v>0</v>
      </c>
      <c r="CW208" s="6">
        <f>IF(CU208&gt;0,IF(SUM(CV$12:CV208)&gt;0,0,IF(CT208&lt;&gt;"",-PPMT(Tablas!$D$8,CT208,($C$4*12)-(VLOOKUP($CK$9,$A$12:$B$71,2,0)-1),CU$9-SUM(CV$12:CV208)),0)),0)</f>
        <v>0</v>
      </c>
      <c r="CX208" s="6">
        <f>IF(SUM(CV$12:CV208)&gt;0,0,IF(CT208&lt;&gt;"",CU208-CW208-CV208,0))</f>
        <v>0</v>
      </c>
      <c r="CY208" s="6">
        <f>IF(SUM(CV$12:CV208)&gt;0,0,IF(CT208&lt;&gt;"",(CU208-CV208)*Tablas!$D$8,0))</f>
        <v>0</v>
      </c>
      <c r="CZ208" s="6">
        <f>IF(CW208&gt;0,IF(SUM(CV$12:CV208)&gt;0,0,IF(CT208&lt;&gt;"",Tablas!$G$8,0)),0)</f>
        <v>0</v>
      </c>
      <c r="DA208" s="6">
        <f>IF(CT208&lt;&gt;"",ROUND(CZ208+CY208+CW208,2),0)*(1+Tablas!$E$8)</f>
        <v>0</v>
      </c>
      <c r="DC208" s="14" t="str">
        <f t="shared" si="136"/>
        <v/>
      </c>
      <c r="DD208" s="6">
        <f t="shared" si="137"/>
        <v>0</v>
      </c>
      <c r="DE208" s="6">
        <f t="shared" si="138"/>
        <v>0</v>
      </c>
      <c r="DF208" s="6">
        <f>IF(DD208&gt;0,IF(SUM(DE$12:DE208)&gt;0,0,IF(DC208&lt;&gt;"",-PPMT(Tablas!$D$8,DC208,($C$4*12)-(VLOOKUP($CT$9,$A$12:$B$71,2,0)-1),DD$9-SUM(DE$12:DE208)),0)),0)</f>
        <v>0</v>
      </c>
      <c r="DG208" s="6">
        <f>IF(SUM(DE$12:DE208)&gt;0,0,IF(DC208&lt;&gt;"",DD208-DF208-DE208,0))</f>
        <v>0</v>
      </c>
      <c r="DH208" s="6">
        <f>IF(SUM(DE$12:DE208)&gt;0,0,IF(DC208&lt;&gt;"",(DD208-DE208)*Tablas!$D$8,0))</f>
        <v>0</v>
      </c>
      <c r="DI208" s="6">
        <f>IF(DF208&gt;0,IF(SUM(DE$12:DE208)&gt;0,0,IF(DC208&lt;&gt;"",Tablas!$G$8,0)),0)</f>
        <v>0</v>
      </c>
      <c r="DJ208" s="6">
        <f>IF(DC208&lt;&gt;"",ROUND(DI208+DH208+DF208,2),0)*(1+Tablas!$E$8)</f>
        <v>0</v>
      </c>
      <c r="DL208" s="14" t="str">
        <f t="shared" si="139"/>
        <v/>
      </c>
      <c r="DM208" s="6">
        <f t="shared" si="140"/>
        <v>0</v>
      </c>
      <c r="DN208" s="6">
        <f t="shared" si="141"/>
        <v>0</v>
      </c>
      <c r="DO208" s="6">
        <f>IF(DM208&gt;0,IF(SUM(DN$12:DN208)&gt;0,0,IF(DL208&lt;&gt;"",-PPMT(Tablas!$D$8,DL208,($C$4*12)-(VLOOKUP($DC$9,$A$12:$B$71,2,0)-1),DM$9-SUM(DN$12:DN208)),0)),0)</f>
        <v>0</v>
      </c>
      <c r="DP208" s="6">
        <f>IF(SUM(DN$12:DN208)&gt;0,0,IF(DL208&lt;&gt;"",DM208-DO208-DN208,0))</f>
        <v>0</v>
      </c>
      <c r="DQ208" s="6">
        <f>IF(SUM(DN$12:DN208)&gt;0,0,IF(DL208&lt;&gt;"",(DM208-DN208)*Tablas!$D$8,0))</f>
        <v>0</v>
      </c>
      <c r="DR208" s="6">
        <f>IF(DO208&gt;0,IF(SUM(DN$12:DN208)&gt;0,0,IF(DL208&lt;&gt;"",Tablas!$G$8,0)),0)</f>
        <v>0</v>
      </c>
      <c r="DS208" s="6">
        <f>IF(DL208&lt;&gt;"",ROUND(DR208+DQ208+DO208,2),0)*(1+Tablas!$E$8)</f>
        <v>0</v>
      </c>
      <c r="DU208" s="14" t="str">
        <f t="shared" si="142"/>
        <v/>
      </c>
      <c r="DV208" s="6">
        <f t="shared" si="143"/>
        <v>0</v>
      </c>
      <c r="DW208" s="6">
        <f t="shared" si="144"/>
        <v>0</v>
      </c>
      <c r="DX208" s="6">
        <f>IF(DV208&gt;0,IF(SUM(DW$12:DW208)&gt;0,0,IF(DU208&lt;&gt;"",-PPMT(Tablas!$D$8,DU208,($C$4*12)-(VLOOKUP($DL$9,$A$12:$B$71,2,0)-1),DV$9-SUM(DW$12:DW208)),0)),0)</f>
        <v>0</v>
      </c>
      <c r="DY208" s="6">
        <f>IF(SUM(DW$12:DW208)&gt;0,0,IF(DU208&lt;&gt;"",DV208-DX208-DW208,0))</f>
        <v>0</v>
      </c>
      <c r="DZ208" s="6">
        <f>IF(SUM(DW$12:DW208)&gt;0,0,IF(DU208&lt;&gt;"",(DV208-DW208)*Tablas!$D$8,0))</f>
        <v>0</v>
      </c>
      <c r="EA208" s="6">
        <f>IF(DX208&gt;0,IF(SUM(DW$12:DW208)&gt;0,0,IF(DU208&lt;&gt;"",Tablas!$G$8,0)),0)</f>
        <v>0</v>
      </c>
      <c r="EB208" s="6">
        <f>IF(DU208&lt;&gt;"",ROUND(EA208+DZ208+DX208,2),0)*(1+Tablas!$E$8)</f>
        <v>0</v>
      </c>
    </row>
    <row r="209" spans="1:132" x14ac:dyDescent="0.2">
      <c r="A209" s="3">
        <f>IF($D209&gt;0,COUNTA($D$12:D209),0)</f>
        <v>0</v>
      </c>
      <c r="B209" s="13" t="str">
        <f t="shared" si="145"/>
        <v/>
      </c>
      <c r="C209" s="1">
        <f t="shared" si="146"/>
        <v>51606</v>
      </c>
      <c r="D209" s="34"/>
      <c r="E209" s="6">
        <f t="shared" si="147"/>
        <v>1.0572875908110291E-11</v>
      </c>
      <c r="F209" s="6">
        <f t="shared" si="111"/>
        <v>0</v>
      </c>
      <c r="G209" s="6">
        <f t="shared" si="112"/>
        <v>0</v>
      </c>
      <c r="H209" s="6">
        <f t="shared" si="113"/>
        <v>0</v>
      </c>
      <c r="I209" s="6">
        <f>ROUND(SUM(F209:H209),2)*(Tablas!$E$8)</f>
        <v>0</v>
      </c>
      <c r="J209" s="6">
        <f t="shared" si="114"/>
        <v>0</v>
      </c>
      <c r="AR209" s="14" t="str">
        <f t="shared" si="115"/>
        <v/>
      </c>
      <c r="AS209" s="6">
        <f t="shared" si="116"/>
        <v>0</v>
      </c>
      <c r="AT209" s="6">
        <f t="shared" si="117"/>
        <v>0</v>
      </c>
      <c r="AU209" s="6">
        <f>IF(SUM($AT$12:$AT209)&gt;0,0,IF($AR209&lt;&gt;"",-PPMT($H$2,$AR209,$C$4*12,$AS$12-SUM($AT$12:$AT209)),0))</f>
        <v>0</v>
      </c>
      <c r="AV209" s="6">
        <f>IF(SUM($AT$12:$AT209)&gt;0,0,IF($AR209&lt;&gt;"",AS209-AU209-AT209,0))</f>
        <v>0</v>
      </c>
      <c r="AW209" s="6">
        <f>IF(SUM($AT$12:$AT209)&gt;0,0,IF($AR209&lt;&gt;"",(AS209-AT209)*$H$2,0))</f>
        <v>0</v>
      </c>
      <c r="AX209" s="6">
        <f>IF(AU209&gt;0,IF(SUM($AT$12:$AT209)&gt;0,0,IF($AR209&lt;&gt;"",Tablas!$G$8,0)),0)</f>
        <v>0</v>
      </c>
      <c r="AY209" s="6">
        <f>IF($AR209&lt;&gt;"",ROUND(AX209+AW209+AU209,2),0)*(1+Tablas!$E$8)</f>
        <v>0</v>
      </c>
      <c r="BA209" s="14" t="str">
        <f t="shared" si="118"/>
        <v/>
      </c>
      <c r="BB209" s="6">
        <f t="shared" si="119"/>
        <v>0</v>
      </c>
      <c r="BC209" s="6">
        <f t="shared" si="120"/>
        <v>0</v>
      </c>
      <c r="BD209" s="6">
        <f>IF(BB209&gt;0,
IF(SUM(BC$12:BC209)&gt;0,0,
IF(BA209&lt;&gt;"",
-PPMT(Tablas!$D$8,BA209,($C$4*12)-(VLOOKUP($AR$9,$A$12:$B$71,2,0)-1),BB$9-SUM(BC$12:BC209)),0)),0)</f>
        <v>0</v>
      </c>
      <c r="BE209" s="6">
        <f>IF(SUM(BC$12:BC209)&gt;0,0,IF(BA209&lt;&gt;"",BB209-BD209-BC209,0))</f>
        <v>0</v>
      </c>
      <c r="BF209" s="6">
        <f>IF(SUM(BC$12:BC209)&gt;0,0,IF(BA209&lt;&gt;"",(BB209-BC209)*Tablas!$D$8,0))</f>
        <v>0</v>
      </c>
      <c r="BG209" s="6">
        <f>IF(BD209&gt;0,IF(SUM(BC$12:BC209)&gt;0,0,IF(BA209&lt;&gt;"",Tablas!$G$8,0)),0)</f>
        <v>0</v>
      </c>
      <c r="BH209" s="6">
        <f>IF(BA209&lt;&gt;"",ROUND(BG209+BF209+BD209,2),0)*(1+Tablas!$E$8)</f>
        <v>0</v>
      </c>
      <c r="BJ209" s="14" t="str">
        <f t="shared" si="121"/>
        <v/>
      </c>
      <c r="BK209" s="6">
        <f t="shared" si="122"/>
        <v>0</v>
      </c>
      <c r="BL209" s="6">
        <f t="shared" si="123"/>
        <v>0</v>
      </c>
      <c r="BM209" s="6">
        <f>IF(BK209&gt;0,IF(SUM(BL$12:BL209)&gt;0,0,IF(BJ209&lt;&gt;"",-PPMT(Tablas!$D$8,BJ209,($C$4*12)-(VLOOKUP($BA$9,$A$12:$B$71,2,0)-1),BK$9-SUM(BL$12:BL209)),0)),0)</f>
        <v>0</v>
      </c>
      <c r="BN209" s="6">
        <f>IF(SUM(BL$12:BL209)&gt;0,0,IF(BJ209&lt;&gt;"",BK209-BM209-BL209,0))</f>
        <v>0</v>
      </c>
      <c r="BO209" s="6">
        <f>IF(SUM(BL$12:BL209)&gt;0,0,IF(BJ209&lt;&gt;"",(BK209-BL209)*Tablas!$D$8,0))</f>
        <v>0</v>
      </c>
      <c r="BP209" s="6">
        <f>IF(BM209&gt;0,IF(SUM(BL$12:BL209)&gt;0,0,IF(BJ209&lt;&gt;"",Tablas!$G$8,0)),0)</f>
        <v>0</v>
      </c>
      <c r="BQ209" s="6">
        <f>IF(BJ209&lt;&gt;"",ROUND(BP209+BO209+BM209,2),0)*(1+Tablas!$E$8)</f>
        <v>0</v>
      </c>
      <c r="BS209" s="14" t="str">
        <f t="shared" si="124"/>
        <v/>
      </c>
      <c r="BT209" s="6">
        <f t="shared" si="125"/>
        <v>0</v>
      </c>
      <c r="BU209" s="6">
        <f t="shared" si="126"/>
        <v>0</v>
      </c>
      <c r="BV209" s="6">
        <f>IF(BT209&gt;0,IF(SUM(BU$12:BU209)&gt;0,0,IF(BS209&lt;&gt;"",-PPMT(Tablas!$D$8,BS209,($C$4*12)-(VLOOKUP($BJ$9,$A$12:$B$71,2,0)-1),BT$9-SUM(BU$12:BU209)),0)),0)</f>
        <v>0</v>
      </c>
      <c r="BW209" s="6">
        <f>IF(SUM(BU$12:BU209)&gt;0,0,IF(BS209&lt;&gt;"",BT209-BV209-BU209,0))</f>
        <v>0</v>
      </c>
      <c r="BX209" s="6">
        <f>IF(SUM(BU$12:BU209)&gt;0,0,IF(BS209&lt;&gt;"",(BT209-BU209)*Tablas!$D$8,0))</f>
        <v>0</v>
      </c>
      <c r="BY209" s="6">
        <f>IF(BV209&gt;0,IF(SUM(BU$12:BU209)&gt;0,0,IF(BS209&lt;&gt;"",Tablas!$G$8,0)),0)</f>
        <v>0</v>
      </c>
      <c r="BZ209" s="6">
        <f>IF(BS209&lt;&gt;"",ROUND(BY209+BX209+BV209,2),0)*(1+Tablas!$E$8)</f>
        <v>0</v>
      </c>
      <c r="CB209" s="14" t="str">
        <f t="shared" si="127"/>
        <v/>
      </c>
      <c r="CC209" s="6">
        <f t="shared" si="128"/>
        <v>0</v>
      </c>
      <c r="CD209" s="6">
        <f t="shared" si="129"/>
        <v>0</v>
      </c>
      <c r="CE209" s="6">
        <f>IF(CC209&gt;0,IF(SUM(CD$12:CD209)&gt;0,0,IF(CB209&lt;&gt;"",-PPMT(Tablas!$D$8,CB209,($C$4*12)-(VLOOKUP($BS$9,$A$12:$B$71,2,0)-1),CC$9-SUM(CD$12:CD209)),0)),0)</f>
        <v>0</v>
      </c>
      <c r="CF209" s="6">
        <f>IF(SUM(CD$12:CD209)&gt;0,0,IF(CB209&lt;&gt;"",CC209-CE209-CD209,0))</f>
        <v>0</v>
      </c>
      <c r="CG209" s="6">
        <f>IF(SUM(CD$12:CD209)&gt;0,0,IF(CB209&lt;&gt;"",(CC209-CD209)*Tablas!$D$8,0))</f>
        <v>0</v>
      </c>
      <c r="CH209" s="6">
        <f>IF(CE209&gt;0,IF(SUM(CD$12:CD209)&gt;0,0,IF(CB209&lt;&gt;"",Tablas!$G$8,0)),0)</f>
        <v>0</v>
      </c>
      <c r="CI209" s="6">
        <f>IF(CB209&lt;&gt;"",ROUND(CH209+CG209+CE209,2),0)*(1+Tablas!$E$8)</f>
        <v>0</v>
      </c>
      <c r="CK209" s="14" t="str">
        <f t="shared" si="130"/>
        <v/>
      </c>
      <c r="CL209" s="6">
        <f t="shared" si="131"/>
        <v>0</v>
      </c>
      <c r="CM209" s="6">
        <f t="shared" si="132"/>
        <v>0</v>
      </c>
      <c r="CN209" s="6">
        <f>IF(CL209&gt;0,IF(SUM(CM$12:CM209)&gt;0,0,IF(CK209&lt;&gt;"",-PPMT(Tablas!$D$8,CK209,($C$4*12)-(VLOOKUP($CB$9,$A$12:$B$71,2,0)-1),CL$9-SUM(CM$12:CM209)),0)),0)</f>
        <v>0</v>
      </c>
      <c r="CO209" s="6">
        <f>IF(SUM(CM$12:CM209)&gt;0,0,IF(CK209&lt;&gt;"",CL209-CN209-CM209,0))</f>
        <v>0</v>
      </c>
      <c r="CP209" s="6">
        <f>IF(SUM(CM$12:CM209)&gt;0,0,IF(CK209&lt;&gt;"",(CL209-CM209)*Tablas!$D$8,0))</f>
        <v>0</v>
      </c>
      <c r="CQ209" s="6">
        <f>IF(CN209&gt;0,IF(SUM(CM$12:CM209)&gt;0,0,IF(CK209&lt;&gt;"",Tablas!$G$8,0)),0)</f>
        <v>0</v>
      </c>
      <c r="CR209" s="6">
        <f>IF(CK209&lt;&gt;"",ROUND(CQ209+CP209+CN209,2),0)*(1+Tablas!$E$8)</f>
        <v>0</v>
      </c>
      <c r="CT209" s="14" t="str">
        <f t="shared" si="133"/>
        <v/>
      </c>
      <c r="CU209" s="6">
        <f t="shared" si="134"/>
        <v>0</v>
      </c>
      <c r="CV209" s="6">
        <f t="shared" si="135"/>
        <v>0</v>
      </c>
      <c r="CW209" s="6">
        <f>IF(CU209&gt;0,IF(SUM(CV$12:CV209)&gt;0,0,IF(CT209&lt;&gt;"",-PPMT(Tablas!$D$8,CT209,($C$4*12)-(VLOOKUP($CK$9,$A$12:$B$71,2,0)-1),CU$9-SUM(CV$12:CV209)),0)),0)</f>
        <v>0</v>
      </c>
      <c r="CX209" s="6">
        <f>IF(SUM(CV$12:CV209)&gt;0,0,IF(CT209&lt;&gt;"",CU209-CW209-CV209,0))</f>
        <v>0</v>
      </c>
      <c r="CY209" s="6">
        <f>IF(SUM(CV$12:CV209)&gt;0,0,IF(CT209&lt;&gt;"",(CU209-CV209)*Tablas!$D$8,0))</f>
        <v>0</v>
      </c>
      <c r="CZ209" s="6">
        <f>IF(CW209&gt;0,IF(SUM(CV$12:CV209)&gt;0,0,IF(CT209&lt;&gt;"",Tablas!$G$8,0)),0)</f>
        <v>0</v>
      </c>
      <c r="DA209" s="6">
        <f>IF(CT209&lt;&gt;"",ROUND(CZ209+CY209+CW209,2),0)*(1+Tablas!$E$8)</f>
        <v>0</v>
      </c>
      <c r="DC209" s="14" t="str">
        <f t="shared" si="136"/>
        <v/>
      </c>
      <c r="DD209" s="6">
        <f t="shared" si="137"/>
        <v>0</v>
      </c>
      <c r="DE209" s="6">
        <f t="shared" si="138"/>
        <v>0</v>
      </c>
      <c r="DF209" s="6">
        <f>IF(DD209&gt;0,IF(SUM(DE$12:DE209)&gt;0,0,IF(DC209&lt;&gt;"",-PPMT(Tablas!$D$8,DC209,($C$4*12)-(VLOOKUP($CT$9,$A$12:$B$71,2,0)-1),DD$9-SUM(DE$12:DE209)),0)),0)</f>
        <v>0</v>
      </c>
      <c r="DG209" s="6">
        <f>IF(SUM(DE$12:DE209)&gt;0,0,IF(DC209&lt;&gt;"",DD209-DF209-DE209,0))</f>
        <v>0</v>
      </c>
      <c r="DH209" s="6">
        <f>IF(SUM(DE$12:DE209)&gt;0,0,IF(DC209&lt;&gt;"",(DD209-DE209)*Tablas!$D$8,0))</f>
        <v>0</v>
      </c>
      <c r="DI209" s="6">
        <f>IF(DF209&gt;0,IF(SUM(DE$12:DE209)&gt;0,0,IF(DC209&lt;&gt;"",Tablas!$G$8,0)),0)</f>
        <v>0</v>
      </c>
      <c r="DJ209" s="6">
        <f>IF(DC209&lt;&gt;"",ROUND(DI209+DH209+DF209,2),0)*(1+Tablas!$E$8)</f>
        <v>0</v>
      </c>
      <c r="DL209" s="14" t="str">
        <f t="shared" si="139"/>
        <v/>
      </c>
      <c r="DM209" s="6">
        <f t="shared" si="140"/>
        <v>0</v>
      </c>
      <c r="DN209" s="6">
        <f t="shared" si="141"/>
        <v>0</v>
      </c>
      <c r="DO209" s="6">
        <f>IF(DM209&gt;0,IF(SUM(DN$12:DN209)&gt;0,0,IF(DL209&lt;&gt;"",-PPMT(Tablas!$D$8,DL209,($C$4*12)-(VLOOKUP($DC$9,$A$12:$B$71,2,0)-1),DM$9-SUM(DN$12:DN209)),0)),0)</f>
        <v>0</v>
      </c>
      <c r="DP209" s="6">
        <f>IF(SUM(DN$12:DN209)&gt;0,0,IF(DL209&lt;&gt;"",DM209-DO209-DN209,0))</f>
        <v>0</v>
      </c>
      <c r="DQ209" s="6">
        <f>IF(SUM(DN$12:DN209)&gt;0,0,IF(DL209&lt;&gt;"",(DM209-DN209)*Tablas!$D$8,0))</f>
        <v>0</v>
      </c>
      <c r="DR209" s="6">
        <f>IF(DO209&gt;0,IF(SUM(DN$12:DN209)&gt;0,0,IF(DL209&lt;&gt;"",Tablas!$G$8,0)),0)</f>
        <v>0</v>
      </c>
      <c r="DS209" s="6">
        <f>IF(DL209&lt;&gt;"",ROUND(DR209+DQ209+DO209,2),0)*(1+Tablas!$E$8)</f>
        <v>0</v>
      </c>
      <c r="DU209" s="14" t="str">
        <f t="shared" si="142"/>
        <v/>
      </c>
      <c r="DV209" s="6">
        <f t="shared" si="143"/>
        <v>0</v>
      </c>
      <c r="DW209" s="6">
        <f t="shared" si="144"/>
        <v>0</v>
      </c>
      <c r="DX209" s="6">
        <f>IF(DV209&gt;0,IF(SUM(DW$12:DW209)&gt;0,0,IF(DU209&lt;&gt;"",-PPMT(Tablas!$D$8,DU209,($C$4*12)-(VLOOKUP($DL$9,$A$12:$B$71,2,0)-1),DV$9-SUM(DW$12:DW209)),0)),0)</f>
        <v>0</v>
      </c>
      <c r="DY209" s="6">
        <f>IF(SUM(DW$12:DW209)&gt;0,0,IF(DU209&lt;&gt;"",DV209-DX209-DW209,0))</f>
        <v>0</v>
      </c>
      <c r="DZ209" s="6">
        <f>IF(SUM(DW$12:DW209)&gt;0,0,IF(DU209&lt;&gt;"",(DV209-DW209)*Tablas!$D$8,0))</f>
        <v>0</v>
      </c>
      <c r="EA209" s="6">
        <f>IF(DX209&gt;0,IF(SUM(DW$12:DW209)&gt;0,0,IF(DU209&lt;&gt;"",Tablas!$G$8,0)),0)</f>
        <v>0</v>
      </c>
      <c r="EB209" s="6">
        <f>IF(DU209&lt;&gt;"",ROUND(EA209+DZ209+DX209,2),0)*(1+Tablas!$E$8)</f>
        <v>0</v>
      </c>
    </row>
    <row r="210" spans="1:132" x14ac:dyDescent="0.2">
      <c r="A210" s="3">
        <f>IF($D210&gt;0,COUNTA($D$12:D210),0)</f>
        <v>0</v>
      </c>
      <c r="B210" s="13" t="str">
        <f t="shared" si="145"/>
        <v/>
      </c>
      <c r="C210" s="1">
        <f t="shared" si="146"/>
        <v>51636</v>
      </c>
      <c r="D210" s="34"/>
      <c r="E210" s="6">
        <f t="shared" si="147"/>
        <v>1.0572875908110291E-11</v>
      </c>
      <c r="F210" s="6">
        <f t="shared" si="111"/>
        <v>0</v>
      </c>
      <c r="G210" s="6">
        <f t="shared" si="112"/>
        <v>0</v>
      </c>
      <c r="H210" s="6">
        <f t="shared" si="113"/>
        <v>0</v>
      </c>
      <c r="I210" s="6">
        <f>ROUND(SUM(F210:H210),2)*(Tablas!$E$8)</f>
        <v>0</v>
      </c>
      <c r="J210" s="6">
        <f t="shared" si="114"/>
        <v>0</v>
      </c>
      <c r="AR210" s="14" t="str">
        <f t="shared" si="115"/>
        <v/>
      </c>
      <c r="AS210" s="6">
        <f t="shared" si="116"/>
        <v>0</v>
      </c>
      <c r="AT210" s="6">
        <f t="shared" si="117"/>
        <v>0</v>
      </c>
      <c r="AU210" s="6">
        <f>IF(SUM($AT$12:$AT210)&gt;0,0,IF($AR210&lt;&gt;"",-PPMT($H$2,$AR210,$C$4*12,$AS$12-SUM($AT$12:$AT210)),0))</f>
        <v>0</v>
      </c>
      <c r="AV210" s="6">
        <f>IF(SUM($AT$12:$AT210)&gt;0,0,IF($AR210&lt;&gt;"",AS210-AU210-AT210,0))</f>
        <v>0</v>
      </c>
      <c r="AW210" s="6">
        <f>IF(SUM($AT$12:$AT210)&gt;0,0,IF($AR210&lt;&gt;"",(AS210-AT210)*$H$2,0))</f>
        <v>0</v>
      </c>
      <c r="AX210" s="6">
        <f>IF(AU210&gt;0,IF(SUM($AT$12:$AT210)&gt;0,0,IF($AR210&lt;&gt;"",Tablas!$G$8,0)),0)</f>
        <v>0</v>
      </c>
      <c r="AY210" s="6">
        <f>IF($AR210&lt;&gt;"",ROUND(AX210+AW210+AU210,2),0)*(1+Tablas!$E$8)</f>
        <v>0</v>
      </c>
      <c r="BA210" s="14" t="str">
        <f t="shared" si="118"/>
        <v/>
      </c>
      <c r="BB210" s="6">
        <f t="shared" si="119"/>
        <v>0</v>
      </c>
      <c r="BC210" s="6">
        <f t="shared" si="120"/>
        <v>0</v>
      </c>
      <c r="BD210" s="6">
        <f>IF(BB210&gt;0,
IF(SUM(BC$12:BC210)&gt;0,0,
IF(BA210&lt;&gt;"",
-PPMT(Tablas!$D$8,BA210,($C$4*12)-(VLOOKUP($AR$9,$A$12:$B$71,2,0)-1),BB$9-SUM(BC$12:BC210)),0)),0)</f>
        <v>0</v>
      </c>
      <c r="BE210" s="6">
        <f>IF(SUM(BC$12:BC210)&gt;0,0,IF(BA210&lt;&gt;"",BB210-BD210-BC210,0))</f>
        <v>0</v>
      </c>
      <c r="BF210" s="6">
        <f>IF(SUM(BC$12:BC210)&gt;0,0,IF(BA210&lt;&gt;"",(BB210-BC210)*Tablas!$D$8,0))</f>
        <v>0</v>
      </c>
      <c r="BG210" s="6">
        <f>IF(BD210&gt;0,IF(SUM(BC$12:BC210)&gt;0,0,IF(BA210&lt;&gt;"",Tablas!$G$8,0)),0)</f>
        <v>0</v>
      </c>
      <c r="BH210" s="6">
        <f>IF(BA210&lt;&gt;"",ROUND(BG210+BF210+BD210,2),0)*(1+Tablas!$E$8)</f>
        <v>0</v>
      </c>
      <c r="BJ210" s="14" t="str">
        <f t="shared" si="121"/>
        <v/>
      </c>
      <c r="BK210" s="6">
        <f t="shared" si="122"/>
        <v>0</v>
      </c>
      <c r="BL210" s="6">
        <f t="shared" si="123"/>
        <v>0</v>
      </c>
      <c r="BM210" s="6">
        <f>IF(BK210&gt;0,IF(SUM(BL$12:BL210)&gt;0,0,IF(BJ210&lt;&gt;"",-PPMT(Tablas!$D$8,BJ210,($C$4*12)-(VLOOKUP($BA$9,$A$12:$B$71,2,0)-1),BK$9-SUM(BL$12:BL210)),0)),0)</f>
        <v>0</v>
      </c>
      <c r="BN210" s="6">
        <f>IF(SUM(BL$12:BL210)&gt;0,0,IF(BJ210&lt;&gt;"",BK210-BM210-BL210,0))</f>
        <v>0</v>
      </c>
      <c r="BO210" s="6">
        <f>IF(SUM(BL$12:BL210)&gt;0,0,IF(BJ210&lt;&gt;"",(BK210-BL210)*Tablas!$D$8,0))</f>
        <v>0</v>
      </c>
      <c r="BP210" s="6">
        <f>IF(BM210&gt;0,IF(SUM(BL$12:BL210)&gt;0,0,IF(BJ210&lt;&gt;"",Tablas!$G$8,0)),0)</f>
        <v>0</v>
      </c>
      <c r="BQ210" s="6">
        <f>IF(BJ210&lt;&gt;"",ROUND(BP210+BO210+BM210,2),0)*(1+Tablas!$E$8)</f>
        <v>0</v>
      </c>
      <c r="BS210" s="14" t="str">
        <f t="shared" si="124"/>
        <v/>
      </c>
      <c r="BT210" s="6">
        <f t="shared" si="125"/>
        <v>0</v>
      </c>
      <c r="BU210" s="6">
        <f t="shared" si="126"/>
        <v>0</v>
      </c>
      <c r="BV210" s="6">
        <f>IF(BT210&gt;0,IF(SUM(BU$12:BU210)&gt;0,0,IF(BS210&lt;&gt;"",-PPMT(Tablas!$D$8,BS210,($C$4*12)-(VLOOKUP($BJ$9,$A$12:$B$71,2,0)-1),BT$9-SUM(BU$12:BU210)),0)),0)</f>
        <v>0</v>
      </c>
      <c r="BW210" s="6">
        <f>IF(SUM(BU$12:BU210)&gt;0,0,IF(BS210&lt;&gt;"",BT210-BV210-BU210,0))</f>
        <v>0</v>
      </c>
      <c r="BX210" s="6">
        <f>IF(SUM(BU$12:BU210)&gt;0,0,IF(BS210&lt;&gt;"",(BT210-BU210)*Tablas!$D$8,0))</f>
        <v>0</v>
      </c>
      <c r="BY210" s="6">
        <f>IF(BV210&gt;0,IF(SUM(BU$12:BU210)&gt;0,0,IF(BS210&lt;&gt;"",Tablas!$G$8,0)),0)</f>
        <v>0</v>
      </c>
      <c r="BZ210" s="6">
        <f>IF(BS210&lt;&gt;"",ROUND(BY210+BX210+BV210,2),0)*(1+Tablas!$E$8)</f>
        <v>0</v>
      </c>
      <c r="CB210" s="14" t="str">
        <f t="shared" si="127"/>
        <v/>
      </c>
      <c r="CC210" s="6">
        <f t="shared" si="128"/>
        <v>0</v>
      </c>
      <c r="CD210" s="6">
        <f t="shared" si="129"/>
        <v>0</v>
      </c>
      <c r="CE210" s="6">
        <f>IF(CC210&gt;0,IF(SUM(CD$12:CD210)&gt;0,0,IF(CB210&lt;&gt;"",-PPMT(Tablas!$D$8,CB210,($C$4*12)-(VLOOKUP($BS$9,$A$12:$B$71,2,0)-1),CC$9-SUM(CD$12:CD210)),0)),0)</f>
        <v>0</v>
      </c>
      <c r="CF210" s="6">
        <f>IF(SUM(CD$12:CD210)&gt;0,0,IF(CB210&lt;&gt;"",CC210-CE210-CD210,0))</f>
        <v>0</v>
      </c>
      <c r="CG210" s="6">
        <f>IF(SUM(CD$12:CD210)&gt;0,0,IF(CB210&lt;&gt;"",(CC210-CD210)*Tablas!$D$8,0))</f>
        <v>0</v>
      </c>
      <c r="CH210" s="6">
        <f>IF(CE210&gt;0,IF(SUM(CD$12:CD210)&gt;0,0,IF(CB210&lt;&gt;"",Tablas!$G$8,0)),0)</f>
        <v>0</v>
      </c>
      <c r="CI210" s="6">
        <f>IF(CB210&lt;&gt;"",ROUND(CH210+CG210+CE210,2),0)*(1+Tablas!$E$8)</f>
        <v>0</v>
      </c>
      <c r="CK210" s="14" t="str">
        <f t="shared" si="130"/>
        <v/>
      </c>
      <c r="CL210" s="6">
        <f t="shared" si="131"/>
        <v>0</v>
      </c>
      <c r="CM210" s="6">
        <f t="shared" si="132"/>
        <v>0</v>
      </c>
      <c r="CN210" s="6">
        <f>IF(CL210&gt;0,IF(SUM(CM$12:CM210)&gt;0,0,IF(CK210&lt;&gt;"",-PPMT(Tablas!$D$8,CK210,($C$4*12)-(VLOOKUP($CB$9,$A$12:$B$71,2,0)-1),CL$9-SUM(CM$12:CM210)),0)),0)</f>
        <v>0</v>
      </c>
      <c r="CO210" s="6">
        <f>IF(SUM(CM$12:CM210)&gt;0,0,IF(CK210&lt;&gt;"",CL210-CN210-CM210,0))</f>
        <v>0</v>
      </c>
      <c r="CP210" s="6">
        <f>IF(SUM(CM$12:CM210)&gt;0,0,IF(CK210&lt;&gt;"",(CL210-CM210)*Tablas!$D$8,0))</f>
        <v>0</v>
      </c>
      <c r="CQ210" s="6">
        <f>IF(CN210&gt;0,IF(SUM(CM$12:CM210)&gt;0,0,IF(CK210&lt;&gt;"",Tablas!$G$8,0)),0)</f>
        <v>0</v>
      </c>
      <c r="CR210" s="6">
        <f>IF(CK210&lt;&gt;"",ROUND(CQ210+CP210+CN210,2),0)*(1+Tablas!$E$8)</f>
        <v>0</v>
      </c>
      <c r="CT210" s="14" t="str">
        <f t="shared" si="133"/>
        <v/>
      </c>
      <c r="CU210" s="6">
        <f t="shared" si="134"/>
        <v>0</v>
      </c>
      <c r="CV210" s="6">
        <f t="shared" si="135"/>
        <v>0</v>
      </c>
      <c r="CW210" s="6">
        <f>IF(CU210&gt;0,IF(SUM(CV$12:CV210)&gt;0,0,IF(CT210&lt;&gt;"",-PPMT(Tablas!$D$8,CT210,($C$4*12)-(VLOOKUP($CK$9,$A$12:$B$71,2,0)-1),CU$9-SUM(CV$12:CV210)),0)),0)</f>
        <v>0</v>
      </c>
      <c r="CX210" s="6">
        <f>IF(SUM(CV$12:CV210)&gt;0,0,IF(CT210&lt;&gt;"",CU210-CW210-CV210,0))</f>
        <v>0</v>
      </c>
      <c r="CY210" s="6">
        <f>IF(SUM(CV$12:CV210)&gt;0,0,IF(CT210&lt;&gt;"",(CU210-CV210)*Tablas!$D$8,0))</f>
        <v>0</v>
      </c>
      <c r="CZ210" s="6">
        <f>IF(CW210&gt;0,IF(SUM(CV$12:CV210)&gt;0,0,IF(CT210&lt;&gt;"",Tablas!$G$8,0)),0)</f>
        <v>0</v>
      </c>
      <c r="DA210" s="6">
        <f>IF(CT210&lt;&gt;"",ROUND(CZ210+CY210+CW210,2),0)*(1+Tablas!$E$8)</f>
        <v>0</v>
      </c>
      <c r="DC210" s="14" t="str">
        <f t="shared" si="136"/>
        <v/>
      </c>
      <c r="DD210" s="6">
        <f t="shared" si="137"/>
        <v>0</v>
      </c>
      <c r="DE210" s="6">
        <f t="shared" si="138"/>
        <v>0</v>
      </c>
      <c r="DF210" s="6">
        <f>IF(DD210&gt;0,IF(SUM(DE$12:DE210)&gt;0,0,IF(DC210&lt;&gt;"",-PPMT(Tablas!$D$8,DC210,($C$4*12)-(VLOOKUP($CT$9,$A$12:$B$71,2,0)-1),DD$9-SUM(DE$12:DE210)),0)),0)</f>
        <v>0</v>
      </c>
      <c r="DG210" s="6">
        <f>IF(SUM(DE$12:DE210)&gt;0,0,IF(DC210&lt;&gt;"",DD210-DF210-DE210,0))</f>
        <v>0</v>
      </c>
      <c r="DH210" s="6">
        <f>IF(SUM(DE$12:DE210)&gt;0,0,IF(DC210&lt;&gt;"",(DD210-DE210)*Tablas!$D$8,0))</f>
        <v>0</v>
      </c>
      <c r="DI210" s="6">
        <f>IF(DF210&gt;0,IF(SUM(DE$12:DE210)&gt;0,0,IF(DC210&lt;&gt;"",Tablas!$G$8,0)),0)</f>
        <v>0</v>
      </c>
      <c r="DJ210" s="6">
        <f>IF(DC210&lt;&gt;"",ROUND(DI210+DH210+DF210,2),0)*(1+Tablas!$E$8)</f>
        <v>0</v>
      </c>
      <c r="DL210" s="14" t="str">
        <f t="shared" si="139"/>
        <v/>
      </c>
      <c r="DM210" s="6">
        <f t="shared" si="140"/>
        <v>0</v>
      </c>
      <c r="DN210" s="6">
        <f t="shared" si="141"/>
        <v>0</v>
      </c>
      <c r="DO210" s="6">
        <f>IF(DM210&gt;0,IF(SUM(DN$12:DN210)&gt;0,0,IF(DL210&lt;&gt;"",-PPMT(Tablas!$D$8,DL210,($C$4*12)-(VLOOKUP($DC$9,$A$12:$B$71,2,0)-1),DM$9-SUM(DN$12:DN210)),0)),0)</f>
        <v>0</v>
      </c>
      <c r="DP210" s="6">
        <f>IF(SUM(DN$12:DN210)&gt;0,0,IF(DL210&lt;&gt;"",DM210-DO210-DN210,0))</f>
        <v>0</v>
      </c>
      <c r="DQ210" s="6">
        <f>IF(SUM(DN$12:DN210)&gt;0,0,IF(DL210&lt;&gt;"",(DM210-DN210)*Tablas!$D$8,0))</f>
        <v>0</v>
      </c>
      <c r="DR210" s="6">
        <f>IF(DO210&gt;0,IF(SUM(DN$12:DN210)&gt;0,0,IF(DL210&lt;&gt;"",Tablas!$G$8,0)),0)</f>
        <v>0</v>
      </c>
      <c r="DS210" s="6">
        <f>IF(DL210&lt;&gt;"",ROUND(DR210+DQ210+DO210,2),0)*(1+Tablas!$E$8)</f>
        <v>0</v>
      </c>
      <c r="DU210" s="14" t="str">
        <f t="shared" si="142"/>
        <v/>
      </c>
      <c r="DV210" s="6">
        <f t="shared" si="143"/>
        <v>0</v>
      </c>
      <c r="DW210" s="6">
        <f t="shared" si="144"/>
        <v>0</v>
      </c>
      <c r="DX210" s="6">
        <f>IF(DV210&gt;0,IF(SUM(DW$12:DW210)&gt;0,0,IF(DU210&lt;&gt;"",-PPMT(Tablas!$D$8,DU210,($C$4*12)-(VLOOKUP($DL$9,$A$12:$B$71,2,0)-1),DV$9-SUM(DW$12:DW210)),0)),0)</f>
        <v>0</v>
      </c>
      <c r="DY210" s="6">
        <f>IF(SUM(DW$12:DW210)&gt;0,0,IF(DU210&lt;&gt;"",DV210-DX210-DW210,0))</f>
        <v>0</v>
      </c>
      <c r="DZ210" s="6">
        <f>IF(SUM(DW$12:DW210)&gt;0,0,IF(DU210&lt;&gt;"",(DV210-DW210)*Tablas!$D$8,0))</f>
        <v>0</v>
      </c>
      <c r="EA210" s="6">
        <f>IF(DX210&gt;0,IF(SUM(DW$12:DW210)&gt;0,0,IF(DU210&lt;&gt;"",Tablas!$G$8,0)),0)</f>
        <v>0</v>
      </c>
      <c r="EB210" s="6">
        <f>IF(DU210&lt;&gt;"",ROUND(EA210+DZ210+DX210,2),0)*(1+Tablas!$E$8)</f>
        <v>0</v>
      </c>
    </row>
    <row r="211" spans="1:132" x14ac:dyDescent="0.2">
      <c r="A211" s="3">
        <f>IF($D211&gt;0,COUNTA($D$12:D211),0)</f>
        <v>0</v>
      </c>
      <c r="B211" s="13" t="str">
        <f t="shared" si="145"/>
        <v/>
      </c>
      <c r="C211" s="1">
        <f t="shared" si="146"/>
        <v>51667</v>
      </c>
      <c r="D211" s="34"/>
      <c r="E211" s="6">
        <f t="shared" si="147"/>
        <v>1.0572875908110291E-11</v>
      </c>
      <c r="F211" s="6">
        <f t="shared" si="111"/>
        <v>0</v>
      </c>
      <c r="G211" s="6">
        <f t="shared" si="112"/>
        <v>0</v>
      </c>
      <c r="H211" s="6">
        <f t="shared" si="113"/>
        <v>0</v>
      </c>
      <c r="I211" s="6">
        <f>ROUND(SUM(F211:H211),2)*(Tablas!$E$8)</f>
        <v>0</v>
      </c>
      <c r="J211" s="6">
        <f t="shared" si="114"/>
        <v>0</v>
      </c>
      <c r="AR211" s="14" t="str">
        <f t="shared" si="115"/>
        <v/>
      </c>
      <c r="AS211" s="6">
        <f t="shared" si="116"/>
        <v>0</v>
      </c>
      <c r="AT211" s="6">
        <f t="shared" si="117"/>
        <v>0</v>
      </c>
      <c r="AU211" s="6">
        <f>IF(SUM($AT$12:$AT211)&gt;0,0,IF($AR211&lt;&gt;"",-PPMT($H$2,$AR211,$C$4*12,$AS$12-SUM($AT$12:$AT211)),0))</f>
        <v>0</v>
      </c>
      <c r="AV211" s="6">
        <f>IF(SUM($AT$12:$AT211)&gt;0,0,IF($AR211&lt;&gt;"",AS211-AU211-AT211,0))</f>
        <v>0</v>
      </c>
      <c r="AW211" s="6">
        <f>IF(SUM($AT$12:$AT211)&gt;0,0,IF($AR211&lt;&gt;"",(AS211-AT211)*$H$2,0))</f>
        <v>0</v>
      </c>
      <c r="AX211" s="6">
        <f>IF(AU211&gt;0,IF(SUM($AT$12:$AT211)&gt;0,0,IF($AR211&lt;&gt;"",Tablas!$G$8,0)),0)</f>
        <v>0</v>
      </c>
      <c r="AY211" s="6">
        <f>IF($AR211&lt;&gt;"",ROUND(AX211+AW211+AU211,2),0)*(1+Tablas!$E$8)</f>
        <v>0</v>
      </c>
      <c r="BA211" s="14" t="str">
        <f t="shared" si="118"/>
        <v/>
      </c>
      <c r="BB211" s="6">
        <f t="shared" si="119"/>
        <v>0</v>
      </c>
      <c r="BC211" s="6">
        <f t="shared" si="120"/>
        <v>0</v>
      </c>
      <c r="BD211" s="6">
        <f>IF(BB211&gt;0,
IF(SUM(BC$12:BC211)&gt;0,0,
IF(BA211&lt;&gt;"",
-PPMT(Tablas!$D$8,BA211,($C$4*12)-(VLOOKUP($AR$9,$A$12:$B$71,2,0)-1),BB$9-SUM(BC$12:BC211)),0)),0)</f>
        <v>0</v>
      </c>
      <c r="BE211" s="6">
        <f>IF(SUM(BC$12:BC211)&gt;0,0,IF(BA211&lt;&gt;"",BB211-BD211-BC211,0))</f>
        <v>0</v>
      </c>
      <c r="BF211" s="6">
        <f>IF(SUM(BC$12:BC211)&gt;0,0,IF(BA211&lt;&gt;"",(BB211-BC211)*Tablas!$D$8,0))</f>
        <v>0</v>
      </c>
      <c r="BG211" s="6">
        <f>IF(BD211&gt;0,IF(SUM(BC$12:BC211)&gt;0,0,IF(BA211&lt;&gt;"",Tablas!$G$8,0)),0)</f>
        <v>0</v>
      </c>
      <c r="BH211" s="6">
        <f>IF(BA211&lt;&gt;"",ROUND(BG211+BF211+BD211,2),0)*(1+Tablas!$E$8)</f>
        <v>0</v>
      </c>
      <c r="BJ211" s="14" t="str">
        <f t="shared" si="121"/>
        <v/>
      </c>
      <c r="BK211" s="6">
        <f t="shared" si="122"/>
        <v>0</v>
      </c>
      <c r="BL211" s="6">
        <f t="shared" si="123"/>
        <v>0</v>
      </c>
      <c r="BM211" s="6">
        <f>IF(BK211&gt;0,IF(SUM(BL$12:BL211)&gt;0,0,IF(BJ211&lt;&gt;"",-PPMT(Tablas!$D$8,BJ211,($C$4*12)-(VLOOKUP($BA$9,$A$12:$B$71,2,0)-1),BK$9-SUM(BL$12:BL211)),0)),0)</f>
        <v>0</v>
      </c>
      <c r="BN211" s="6">
        <f>IF(SUM(BL$12:BL211)&gt;0,0,IF(BJ211&lt;&gt;"",BK211-BM211-BL211,0))</f>
        <v>0</v>
      </c>
      <c r="BO211" s="6">
        <f>IF(SUM(BL$12:BL211)&gt;0,0,IF(BJ211&lt;&gt;"",(BK211-BL211)*Tablas!$D$8,0))</f>
        <v>0</v>
      </c>
      <c r="BP211" s="6">
        <f>IF(BM211&gt;0,IF(SUM(BL$12:BL211)&gt;0,0,IF(BJ211&lt;&gt;"",Tablas!$G$8,0)),0)</f>
        <v>0</v>
      </c>
      <c r="BQ211" s="6">
        <f>IF(BJ211&lt;&gt;"",ROUND(BP211+BO211+BM211,2),0)*(1+Tablas!$E$8)</f>
        <v>0</v>
      </c>
      <c r="BS211" s="14" t="str">
        <f t="shared" si="124"/>
        <v/>
      </c>
      <c r="BT211" s="6">
        <f t="shared" si="125"/>
        <v>0</v>
      </c>
      <c r="BU211" s="6">
        <f t="shared" si="126"/>
        <v>0</v>
      </c>
      <c r="BV211" s="6">
        <f>IF(BT211&gt;0,IF(SUM(BU$12:BU211)&gt;0,0,IF(BS211&lt;&gt;"",-PPMT(Tablas!$D$8,BS211,($C$4*12)-(VLOOKUP($BJ$9,$A$12:$B$71,2,0)-1),BT$9-SUM(BU$12:BU211)),0)),0)</f>
        <v>0</v>
      </c>
      <c r="BW211" s="6">
        <f>IF(SUM(BU$12:BU211)&gt;0,0,IF(BS211&lt;&gt;"",BT211-BV211-BU211,0))</f>
        <v>0</v>
      </c>
      <c r="BX211" s="6">
        <f>IF(SUM(BU$12:BU211)&gt;0,0,IF(BS211&lt;&gt;"",(BT211-BU211)*Tablas!$D$8,0))</f>
        <v>0</v>
      </c>
      <c r="BY211" s="6">
        <f>IF(BV211&gt;0,IF(SUM(BU$12:BU211)&gt;0,0,IF(BS211&lt;&gt;"",Tablas!$G$8,0)),0)</f>
        <v>0</v>
      </c>
      <c r="BZ211" s="6">
        <f>IF(BS211&lt;&gt;"",ROUND(BY211+BX211+BV211,2),0)*(1+Tablas!$E$8)</f>
        <v>0</v>
      </c>
      <c r="CB211" s="14" t="str">
        <f t="shared" si="127"/>
        <v/>
      </c>
      <c r="CC211" s="6">
        <f t="shared" si="128"/>
        <v>0</v>
      </c>
      <c r="CD211" s="6">
        <f t="shared" si="129"/>
        <v>0</v>
      </c>
      <c r="CE211" s="6">
        <f>IF(CC211&gt;0,IF(SUM(CD$12:CD211)&gt;0,0,IF(CB211&lt;&gt;"",-PPMT(Tablas!$D$8,CB211,($C$4*12)-(VLOOKUP($BS$9,$A$12:$B$71,2,0)-1),CC$9-SUM(CD$12:CD211)),0)),0)</f>
        <v>0</v>
      </c>
      <c r="CF211" s="6">
        <f>IF(SUM(CD$12:CD211)&gt;0,0,IF(CB211&lt;&gt;"",CC211-CE211-CD211,0))</f>
        <v>0</v>
      </c>
      <c r="CG211" s="6">
        <f>IF(SUM(CD$12:CD211)&gt;0,0,IF(CB211&lt;&gt;"",(CC211-CD211)*Tablas!$D$8,0))</f>
        <v>0</v>
      </c>
      <c r="CH211" s="6">
        <f>IF(CE211&gt;0,IF(SUM(CD$12:CD211)&gt;0,0,IF(CB211&lt;&gt;"",Tablas!$G$8,0)),0)</f>
        <v>0</v>
      </c>
      <c r="CI211" s="6">
        <f>IF(CB211&lt;&gt;"",ROUND(CH211+CG211+CE211,2),0)*(1+Tablas!$E$8)</f>
        <v>0</v>
      </c>
      <c r="CK211" s="14" t="str">
        <f t="shared" si="130"/>
        <v/>
      </c>
      <c r="CL211" s="6">
        <f t="shared" si="131"/>
        <v>0</v>
      </c>
      <c r="CM211" s="6">
        <f t="shared" si="132"/>
        <v>0</v>
      </c>
      <c r="CN211" s="6">
        <f>IF(CL211&gt;0,IF(SUM(CM$12:CM211)&gt;0,0,IF(CK211&lt;&gt;"",-PPMT(Tablas!$D$8,CK211,($C$4*12)-(VLOOKUP($CB$9,$A$12:$B$71,2,0)-1),CL$9-SUM(CM$12:CM211)),0)),0)</f>
        <v>0</v>
      </c>
      <c r="CO211" s="6">
        <f>IF(SUM(CM$12:CM211)&gt;0,0,IF(CK211&lt;&gt;"",CL211-CN211-CM211,0))</f>
        <v>0</v>
      </c>
      <c r="CP211" s="6">
        <f>IF(SUM(CM$12:CM211)&gt;0,0,IF(CK211&lt;&gt;"",(CL211-CM211)*Tablas!$D$8,0))</f>
        <v>0</v>
      </c>
      <c r="CQ211" s="6">
        <f>IF(CN211&gt;0,IF(SUM(CM$12:CM211)&gt;0,0,IF(CK211&lt;&gt;"",Tablas!$G$8,0)),0)</f>
        <v>0</v>
      </c>
      <c r="CR211" s="6">
        <f>IF(CK211&lt;&gt;"",ROUND(CQ211+CP211+CN211,2),0)*(1+Tablas!$E$8)</f>
        <v>0</v>
      </c>
      <c r="CT211" s="14" t="str">
        <f t="shared" si="133"/>
        <v/>
      </c>
      <c r="CU211" s="6">
        <f t="shared" si="134"/>
        <v>0</v>
      </c>
      <c r="CV211" s="6">
        <f t="shared" si="135"/>
        <v>0</v>
      </c>
      <c r="CW211" s="6">
        <f>IF(CU211&gt;0,IF(SUM(CV$12:CV211)&gt;0,0,IF(CT211&lt;&gt;"",-PPMT(Tablas!$D$8,CT211,($C$4*12)-(VLOOKUP($CK$9,$A$12:$B$71,2,0)-1),CU$9-SUM(CV$12:CV211)),0)),0)</f>
        <v>0</v>
      </c>
      <c r="CX211" s="6">
        <f>IF(SUM(CV$12:CV211)&gt;0,0,IF(CT211&lt;&gt;"",CU211-CW211-CV211,0))</f>
        <v>0</v>
      </c>
      <c r="CY211" s="6">
        <f>IF(SUM(CV$12:CV211)&gt;0,0,IF(CT211&lt;&gt;"",(CU211-CV211)*Tablas!$D$8,0))</f>
        <v>0</v>
      </c>
      <c r="CZ211" s="6">
        <f>IF(CW211&gt;0,IF(SUM(CV$12:CV211)&gt;0,0,IF(CT211&lt;&gt;"",Tablas!$G$8,0)),0)</f>
        <v>0</v>
      </c>
      <c r="DA211" s="6">
        <f>IF(CT211&lt;&gt;"",ROUND(CZ211+CY211+CW211,2),0)*(1+Tablas!$E$8)</f>
        <v>0</v>
      </c>
      <c r="DC211" s="14" t="str">
        <f t="shared" si="136"/>
        <v/>
      </c>
      <c r="DD211" s="6">
        <f t="shared" si="137"/>
        <v>0</v>
      </c>
      <c r="DE211" s="6">
        <f t="shared" si="138"/>
        <v>0</v>
      </c>
      <c r="DF211" s="6">
        <f>IF(DD211&gt;0,IF(SUM(DE$12:DE211)&gt;0,0,IF(DC211&lt;&gt;"",-PPMT(Tablas!$D$8,DC211,($C$4*12)-(VLOOKUP($CT$9,$A$12:$B$71,2,0)-1),DD$9-SUM(DE$12:DE211)),0)),0)</f>
        <v>0</v>
      </c>
      <c r="DG211" s="6">
        <f>IF(SUM(DE$12:DE211)&gt;0,0,IF(DC211&lt;&gt;"",DD211-DF211-DE211,0))</f>
        <v>0</v>
      </c>
      <c r="DH211" s="6">
        <f>IF(SUM(DE$12:DE211)&gt;0,0,IF(DC211&lt;&gt;"",(DD211-DE211)*Tablas!$D$8,0))</f>
        <v>0</v>
      </c>
      <c r="DI211" s="6">
        <f>IF(DF211&gt;0,IF(SUM(DE$12:DE211)&gt;0,0,IF(DC211&lt;&gt;"",Tablas!$G$8,0)),0)</f>
        <v>0</v>
      </c>
      <c r="DJ211" s="6">
        <f>IF(DC211&lt;&gt;"",ROUND(DI211+DH211+DF211,2),0)*(1+Tablas!$E$8)</f>
        <v>0</v>
      </c>
      <c r="DL211" s="14" t="str">
        <f t="shared" si="139"/>
        <v/>
      </c>
      <c r="DM211" s="6">
        <f t="shared" si="140"/>
        <v>0</v>
      </c>
      <c r="DN211" s="6">
        <f t="shared" si="141"/>
        <v>0</v>
      </c>
      <c r="DO211" s="6">
        <f>IF(DM211&gt;0,IF(SUM(DN$12:DN211)&gt;0,0,IF(DL211&lt;&gt;"",-PPMT(Tablas!$D$8,DL211,($C$4*12)-(VLOOKUP($DC$9,$A$12:$B$71,2,0)-1),DM$9-SUM(DN$12:DN211)),0)),0)</f>
        <v>0</v>
      </c>
      <c r="DP211" s="6">
        <f>IF(SUM(DN$12:DN211)&gt;0,0,IF(DL211&lt;&gt;"",DM211-DO211-DN211,0))</f>
        <v>0</v>
      </c>
      <c r="DQ211" s="6">
        <f>IF(SUM(DN$12:DN211)&gt;0,0,IF(DL211&lt;&gt;"",(DM211-DN211)*Tablas!$D$8,0))</f>
        <v>0</v>
      </c>
      <c r="DR211" s="6">
        <f>IF(DO211&gt;0,IF(SUM(DN$12:DN211)&gt;0,0,IF(DL211&lt;&gt;"",Tablas!$G$8,0)),0)</f>
        <v>0</v>
      </c>
      <c r="DS211" s="6">
        <f>IF(DL211&lt;&gt;"",ROUND(DR211+DQ211+DO211,2),0)*(1+Tablas!$E$8)</f>
        <v>0</v>
      </c>
      <c r="DU211" s="14" t="str">
        <f t="shared" si="142"/>
        <v/>
      </c>
      <c r="DV211" s="6">
        <f t="shared" si="143"/>
        <v>0</v>
      </c>
      <c r="DW211" s="6">
        <f t="shared" si="144"/>
        <v>0</v>
      </c>
      <c r="DX211" s="6">
        <f>IF(DV211&gt;0,IF(SUM(DW$12:DW211)&gt;0,0,IF(DU211&lt;&gt;"",-PPMT(Tablas!$D$8,DU211,($C$4*12)-(VLOOKUP($DL$9,$A$12:$B$71,2,0)-1),DV$9-SUM(DW$12:DW211)),0)),0)</f>
        <v>0</v>
      </c>
      <c r="DY211" s="6">
        <f>IF(SUM(DW$12:DW211)&gt;0,0,IF(DU211&lt;&gt;"",DV211-DX211-DW211,0))</f>
        <v>0</v>
      </c>
      <c r="DZ211" s="6">
        <f>IF(SUM(DW$12:DW211)&gt;0,0,IF(DU211&lt;&gt;"",(DV211-DW211)*Tablas!$D$8,0))</f>
        <v>0</v>
      </c>
      <c r="EA211" s="6">
        <f>IF(DX211&gt;0,IF(SUM(DW$12:DW211)&gt;0,0,IF(DU211&lt;&gt;"",Tablas!$G$8,0)),0)</f>
        <v>0</v>
      </c>
      <c r="EB211" s="6">
        <f>IF(DU211&lt;&gt;"",ROUND(EA211+DZ211+DX211,2),0)*(1+Tablas!$E$8)</f>
        <v>0</v>
      </c>
    </row>
    <row r="212" spans="1:132" x14ac:dyDescent="0.2">
      <c r="A212" s="3">
        <f>IF($D212&gt;0,COUNTA($D$12:D212),0)</f>
        <v>0</v>
      </c>
      <c r="B212" s="13" t="str">
        <f t="shared" si="145"/>
        <v/>
      </c>
      <c r="C212" s="1">
        <f t="shared" si="146"/>
        <v>51697</v>
      </c>
      <c r="D212" s="34"/>
      <c r="E212" s="6">
        <f t="shared" si="147"/>
        <v>1.0572875908110291E-11</v>
      </c>
      <c r="F212" s="6">
        <f t="shared" si="111"/>
        <v>0</v>
      </c>
      <c r="G212" s="6">
        <f t="shared" si="112"/>
        <v>0</v>
      </c>
      <c r="H212" s="6">
        <f t="shared" si="113"/>
        <v>0</v>
      </c>
      <c r="I212" s="6">
        <f>ROUND(SUM(F212:H212),2)*(Tablas!$E$8)</f>
        <v>0</v>
      </c>
      <c r="J212" s="6">
        <f t="shared" si="114"/>
        <v>0</v>
      </c>
      <c r="AR212" s="14" t="str">
        <f t="shared" si="115"/>
        <v/>
      </c>
      <c r="AS212" s="6">
        <f t="shared" si="116"/>
        <v>0</v>
      </c>
      <c r="AT212" s="6">
        <f t="shared" si="117"/>
        <v>0</v>
      </c>
      <c r="AU212" s="6">
        <f>IF(SUM($AT$12:$AT212)&gt;0,0,IF($AR212&lt;&gt;"",-PPMT($H$2,$AR212,$C$4*12,$AS$12-SUM($AT$12:$AT212)),0))</f>
        <v>0</v>
      </c>
      <c r="AV212" s="6">
        <f>IF(SUM($AT$12:$AT212)&gt;0,0,IF($AR212&lt;&gt;"",AS212-AU212-AT212,0))</f>
        <v>0</v>
      </c>
      <c r="AW212" s="6">
        <f>IF(SUM($AT$12:$AT212)&gt;0,0,IF($AR212&lt;&gt;"",(AS212-AT212)*$H$2,0))</f>
        <v>0</v>
      </c>
      <c r="AX212" s="6">
        <f>IF(AU212&gt;0,IF(SUM($AT$12:$AT212)&gt;0,0,IF($AR212&lt;&gt;"",Tablas!$G$8,0)),0)</f>
        <v>0</v>
      </c>
      <c r="AY212" s="6">
        <f>IF($AR212&lt;&gt;"",ROUND(AX212+AW212+AU212,2),0)*(1+Tablas!$E$8)</f>
        <v>0</v>
      </c>
      <c r="BA212" s="14" t="str">
        <f t="shared" si="118"/>
        <v/>
      </c>
      <c r="BB212" s="6">
        <f t="shared" si="119"/>
        <v>0</v>
      </c>
      <c r="BC212" s="6">
        <f t="shared" si="120"/>
        <v>0</v>
      </c>
      <c r="BD212" s="6">
        <f>IF(BB212&gt;0,
IF(SUM(BC$12:BC212)&gt;0,0,
IF(BA212&lt;&gt;"",
-PPMT(Tablas!$D$8,BA212,($C$4*12)-(VLOOKUP($AR$9,$A$12:$B$71,2,0)-1),BB$9-SUM(BC$12:BC212)),0)),0)</f>
        <v>0</v>
      </c>
      <c r="BE212" s="6">
        <f>IF(SUM(BC$12:BC212)&gt;0,0,IF(BA212&lt;&gt;"",BB212-BD212-BC212,0))</f>
        <v>0</v>
      </c>
      <c r="BF212" s="6">
        <f>IF(SUM(BC$12:BC212)&gt;0,0,IF(BA212&lt;&gt;"",(BB212-BC212)*Tablas!$D$8,0))</f>
        <v>0</v>
      </c>
      <c r="BG212" s="6">
        <f>IF(BD212&gt;0,IF(SUM(BC$12:BC212)&gt;0,0,IF(BA212&lt;&gt;"",Tablas!$G$8,0)),0)</f>
        <v>0</v>
      </c>
      <c r="BH212" s="6">
        <f>IF(BA212&lt;&gt;"",ROUND(BG212+BF212+BD212,2),0)*(1+Tablas!$E$8)</f>
        <v>0</v>
      </c>
      <c r="BJ212" s="14" t="str">
        <f t="shared" si="121"/>
        <v/>
      </c>
      <c r="BK212" s="6">
        <f t="shared" si="122"/>
        <v>0</v>
      </c>
      <c r="BL212" s="6">
        <f t="shared" si="123"/>
        <v>0</v>
      </c>
      <c r="BM212" s="6">
        <f>IF(BK212&gt;0,IF(SUM(BL$12:BL212)&gt;0,0,IF(BJ212&lt;&gt;"",-PPMT(Tablas!$D$8,BJ212,($C$4*12)-(VLOOKUP($BA$9,$A$12:$B$71,2,0)-1),BK$9-SUM(BL$12:BL212)),0)),0)</f>
        <v>0</v>
      </c>
      <c r="BN212" s="6">
        <f>IF(SUM(BL$12:BL212)&gt;0,0,IF(BJ212&lt;&gt;"",BK212-BM212-BL212,0))</f>
        <v>0</v>
      </c>
      <c r="BO212" s="6">
        <f>IF(SUM(BL$12:BL212)&gt;0,0,IF(BJ212&lt;&gt;"",(BK212-BL212)*Tablas!$D$8,0))</f>
        <v>0</v>
      </c>
      <c r="BP212" s="6">
        <f>IF(BM212&gt;0,IF(SUM(BL$12:BL212)&gt;0,0,IF(BJ212&lt;&gt;"",Tablas!$G$8,0)),0)</f>
        <v>0</v>
      </c>
      <c r="BQ212" s="6">
        <f>IF(BJ212&lt;&gt;"",ROUND(BP212+BO212+BM212,2),0)*(1+Tablas!$E$8)</f>
        <v>0</v>
      </c>
      <c r="BS212" s="14" t="str">
        <f t="shared" si="124"/>
        <v/>
      </c>
      <c r="BT212" s="6">
        <f t="shared" si="125"/>
        <v>0</v>
      </c>
      <c r="BU212" s="6">
        <f t="shared" si="126"/>
        <v>0</v>
      </c>
      <c r="BV212" s="6">
        <f>IF(BT212&gt;0,IF(SUM(BU$12:BU212)&gt;0,0,IF(BS212&lt;&gt;"",-PPMT(Tablas!$D$8,BS212,($C$4*12)-(VLOOKUP($BJ$9,$A$12:$B$71,2,0)-1),BT$9-SUM(BU$12:BU212)),0)),0)</f>
        <v>0</v>
      </c>
      <c r="BW212" s="6">
        <f>IF(SUM(BU$12:BU212)&gt;0,0,IF(BS212&lt;&gt;"",BT212-BV212-BU212,0))</f>
        <v>0</v>
      </c>
      <c r="BX212" s="6">
        <f>IF(SUM(BU$12:BU212)&gt;0,0,IF(BS212&lt;&gt;"",(BT212-BU212)*Tablas!$D$8,0))</f>
        <v>0</v>
      </c>
      <c r="BY212" s="6">
        <f>IF(BV212&gt;0,IF(SUM(BU$12:BU212)&gt;0,0,IF(BS212&lt;&gt;"",Tablas!$G$8,0)),0)</f>
        <v>0</v>
      </c>
      <c r="BZ212" s="6">
        <f>IF(BS212&lt;&gt;"",ROUND(BY212+BX212+BV212,2),0)*(1+Tablas!$E$8)</f>
        <v>0</v>
      </c>
      <c r="CB212" s="14" t="str">
        <f t="shared" si="127"/>
        <v/>
      </c>
      <c r="CC212" s="6">
        <f t="shared" si="128"/>
        <v>0</v>
      </c>
      <c r="CD212" s="6">
        <f t="shared" si="129"/>
        <v>0</v>
      </c>
      <c r="CE212" s="6">
        <f>IF(CC212&gt;0,IF(SUM(CD$12:CD212)&gt;0,0,IF(CB212&lt;&gt;"",-PPMT(Tablas!$D$8,CB212,($C$4*12)-(VLOOKUP($BS$9,$A$12:$B$71,2,0)-1),CC$9-SUM(CD$12:CD212)),0)),0)</f>
        <v>0</v>
      </c>
      <c r="CF212" s="6">
        <f>IF(SUM(CD$12:CD212)&gt;0,0,IF(CB212&lt;&gt;"",CC212-CE212-CD212,0))</f>
        <v>0</v>
      </c>
      <c r="CG212" s="6">
        <f>IF(SUM(CD$12:CD212)&gt;0,0,IF(CB212&lt;&gt;"",(CC212-CD212)*Tablas!$D$8,0))</f>
        <v>0</v>
      </c>
      <c r="CH212" s="6">
        <f>IF(CE212&gt;0,IF(SUM(CD$12:CD212)&gt;0,0,IF(CB212&lt;&gt;"",Tablas!$G$8,0)),0)</f>
        <v>0</v>
      </c>
      <c r="CI212" s="6">
        <f>IF(CB212&lt;&gt;"",ROUND(CH212+CG212+CE212,2),0)*(1+Tablas!$E$8)</f>
        <v>0</v>
      </c>
      <c r="CK212" s="14" t="str">
        <f t="shared" si="130"/>
        <v/>
      </c>
      <c r="CL212" s="6">
        <f t="shared" si="131"/>
        <v>0</v>
      </c>
      <c r="CM212" s="6">
        <f t="shared" si="132"/>
        <v>0</v>
      </c>
      <c r="CN212" s="6">
        <f>IF(CL212&gt;0,IF(SUM(CM$12:CM212)&gt;0,0,IF(CK212&lt;&gt;"",-PPMT(Tablas!$D$8,CK212,($C$4*12)-(VLOOKUP($CB$9,$A$12:$B$71,2,0)-1),CL$9-SUM(CM$12:CM212)),0)),0)</f>
        <v>0</v>
      </c>
      <c r="CO212" s="6">
        <f>IF(SUM(CM$12:CM212)&gt;0,0,IF(CK212&lt;&gt;"",CL212-CN212-CM212,0))</f>
        <v>0</v>
      </c>
      <c r="CP212" s="6">
        <f>IF(SUM(CM$12:CM212)&gt;0,0,IF(CK212&lt;&gt;"",(CL212-CM212)*Tablas!$D$8,0))</f>
        <v>0</v>
      </c>
      <c r="CQ212" s="6">
        <f>IF(CN212&gt;0,IF(SUM(CM$12:CM212)&gt;0,0,IF(CK212&lt;&gt;"",Tablas!$G$8,0)),0)</f>
        <v>0</v>
      </c>
      <c r="CR212" s="6">
        <f>IF(CK212&lt;&gt;"",ROUND(CQ212+CP212+CN212,2),0)*(1+Tablas!$E$8)</f>
        <v>0</v>
      </c>
      <c r="CT212" s="14" t="str">
        <f t="shared" si="133"/>
        <v/>
      </c>
      <c r="CU212" s="6">
        <f t="shared" si="134"/>
        <v>0</v>
      </c>
      <c r="CV212" s="6">
        <f t="shared" si="135"/>
        <v>0</v>
      </c>
      <c r="CW212" s="6">
        <f>IF(CU212&gt;0,IF(SUM(CV$12:CV212)&gt;0,0,IF(CT212&lt;&gt;"",-PPMT(Tablas!$D$8,CT212,($C$4*12)-(VLOOKUP($CK$9,$A$12:$B$71,2,0)-1),CU$9-SUM(CV$12:CV212)),0)),0)</f>
        <v>0</v>
      </c>
      <c r="CX212" s="6">
        <f>IF(SUM(CV$12:CV212)&gt;0,0,IF(CT212&lt;&gt;"",CU212-CW212-CV212,0))</f>
        <v>0</v>
      </c>
      <c r="CY212" s="6">
        <f>IF(SUM(CV$12:CV212)&gt;0,0,IF(CT212&lt;&gt;"",(CU212-CV212)*Tablas!$D$8,0))</f>
        <v>0</v>
      </c>
      <c r="CZ212" s="6">
        <f>IF(CW212&gt;0,IF(SUM(CV$12:CV212)&gt;0,0,IF(CT212&lt;&gt;"",Tablas!$G$8,0)),0)</f>
        <v>0</v>
      </c>
      <c r="DA212" s="6">
        <f>IF(CT212&lt;&gt;"",ROUND(CZ212+CY212+CW212,2),0)*(1+Tablas!$E$8)</f>
        <v>0</v>
      </c>
      <c r="DC212" s="14" t="str">
        <f t="shared" si="136"/>
        <v/>
      </c>
      <c r="DD212" s="6">
        <f t="shared" si="137"/>
        <v>0</v>
      </c>
      <c r="DE212" s="6">
        <f t="shared" si="138"/>
        <v>0</v>
      </c>
      <c r="DF212" s="6">
        <f>IF(DD212&gt;0,IF(SUM(DE$12:DE212)&gt;0,0,IF(DC212&lt;&gt;"",-PPMT(Tablas!$D$8,DC212,($C$4*12)-(VLOOKUP($CT$9,$A$12:$B$71,2,0)-1),DD$9-SUM(DE$12:DE212)),0)),0)</f>
        <v>0</v>
      </c>
      <c r="DG212" s="6">
        <f>IF(SUM(DE$12:DE212)&gt;0,0,IF(DC212&lt;&gt;"",DD212-DF212-DE212,0))</f>
        <v>0</v>
      </c>
      <c r="DH212" s="6">
        <f>IF(SUM(DE$12:DE212)&gt;0,0,IF(DC212&lt;&gt;"",(DD212-DE212)*Tablas!$D$8,0))</f>
        <v>0</v>
      </c>
      <c r="DI212" s="6">
        <f>IF(DF212&gt;0,IF(SUM(DE$12:DE212)&gt;0,0,IF(DC212&lt;&gt;"",Tablas!$G$8,0)),0)</f>
        <v>0</v>
      </c>
      <c r="DJ212" s="6">
        <f>IF(DC212&lt;&gt;"",ROUND(DI212+DH212+DF212,2),0)*(1+Tablas!$E$8)</f>
        <v>0</v>
      </c>
      <c r="DL212" s="14" t="str">
        <f t="shared" si="139"/>
        <v/>
      </c>
      <c r="DM212" s="6">
        <f t="shared" si="140"/>
        <v>0</v>
      </c>
      <c r="DN212" s="6">
        <f t="shared" si="141"/>
        <v>0</v>
      </c>
      <c r="DO212" s="6">
        <f>IF(DM212&gt;0,IF(SUM(DN$12:DN212)&gt;0,0,IF(DL212&lt;&gt;"",-PPMT(Tablas!$D$8,DL212,($C$4*12)-(VLOOKUP($DC$9,$A$12:$B$71,2,0)-1),DM$9-SUM(DN$12:DN212)),0)),0)</f>
        <v>0</v>
      </c>
      <c r="DP212" s="6">
        <f>IF(SUM(DN$12:DN212)&gt;0,0,IF(DL212&lt;&gt;"",DM212-DO212-DN212,0))</f>
        <v>0</v>
      </c>
      <c r="DQ212" s="6">
        <f>IF(SUM(DN$12:DN212)&gt;0,0,IF(DL212&lt;&gt;"",(DM212-DN212)*Tablas!$D$8,0))</f>
        <v>0</v>
      </c>
      <c r="DR212" s="6">
        <f>IF(DO212&gt;0,IF(SUM(DN$12:DN212)&gt;0,0,IF(DL212&lt;&gt;"",Tablas!$G$8,0)),0)</f>
        <v>0</v>
      </c>
      <c r="DS212" s="6">
        <f>IF(DL212&lt;&gt;"",ROUND(DR212+DQ212+DO212,2),0)*(1+Tablas!$E$8)</f>
        <v>0</v>
      </c>
      <c r="DU212" s="14" t="str">
        <f t="shared" si="142"/>
        <v/>
      </c>
      <c r="DV212" s="6">
        <f t="shared" si="143"/>
        <v>0</v>
      </c>
      <c r="DW212" s="6">
        <f t="shared" si="144"/>
        <v>0</v>
      </c>
      <c r="DX212" s="6">
        <f>IF(DV212&gt;0,IF(SUM(DW$12:DW212)&gt;0,0,IF(DU212&lt;&gt;"",-PPMT(Tablas!$D$8,DU212,($C$4*12)-(VLOOKUP($DL$9,$A$12:$B$71,2,0)-1),DV$9-SUM(DW$12:DW212)),0)),0)</f>
        <v>0</v>
      </c>
      <c r="DY212" s="6">
        <f>IF(SUM(DW$12:DW212)&gt;0,0,IF(DU212&lt;&gt;"",DV212-DX212-DW212,0))</f>
        <v>0</v>
      </c>
      <c r="DZ212" s="6">
        <f>IF(SUM(DW$12:DW212)&gt;0,0,IF(DU212&lt;&gt;"",(DV212-DW212)*Tablas!$D$8,0))</f>
        <v>0</v>
      </c>
      <c r="EA212" s="6">
        <f>IF(DX212&gt;0,IF(SUM(DW$12:DW212)&gt;0,0,IF(DU212&lt;&gt;"",Tablas!$G$8,0)),0)</f>
        <v>0</v>
      </c>
      <c r="EB212" s="6">
        <f>IF(DU212&lt;&gt;"",ROUND(EA212+DZ212+DX212,2),0)*(1+Tablas!$E$8)</f>
        <v>0</v>
      </c>
    </row>
    <row r="213" spans="1:132" x14ac:dyDescent="0.2">
      <c r="A213" s="3">
        <f>IF($D213&gt;0,COUNTA($D$12:D213),0)</f>
        <v>0</v>
      </c>
      <c r="B213" s="13" t="str">
        <f t="shared" si="145"/>
        <v/>
      </c>
      <c r="C213" s="1">
        <f t="shared" si="146"/>
        <v>51728</v>
      </c>
      <c r="D213" s="34"/>
      <c r="E213" s="6">
        <f t="shared" si="147"/>
        <v>1.0572875908110291E-11</v>
      </c>
      <c r="F213" s="6">
        <f t="shared" si="111"/>
        <v>0</v>
      </c>
      <c r="G213" s="6">
        <f t="shared" si="112"/>
        <v>0</v>
      </c>
      <c r="H213" s="6">
        <f t="shared" si="113"/>
        <v>0</v>
      </c>
      <c r="I213" s="6">
        <f>ROUND(SUM(F213:H213),2)*(Tablas!$E$8)</f>
        <v>0</v>
      </c>
      <c r="J213" s="6">
        <f t="shared" si="114"/>
        <v>0</v>
      </c>
      <c r="AR213" s="14" t="str">
        <f t="shared" si="115"/>
        <v/>
      </c>
      <c r="AS213" s="6">
        <f t="shared" si="116"/>
        <v>0</v>
      </c>
      <c r="AT213" s="6">
        <f t="shared" si="117"/>
        <v>0</v>
      </c>
      <c r="AU213" s="6">
        <f>IF(SUM($AT$12:$AT213)&gt;0,0,IF($AR213&lt;&gt;"",-PPMT($H$2,$AR213,$C$4*12,$AS$12-SUM($AT$12:$AT213)),0))</f>
        <v>0</v>
      </c>
      <c r="AV213" s="6">
        <f>IF(SUM($AT$12:$AT213)&gt;0,0,IF($AR213&lt;&gt;"",AS213-AU213-AT213,0))</f>
        <v>0</v>
      </c>
      <c r="AW213" s="6">
        <f>IF(SUM($AT$12:$AT213)&gt;0,0,IF($AR213&lt;&gt;"",(AS213-AT213)*$H$2,0))</f>
        <v>0</v>
      </c>
      <c r="AX213" s="6">
        <f>IF(AU213&gt;0,IF(SUM($AT$12:$AT213)&gt;0,0,IF($AR213&lt;&gt;"",Tablas!$G$8,0)),0)</f>
        <v>0</v>
      </c>
      <c r="AY213" s="6">
        <f>IF($AR213&lt;&gt;"",ROUND(AX213+AW213+AU213,2),0)*(1+Tablas!$E$8)</f>
        <v>0</v>
      </c>
      <c r="BA213" s="14" t="str">
        <f t="shared" si="118"/>
        <v/>
      </c>
      <c r="BB213" s="6">
        <f t="shared" si="119"/>
        <v>0</v>
      </c>
      <c r="BC213" s="6">
        <f t="shared" si="120"/>
        <v>0</v>
      </c>
      <c r="BD213" s="6">
        <f>IF(BB213&gt;0,
IF(SUM(BC$12:BC213)&gt;0,0,
IF(BA213&lt;&gt;"",
-PPMT(Tablas!$D$8,BA213,($C$4*12)-(VLOOKUP($AR$9,$A$12:$B$71,2,0)-1),BB$9-SUM(BC$12:BC213)),0)),0)</f>
        <v>0</v>
      </c>
      <c r="BE213" s="6">
        <f>IF(SUM(BC$12:BC213)&gt;0,0,IF(BA213&lt;&gt;"",BB213-BD213-BC213,0))</f>
        <v>0</v>
      </c>
      <c r="BF213" s="6">
        <f>IF(SUM(BC$12:BC213)&gt;0,0,IF(BA213&lt;&gt;"",(BB213-BC213)*Tablas!$D$8,0))</f>
        <v>0</v>
      </c>
      <c r="BG213" s="6">
        <f>IF(BD213&gt;0,IF(SUM(BC$12:BC213)&gt;0,0,IF(BA213&lt;&gt;"",Tablas!$G$8,0)),0)</f>
        <v>0</v>
      </c>
      <c r="BH213" s="6">
        <f>IF(BA213&lt;&gt;"",ROUND(BG213+BF213+BD213,2),0)*(1+Tablas!$E$8)</f>
        <v>0</v>
      </c>
      <c r="BJ213" s="14" t="str">
        <f t="shared" si="121"/>
        <v/>
      </c>
      <c r="BK213" s="6">
        <f t="shared" si="122"/>
        <v>0</v>
      </c>
      <c r="BL213" s="6">
        <f t="shared" si="123"/>
        <v>0</v>
      </c>
      <c r="BM213" s="6">
        <f>IF(BK213&gt;0,IF(SUM(BL$12:BL213)&gt;0,0,IF(BJ213&lt;&gt;"",-PPMT(Tablas!$D$8,BJ213,($C$4*12)-(VLOOKUP($BA$9,$A$12:$B$71,2,0)-1),BK$9-SUM(BL$12:BL213)),0)),0)</f>
        <v>0</v>
      </c>
      <c r="BN213" s="6">
        <f>IF(SUM(BL$12:BL213)&gt;0,0,IF(BJ213&lt;&gt;"",BK213-BM213-BL213,0))</f>
        <v>0</v>
      </c>
      <c r="BO213" s="6">
        <f>IF(SUM(BL$12:BL213)&gt;0,0,IF(BJ213&lt;&gt;"",(BK213-BL213)*Tablas!$D$8,0))</f>
        <v>0</v>
      </c>
      <c r="BP213" s="6">
        <f>IF(BM213&gt;0,IF(SUM(BL$12:BL213)&gt;0,0,IF(BJ213&lt;&gt;"",Tablas!$G$8,0)),0)</f>
        <v>0</v>
      </c>
      <c r="BQ213" s="6">
        <f>IF(BJ213&lt;&gt;"",ROUND(BP213+BO213+BM213,2),0)*(1+Tablas!$E$8)</f>
        <v>0</v>
      </c>
      <c r="BS213" s="14" t="str">
        <f t="shared" si="124"/>
        <v/>
      </c>
      <c r="BT213" s="6">
        <f t="shared" si="125"/>
        <v>0</v>
      </c>
      <c r="BU213" s="6">
        <f t="shared" si="126"/>
        <v>0</v>
      </c>
      <c r="BV213" s="6">
        <f>IF(BT213&gt;0,IF(SUM(BU$12:BU213)&gt;0,0,IF(BS213&lt;&gt;"",-PPMT(Tablas!$D$8,BS213,($C$4*12)-(VLOOKUP($BJ$9,$A$12:$B$71,2,0)-1),BT$9-SUM(BU$12:BU213)),0)),0)</f>
        <v>0</v>
      </c>
      <c r="BW213" s="6">
        <f>IF(SUM(BU$12:BU213)&gt;0,0,IF(BS213&lt;&gt;"",BT213-BV213-BU213,0))</f>
        <v>0</v>
      </c>
      <c r="BX213" s="6">
        <f>IF(SUM(BU$12:BU213)&gt;0,0,IF(BS213&lt;&gt;"",(BT213-BU213)*Tablas!$D$8,0))</f>
        <v>0</v>
      </c>
      <c r="BY213" s="6">
        <f>IF(BV213&gt;0,IF(SUM(BU$12:BU213)&gt;0,0,IF(BS213&lt;&gt;"",Tablas!$G$8,0)),0)</f>
        <v>0</v>
      </c>
      <c r="BZ213" s="6">
        <f>IF(BS213&lt;&gt;"",ROUND(BY213+BX213+BV213,2),0)*(1+Tablas!$E$8)</f>
        <v>0</v>
      </c>
      <c r="CB213" s="14" t="str">
        <f t="shared" si="127"/>
        <v/>
      </c>
      <c r="CC213" s="6">
        <f t="shared" si="128"/>
        <v>0</v>
      </c>
      <c r="CD213" s="6">
        <f t="shared" si="129"/>
        <v>0</v>
      </c>
      <c r="CE213" s="6">
        <f>IF(CC213&gt;0,IF(SUM(CD$12:CD213)&gt;0,0,IF(CB213&lt;&gt;"",-PPMT(Tablas!$D$8,CB213,($C$4*12)-(VLOOKUP($BS$9,$A$12:$B$71,2,0)-1),CC$9-SUM(CD$12:CD213)),0)),0)</f>
        <v>0</v>
      </c>
      <c r="CF213" s="6">
        <f>IF(SUM(CD$12:CD213)&gt;0,0,IF(CB213&lt;&gt;"",CC213-CE213-CD213,0))</f>
        <v>0</v>
      </c>
      <c r="CG213" s="6">
        <f>IF(SUM(CD$12:CD213)&gt;0,0,IF(CB213&lt;&gt;"",(CC213-CD213)*Tablas!$D$8,0))</f>
        <v>0</v>
      </c>
      <c r="CH213" s="6">
        <f>IF(CE213&gt;0,IF(SUM(CD$12:CD213)&gt;0,0,IF(CB213&lt;&gt;"",Tablas!$G$8,0)),0)</f>
        <v>0</v>
      </c>
      <c r="CI213" s="6">
        <f>IF(CB213&lt;&gt;"",ROUND(CH213+CG213+CE213,2),0)*(1+Tablas!$E$8)</f>
        <v>0</v>
      </c>
      <c r="CK213" s="14" t="str">
        <f t="shared" si="130"/>
        <v/>
      </c>
      <c r="CL213" s="6">
        <f t="shared" si="131"/>
        <v>0</v>
      </c>
      <c r="CM213" s="6">
        <f t="shared" si="132"/>
        <v>0</v>
      </c>
      <c r="CN213" s="6">
        <f>IF(CL213&gt;0,IF(SUM(CM$12:CM213)&gt;0,0,IF(CK213&lt;&gt;"",-PPMT(Tablas!$D$8,CK213,($C$4*12)-(VLOOKUP($CB$9,$A$12:$B$71,2,0)-1),CL$9-SUM(CM$12:CM213)),0)),0)</f>
        <v>0</v>
      </c>
      <c r="CO213" s="6">
        <f>IF(SUM(CM$12:CM213)&gt;0,0,IF(CK213&lt;&gt;"",CL213-CN213-CM213,0))</f>
        <v>0</v>
      </c>
      <c r="CP213" s="6">
        <f>IF(SUM(CM$12:CM213)&gt;0,0,IF(CK213&lt;&gt;"",(CL213-CM213)*Tablas!$D$8,0))</f>
        <v>0</v>
      </c>
      <c r="CQ213" s="6">
        <f>IF(CN213&gt;0,IF(SUM(CM$12:CM213)&gt;0,0,IF(CK213&lt;&gt;"",Tablas!$G$8,0)),0)</f>
        <v>0</v>
      </c>
      <c r="CR213" s="6">
        <f>IF(CK213&lt;&gt;"",ROUND(CQ213+CP213+CN213,2),0)*(1+Tablas!$E$8)</f>
        <v>0</v>
      </c>
      <c r="CT213" s="14" t="str">
        <f t="shared" si="133"/>
        <v/>
      </c>
      <c r="CU213" s="6">
        <f t="shared" si="134"/>
        <v>0</v>
      </c>
      <c r="CV213" s="6">
        <f t="shared" si="135"/>
        <v>0</v>
      </c>
      <c r="CW213" s="6">
        <f>IF(CU213&gt;0,IF(SUM(CV$12:CV213)&gt;0,0,IF(CT213&lt;&gt;"",-PPMT(Tablas!$D$8,CT213,($C$4*12)-(VLOOKUP($CK$9,$A$12:$B$71,2,0)-1),CU$9-SUM(CV$12:CV213)),0)),0)</f>
        <v>0</v>
      </c>
      <c r="CX213" s="6">
        <f>IF(SUM(CV$12:CV213)&gt;0,0,IF(CT213&lt;&gt;"",CU213-CW213-CV213,0))</f>
        <v>0</v>
      </c>
      <c r="CY213" s="6">
        <f>IF(SUM(CV$12:CV213)&gt;0,0,IF(CT213&lt;&gt;"",(CU213-CV213)*Tablas!$D$8,0))</f>
        <v>0</v>
      </c>
      <c r="CZ213" s="6">
        <f>IF(CW213&gt;0,IF(SUM(CV$12:CV213)&gt;0,0,IF(CT213&lt;&gt;"",Tablas!$G$8,0)),0)</f>
        <v>0</v>
      </c>
      <c r="DA213" s="6">
        <f>IF(CT213&lt;&gt;"",ROUND(CZ213+CY213+CW213,2),0)*(1+Tablas!$E$8)</f>
        <v>0</v>
      </c>
      <c r="DC213" s="14" t="str">
        <f t="shared" si="136"/>
        <v/>
      </c>
      <c r="DD213" s="6">
        <f t="shared" si="137"/>
        <v>0</v>
      </c>
      <c r="DE213" s="6">
        <f t="shared" si="138"/>
        <v>0</v>
      </c>
      <c r="DF213" s="6">
        <f>IF(DD213&gt;0,IF(SUM(DE$12:DE213)&gt;0,0,IF(DC213&lt;&gt;"",-PPMT(Tablas!$D$8,DC213,($C$4*12)-(VLOOKUP($CT$9,$A$12:$B$71,2,0)-1),DD$9-SUM(DE$12:DE213)),0)),0)</f>
        <v>0</v>
      </c>
      <c r="DG213" s="6">
        <f>IF(SUM(DE$12:DE213)&gt;0,0,IF(DC213&lt;&gt;"",DD213-DF213-DE213,0))</f>
        <v>0</v>
      </c>
      <c r="DH213" s="6">
        <f>IF(SUM(DE$12:DE213)&gt;0,0,IF(DC213&lt;&gt;"",(DD213-DE213)*Tablas!$D$8,0))</f>
        <v>0</v>
      </c>
      <c r="DI213" s="6">
        <f>IF(DF213&gt;0,IF(SUM(DE$12:DE213)&gt;0,0,IF(DC213&lt;&gt;"",Tablas!$G$8,0)),0)</f>
        <v>0</v>
      </c>
      <c r="DJ213" s="6">
        <f>IF(DC213&lt;&gt;"",ROUND(DI213+DH213+DF213,2),0)*(1+Tablas!$E$8)</f>
        <v>0</v>
      </c>
      <c r="DL213" s="14" t="str">
        <f t="shared" si="139"/>
        <v/>
      </c>
      <c r="DM213" s="6">
        <f t="shared" si="140"/>
        <v>0</v>
      </c>
      <c r="DN213" s="6">
        <f t="shared" si="141"/>
        <v>0</v>
      </c>
      <c r="DO213" s="6">
        <f>IF(DM213&gt;0,IF(SUM(DN$12:DN213)&gt;0,0,IF(DL213&lt;&gt;"",-PPMT(Tablas!$D$8,DL213,($C$4*12)-(VLOOKUP($DC$9,$A$12:$B$71,2,0)-1),DM$9-SUM(DN$12:DN213)),0)),0)</f>
        <v>0</v>
      </c>
      <c r="DP213" s="6">
        <f>IF(SUM(DN$12:DN213)&gt;0,0,IF(DL213&lt;&gt;"",DM213-DO213-DN213,0))</f>
        <v>0</v>
      </c>
      <c r="DQ213" s="6">
        <f>IF(SUM(DN$12:DN213)&gt;0,0,IF(DL213&lt;&gt;"",(DM213-DN213)*Tablas!$D$8,0))</f>
        <v>0</v>
      </c>
      <c r="DR213" s="6">
        <f>IF(DO213&gt;0,IF(SUM(DN$12:DN213)&gt;0,0,IF(DL213&lt;&gt;"",Tablas!$G$8,0)),0)</f>
        <v>0</v>
      </c>
      <c r="DS213" s="6">
        <f>IF(DL213&lt;&gt;"",ROUND(DR213+DQ213+DO213,2),0)*(1+Tablas!$E$8)</f>
        <v>0</v>
      </c>
      <c r="DU213" s="14" t="str">
        <f t="shared" si="142"/>
        <v/>
      </c>
      <c r="DV213" s="6">
        <f t="shared" si="143"/>
        <v>0</v>
      </c>
      <c r="DW213" s="6">
        <f t="shared" si="144"/>
        <v>0</v>
      </c>
      <c r="DX213" s="6">
        <f>IF(DV213&gt;0,IF(SUM(DW$12:DW213)&gt;0,0,IF(DU213&lt;&gt;"",-PPMT(Tablas!$D$8,DU213,($C$4*12)-(VLOOKUP($DL$9,$A$12:$B$71,2,0)-1),DV$9-SUM(DW$12:DW213)),0)),0)</f>
        <v>0</v>
      </c>
      <c r="DY213" s="6">
        <f>IF(SUM(DW$12:DW213)&gt;0,0,IF(DU213&lt;&gt;"",DV213-DX213-DW213,0))</f>
        <v>0</v>
      </c>
      <c r="DZ213" s="6">
        <f>IF(SUM(DW$12:DW213)&gt;0,0,IF(DU213&lt;&gt;"",(DV213-DW213)*Tablas!$D$8,0))</f>
        <v>0</v>
      </c>
      <c r="EA213" s="6">
        <f>IF(DX213&gt;0,IF(SUM(DW$12:DW213)&gt;0,0,IF(DU213&lt;&gt;"",Tablas!$G$8,0)),0)</f>
        <v>0</v>
      </c>
      <c r="EB213" s="6">
        <f>IF(DU213&lt;&gt;"",ROUND(EA213+DZ213+DX213,2),0)*(1+Tablas!$E$8)</f>
        <v>0</v>
      </c>
    </row>
    <row r="214" spans="1:132" x14ac:dyDescent="0.2">
      <c r="A214" s="3">
        <f>IF($D214&gt;0,COUNTA($D$12:D214),0)</f>
        <v>0</v>
      </c>
      <c r="B214" s="13" t="str">
        <f t="shared" si="145"/>
        <v/>
      </c>
      <c r="C214" s="1">
        <f t="shared" si="146"/>
        <v>51759</v>
      </c>
      <c r="D214" s="34"/>
      <c r="E214" s="6">
        <f t="shared" si="147"/>
        <v>1.0572875908110291E-11</v>
      </c>
      <c r="F214" s="6">
        <f t="shared" si="111"/>
        <v>0</v>
      </c>
      <c r="G214" s="6">
        <f t="shared" si="112"/>
        <v>0</v>
      </c>
      <c r="H214" s="6">
        <f t="shared" si="113"/>
        <v>0</v>
      </c>
      <c r="I214" s="6">
        <f>ROUND(SUM(F214:H214),2)*(Tablas!$E$8)</f>
        <v>0</v>
      </c>
      <c r="J214" s="6">
        <f t="shared" si="114"/>
        <v>0</v>
      </c>
      <c r="AR214" s="14" t="str">
        <f t="shared" si="115"/>
        <v/>
      </c>
      <c r="AS214" s="6">
        <f t="shared" si="116"/>
        <v>0</v>
      </c>
      <c r="AT214" s="6">
        <f t="shared" si="117"/>
        <v>0</v>
      </c>
      <c r="AU214" s="6">
        <f>IF(SUM($AT$12:$AT214)&gt;0,0,IF($AR214&lt;&gt;"",-PPMT($H$2,$AR214,$C$4*12,$AS$12-SUM($AT$12:$AT214)),0))</f>
        <v>0</v>
      </c>
      <c r="AV214" s="6">
        <f>IF(SUM($AT$12:$AT214)&gt;0,0,IF($AR214&lt;&gt;"",AS214-AU214-AT214,0))</f>
        <v>0</v>
      </c>
      <c r="AW214" s="6">
        <f>IF(SUM($AT$12:$AT214)&gt;0,0,IF($AR214&lt;&gt;"",(AS214-AT214)*$H$2,0))</f>
        <v>0</v>
      </c>
      <c r="AX214" s="6">
        <f>IF(AU214&gt;0,IF(SUM($AT$12:$AT214)&gt;0,0,IF($AR214&lt;&gt;"",Tablas!$G$8,0)),0)</f>
        <v>0</v>
      </c>
      <c r="AY214" s="6">
        <f>IF($AR214&lt;&gt;"",ROUND(AX214+AW214+AU214,2),0)*(1+Tablas!$E$8)</f>
        <v>0</v>
      </c>
      <c r="BA214" s="14" t="str">
        <f t="shared" si="118"/>
        <v/>
      </c>
      <c r="BB214" s="6">
        <f t="shared" si="119"/>
        <v>0</v>
      </c>
      <c r="BC214" s="6">
        <f t="shared" si="120"/>
        <v>0</v>
      </c>
      <c r="BD214" s="6">
        <f>IF(BB214&gt;0,
IF(SUM(BC$12:BC214)&gt;0,0,
IF(BA214&lt;&gt;"",
-PPMT(Tablas!$D$8,BA214,($C$4*12)-(VLOOKUP($AR$9,$A$12:$B$71,2,0)-1),BB$9-SUM(BC$12:BC214)),0)),0)</f>
        <v>0</v>
      </c>
      <c r="BE214" s="6">
        <f>IF(SUM(BC$12:BC214)&gt;0,0,IF(BA214&lt;&gt;"",BB214-BD214-BC214,0))</f>
        <v>0</v>
      </c>
      <c r="BF214" s="6">
        <f>IF(SUM(BC$12:BC214)&gt;0,0,IF(BA214&lt;&gt;"",(BB214-BC214)*Tablas!$D$8,0))</f>
        <v>0</v>
      </c>
      <c r="BG214" s="6">
        <f>IF(BD214&gt;0,IF(SUM(BC$12:BC214)&gt;0,0,IF(BA214&lt;&gt;"",Tablas!$G$8,0)),0)</f>
        <v>0</v>
      </c>
      <c r="BH214" s="6">
        <f>IF(BA214&lt;&gt;"",ROUND(BG214+BF214+BD214,2),0)*(1+Tablas!$E$8)</f>
        <v>0</v>
      </c>
      <c r="BJ214" s="14" t="str">
        <f t="shared" si="121"/>
        <v/>
      </c>
      <c r="BK214" s="6">
        <f t="shared" si="122"/>
        <v>0</v>
      </c>
      <c r="BL214" s="6">
        <f t="shared" si="123"/>
        <v>0</v>
      </c>
      <c r="BM214" s="6">
        <f>IF(BK214&gt;0,IF(SUM(BL$12:BL214)&gt;0,0,IF(BJ214&lt;&gt;"",-PPMT(Tablas!$D$8,BJ214,($C$4*12)-(VLOOKUP($BA$9,$A$12:$B$71,2,0)-1),BK$9-SUM(BL$12:BL214)),0)),0)</f>
        <v>0</v>
      </c>
      <c r="BN214" s="6">
        <f>IF(SUM(BL$12:BL214)&gt;0,0,IF(BJ214&lt;&gt;"",BK214-BM214-BL214,0))</f>
        <v>0</v>
      </c>
      <c r="BO214" s="6">
        <f>IF(SUM(BL$12:BL214)&gt;0,0,IF(BJ214&lt;&gt;"",(BK214-BL214)*Tablas!$D$8,0))</f>
        <v>0</v>
      </c>
      <c r="BP214" s="6">
        <f>IF(BM214&gt;0,IF(SUM(BL$12:BL214)&gt;0,0,IF(BJ214&lt;&gt;"",Tablas!$G$8,0)),0)</f>
        <v>0</v>
      </c>
      <c r="BQ214" s="6">
        <f>IF(BJ214&lt;&gt;"",ROUND(BP214+BO214+BM214,2),0)*(1+Tablas!$E$8)</f>
        <v>0</v>
      </c>
      <c r="BS214" s="14" t="str">
        <f t="shared" si="124"/>
        <v/>
      </c>
      <c r="BT214" s="6">
        <f t="shared" si="125"/>
        <v>0</v>
      </c>
      <c r="BU214" s="6">
        <f t="shared" si="126"/>
        <v>0</v>
      </c>
      <c r="BV214" s="6">
        <f>IF(BT214&gt;0,IF(SUM(BU$12:BU214)&gt;0,0,IF(BS214&lt;&gt;"",-PPMT(Tablas!$D$8,BS214,($C$4*12)-(VLOOKUP($BJ$9,$A$12:$B$71,2,0)-1),BT$9-SUM(BU$12:BU214)),0)),0)</f>
        <v>0</v>
      </c>
      <c r="BW214" s="6">
        <f>IF(SUM(BU$12:BU214)&gt;0,0,IF(BS214&lt;&gt;"",BT214-BV214-BU214,0))</f>
        <v>0</v>
      </c>
      <c r="BX214" s="6">
        <f>IF(SUM(BU$12:BU214)&gt;0,0,IF(BS214&lt;&gt;"",(BT214-BU214)*Tablas!$D$8,0))</f>
        <v>0</v>
      </c>
      <c r="BY214" s="6">
        <f>IF(BV214&gt;0,IF(SUM(BU$12:BU214)&gt;0,0,IF(BS214&lt;&gt;"",Tablas!$G$8,0)),0)</f>
        <v>0</v>
      </c>
      <c r="BZ214" s="6">
        <f>IF(BS214&lt;&gt;"",ROUND(BY214+BX214+BV214,2),0)*(1+Tablas!$E$8)</f>
        <v>0</v>
      </c>
      <c r="CB214" s="14" t="str">
        <f t="shared" si="127"/>
        <v/>
      </c>
      <c r="CC214" s="6">
        <f t="shared" si="128"/>
        <v>0</v>
      </c>
      <c r="CD214" s="6">
        <f t="shared" si="129"/>
        <v>0</v>
      </c>
      <c r="CE214" s="6">
        <f>IF(CC214&gt;0,IF(SUM(CD$12:CD214)&gt;0,0,IF(CB214&lt;&gt;"",-PPMT(Tablas!$D$8,CB214,($C$4*12)-(VLOOKUP($BS$9,$A$12:$B$71,2,0)-1),CC$9-SUM(CD$12:CD214)),0)),0)</f>
        <v>0</v>
      </c>
      <c r="CF214" s="6">
        <f>IF(SUM(CD$12:CD214)&gt;0,0,IF(CB214&lt;&gt;"",CC214-CE214-CD214,0))</f>
        <v>0</v>
      </c>
      <c r="CG214" s="6">
        <f>IF(SUM(CD$12:CD214)&gt;0,0,IF(CB214&lt;&gt;"",(CC214-CD214)*Tablas!$D$8,0))</f>
        <v>0</v>
      </c>
      <c r="CH214" s="6">
        <f>IF(CE214&gt;0,IF(SUM(CD$12:CD214)&gt;0,0,IF(CB214&lt;&gt;"",Tablas!$G$8,0)),0)</f>
        <v>0</v>
      </c>
      <c r="CI214" s="6">
        <f>IF(CB214&lt;&gt;"",ROUND(CH214+CG214+CE214,2),0)*(1+Tablas!$E$8)</f>
        <v>0</v>
      </c>
      <c r="CK214" s="14" t="str">
        <f t="shared" si="130"/>
        <v/>
      </c>
      <c r="CL214" s="6">
        <f t="shared" si="131"/>
        <v>0</v>
      </c>
      <c r="CM214" s="6">
        <f t="shared" si="132"/>
        <v>0</v>
      </c>
      <c r="CN214" s="6">
        <f>IF(CL214&gt;0,IF(SUM(CM$12:CM214)&gt;0,0,IF(CK214&lt;&gt;"",-PPMT(Tablas!$D$8,CK214,($C$4*12)-(VLOOKUP($CB$9,$A$12:$B$71,2,0)-1),CL$9-SUM(CM$12:CM214)),0)),0)</f>
        <v>0</v>
      </c>
      <c r="CO214" s="6">
        <f>IF(SUM(CM$12:CM214)&gt;0,0,IF(CK214&lt;&gt;"",CL214-CN214-CM214,0))</f>
        <v>0</v>
      </c>
      <c r="CP214" s="6">
        <f>IF(SUM(CM$12:CM214)&gt;0,0,IF(CK214&lt;&gt;"",(CL214-CM214)*Tablas!$D$8,0))</f>
        <v>0</v>
      </c>
      <c r="CQ214" s="6">
        <f>IF(CN214&gt;0,IF(SUM(CM$12:CM214)&gt;0,0,IF(CK214&lt;&gt;"",Tablas!$G$8,0)),0)</f>
        <v>0</v>
      </c>
      <c r="CR214" s="6">
        <f>IF(CK214&lt;&gt;"",ROUND(CQ214+CP214+CN214,2),0)*(1+Tablas!$E$8)</f>
        <v>0</v>
      </c>
      <c r="CT214" s="14" t="str">
        <f t="shared" si="133"/>
        <v/>
      </c>
      <c r="CU214" s="6">
        <f t="shared" si="134"/>
        <v>0</v>
      </c>
      <c r="CV214" s="6">
        <f t="shared" si="135"/>
        <v>0</v>
      </c>
      <c r="CW214" s="6">
        <f>IF(CU214&gt;0,IF(SUM(CV$12:CV214)&gt;0,0,IF(CT214&lt;&gt;"",-PPMT(Tablas!$D$8,CT214,($C$4*12)-(VLOOKUP($CK$9,$A$12:$B$71,2,0)-1),CU$9-SUM(CV$12:CV214)),0)),0)</f>
        <v>0</v>
      </c>
      <c r="CX214" s="6">
        <f>IF(SUM(CV$12:CV214)&gt;0,0,IF(CT214&lt;&gt;"",CU214-CW214-CV214,0))</f>
        <v>0</v>
      </c>
      <c r="CY214" s="6">
        <f>IF(SUM(CV$12:CV214)&gt;0,0,IF(CT214&lt;&gt;"",(CU214-CV214)*Tablas!$D$8,0))</f>
        <v>0</v>
      </c>
      <c r="CZ214" s="6">
        <f>IF(CW214&gt;0,IF(SUM(CV$12:CV214)&gt;0,0,IF(CT214&lt;&gt;"",Tablas!$G$8,0)),0)</f>
        <v>0</v>
      </c>
      <c r="DA214" s="6">
        <f>IF(CT214&lt;&gt;"",ROUND(CZ214+CY214+CW214,2),0)*(1+Tablas!$E$8)</f>
        <v>0</v>
      </c>
      <c r="DC214" s="14" t="str">
        <f t="shared" si="136"/>
        <v/>
      </c>
      <c r="DD214" s="6">
        <f t="shared" si="137"/>
        <v>0</v>
      </c>
      <c r="DE214" s="6">
        <f t="shared" si="138"/>
        <v>0</v>
      </c>
      <c r="DF214" s="6">
        <f>IF(DD214&gt;0,IF(SUM(DE$12:DE214)&gt;0,0,IF(DC214&lt;&gt;"",-PPMT(Tablas!$D$8,DC214,($C$4*12)-(VLOOKUP($CT$9,$A$12:$B$71,2,0)-1),DD$9-SUM(DE$12:DE214)),0)),0)</f>
        <v>0</v>
      </c>
      <c r="DG214" s="6">
        <f>IF(SUM(DE$12:DE214)&gt;0,0,IF(DC214&lt;&gt;"",DD214-DF214-DE214,0))</f>
        <v>0</v>
      </c>
      <c r="DH214" s="6">
        <f>IF(SUM(DE$12:DE214)&gt;0,0,IF(DC214&lt;&gt;"",(DD214-DE214)*Tablas!$D$8,0))</f>
        <v>0</v>
      </c>
      <c r="DI214" s="6">
        <f>IF(DF214&gt;0,IF(SUM(DE$12:DE214)&gt;0,0,IF(DC214&lt;&gt;"",Tablas!$G$8,0)),0)</f>
        <v>0</v>
      </c>
      <c r="DJ214" s="6">
        <f>IF(DC214&lt;&gt;"",ROUND(DI214+DH214+DF214,2),0)*(1+Tablas!$E$8)</f>
        <v>0</v>
      </c>
      <c r="DL214" s="14" t="str">
        <f t="shared" si="139"/>
        <v/>
      </c>
      <c r="DM214" s="6">
        <f t="shared" si="140"/>
        <v>0</v>
      </c>
      <c r="DN214" s="6">
        <f t="shared" si="141"/>
        <v>0</v>
      </c>
      <c r="DO214" s="6">
        <f>IF(DM214&gt;0,IF(SUM(DN$12:DN214)&gt;0,0,IF(DL214&lt;&gt;"",-PPMT(Tablas!$D$8,DL214,($C$4*12)-(VLOOKUP($DC$9,$A$12:$B$71,2,0)-1),DM$9-SUM(DN$12:DN214)),0)),0)</f>
        <v>0</v>
      </c>
      <c r="DP214" s="6">
        <f>IF(SUM(DN$12:DN214)&gt;0,0,IF(DL214&lt;&gt;"",DM214-DO214-DN214,0))</f>
        <v>0</v>
      </c>
      <c r="DQ214" s="6">
        <f>IF(SUM(DN$12:DN214)&gt;0,0,IF(DL214&lt;&gt;"",(DM214-DN214)*Tablas!$D$8,0))</f>
        <v>0</v>
      </c>
      <c r="DR214" s="6">
        <f>IF(DO214&gt;0,IF(SUM(DN$12:DN214)&gt;0,0,IF(DL214&lt;&gt;"",Tablas!$G$8,0)),0)</f>
        <v>0</v>
      </c>
      <c r="DS214" s="6">
        <f>IF(DL214&lt;&gt;"",ROUND(DR214+DQ214+DO214,2),0)*(1+Tablas!$E$8)</f>
        <v>0</v>
      </c>
      <c r="DU214" s="14" t="str">
        <f t="shared" si="142"/>
        <v/>
      </c>
      <c r="DV214" s="6">
        <f t="shared" si="143"/>
        <v>0</v>
      </c>
      <c r="DW214" s="6">
        <f t="shared" si="144"/>
        <v>0</v>
      </c>
      <c r="DX214" s="6">
        <f>IF(DV214&gt;0,IF(SUM(DW$12:DW214)&gt;0,0,IF(DU214&lt;&gt;"",-PPMT(Tablas!$D$8,DU214,($C$4*12)-(VLOOKUP($DL$9,$A$12:$B$71,2,0)-1),DV$9-SUM(DW$12:DW214)),0)),0)</f>
        <v>0</v>
      </c>
      <c r="DY214" s="6">
        <f>IF(SUM(DW$12:DW214)&gt;0,0,IF(DU214&lt;&gt;"",DV214-DX214-DW214,0))</f>
        <v>0</v>
      </c>
      <c r="DZ214" s="6">
        <f>IF(SUM(DW$12:DW214)&gt;0,0,IF(DU214&lt;&gt;"",(DV214-DW214)*Tablas!$D$8,0))</f>
        <v>0</v>
      </c>
      <c r="EA214" s="6">
        <f>IF(DX214&gt;0,IF(SUM(DW$12:DW214)&gt;0,0,IF(DU214&lt;&gt;"",Tablas!$G$8,0)),0)</f>
        <v>0</v>
      </c>
      <c r="EB214" s="6">
        <f>IF(DU214&lt;&gt;"",ROUND(EA214+DZ214+DX214,2),0)*(1+Tablas!$E$8)</f>
        <v>0</v>
      </c>
    </row>
    <row r="215" spans="1:132" x14ac:dyDescent="0.2">
      <c r="A215" s="3">
        <f>IF($D215&gt;0,COUNTA($D$12:D215),0)</f>
        <v>0</v>
      </c>
      <c r="B215" s="13" t="str">
        <f t="shared" si="145"/>
        <v/>
      </c>
      <c r="C215" s="1">
        <f t="shared" si="146"/>
        <v>51789</v>
      </c>
      <c r="D215" s="34"/>
      <c r="E215" s="6">
        <f t="shared" si="147"/>
        <v>1.0572875908110291E-11</v>
      </c>
      <c r="F215" s="6">
        <f t="shared" si="111"/>
        <v>0</v>
      </c>
      <c r="G215" s="6">
        <f t="shared" si="112"/>
        <v>0</v>
      </c>
      <c r="H215" s="6">
        <f t="shared" si="113"/>
        <v>0</v>
      </c>
      <c r="I215" s="6">
        <f>ROUND(SUM(F215:H215),2)*(Tablas!$E$8)</f>
        <v>0</v>
      </c>
      <c r="J215" s="6">
        <f t="shared" si="114"/>
        <v>0</v>
      </c>
      <c r="AR215" s="14" t="str">
        <f t="shared" si="115"/>
        <v/>
      </c>
      <c r="AS215" s="6">
        <f t="shared" si="116"/>
        <v>0</v>
      </c>
      <c r="AT215" s="6">
        <f t="shared" si="117"/>
        <v>0</v>
      </c>
      <c r="AU215" s="6">
        <f>IF(SUM($AT$12:$AT215)&gt;0,0,IF($AR215&lt;&gt;"",-PPMT($H$2,$AR215,$C$4*12,$AS$12-SUM($AT$12:$AT215)),0))</f>
        <v>0</v>
      </c>
      <c r="AV215" s="6">
        <f>IF(SUM($AT$12:$AT215)&gt;0,0,IF($AR215&lt;&gt;"",AS215-AU215-AT215,0))</f>
        <v>0</v>
      </c>
      <c r="AW215" s="6">
        <f>IF(SUM($AT$12:$AT215)&gt;0,0,IF($AR215&lt;&gt;"",(AS215-AT215)*$H$2,0))</f>
        <v>0</v>
      </c>
      <c r="AX215" s="6">
        <f>IF(AU215&gt;0,IF(SUM($AT$12:$AT215)&gt;0,0,IF($AR215&lt;&gt;"",Tablas!$G$8,0)),0)</f>
        <v>0</v>
      </c>
      <c r="AY215" s="6">
        <f>IF($AR215&lt;&gt;"",ROUND(AX215+AW215+AU215,2),0)*(1+Tablas!$E$8)</f>
        <v>0</v>
      </c>
      <c r="BA215" s="14" t="str">
        <f t="shared" si="118"/>
        <v/>
      </c>
      <c r="BB215" s="6">
        <f t="shared" si="119"/>
        <v>0</v>
      </c>
      <c r="BC215" s="6">
        <f t="shared" si="120"/>
        <v>0</v>
      </c>
      <c r="BD215" s="6">
        <f>IF(BB215&gt;0,
IF(SUM(BC$12:BC215)&gt;0,0,
IF(BA215&lt;&gt;"",
-PPMT(Tablas!$D$8,BA215,($C$4*12)-(VLOOKUP($AR$9,$A$12:$B$71,2,0)-1),BB$9-SUM(BC$12:BC215)),0)),0)</f>
        <v>0</v>
      </c>
      <c r="BE215" s="6">
        <f>IF(SUM(BC$12:BC215)&gt;0,0,IF(BA215&lt;&gt;"",BB215-BD215-BC215,0))</f>
        <v>0</v>
      </c>
      <c r="BF215" s="6">
        <f>IF(SUM(BC$12:BC215)&gt;0,0,IF(BA215&lt;&gt;"",(BB215-BC215)*Tablas!$D$8,0))</f>
        <v>0</v>
      </c>
      <c r="BG215" s="6">
        <f>IF(BD215&gt;0,IF(SUM(BC$12:BC215)&gt;0,0,IF(BA215&lt;&gt;"",Tablas!$G$8,0)),0)</f>
        <v>0</v>
      </c>
      <c r="BH215" s="6">
        <f>IF(BA215&lt;&gt;"",ROUND(BG215+BF215+BD215,2),0)*(1+Tablas!$E$8)</f>
        <v>0</v>
      </c>
      <c r="BJ215" s="14" t="str">
        <f t="shared" si="121"/>
        <v/>
      </c>
      <c r="BK215" s="6">
        <f t="shared" si="122"/>
        <v>0</v>
      </c>
      <c r="BL215" s="6">
        <f t="shared" si="123"/>
        <v>0</v>
      </c>
      <c r="BM215" s="6">
        <f>IF(BK215&gt;0,IF(SUM(BL$12:BL215)&gt;0,0,IF(BJ215&lt;&gt;"",-PPMT(Tablas!$D$8,BJ215,($C$4*12)-(VLOOKUP($BA$9,$A$12:$B$71,2,0)-1),BK$9-SUM(BL$12:BL215)),0)),0)</f>
        <v>0</v>
      </c>
      <c r="BN215" s="6">
        <f>IF(SUM(BL$12:BL215)&gt;0,0,IF(BJ215&lt;&gt;"",BK215-BM215-BL215,0))</f>
        <v>0</v>
      </c>
      <c r="BO215" s="6">
        <f>IF(SUM(BL$12:BL215)&gt;0,0,IF(BJ215&lt;&gt;"",(BK215-BL215)*Tablas!$D$8,0))</f>
        <v>0</v>
      </c>
      <c r="BP215" s="6">
        <f>IF(BM215&gt;0,IF(SUM(BL$12:BL215)&gt;0,0,IF(BJ215&lt;&gt;"",Tablas!$G$8,0)),0)</f>
        <v>0</v>
      </c>
      <c r="BQ215" s="6">
        <f>IF(BJ215&lt;&gt;"",ROUND(BP215+BO215+BM215,2),0)*(1+Tablas!$E$8)</f>
        <v>0</v>
      </c>
      <c r="BS215" s="14" t="str">
        <f t="shared" si="124"/>
        <v/>
      </c>
      <c r="BT215" s="6">
        <f t="shared" si="125"/>
        <v>0</v>
      </c>
      <c r="BU215" s="6">
        <f t="shared" si="126"/>
        <v>0</v>
      </c>
      <c r="BV215" s="6">
        <f>IF(BT215&gt;0,IF(SUM(BU$12:BU215)&gt;0,0,IF(BS215&lt;&gt;"",-PPMT(Tablas!$D$8,BS215,($C$4*12)-(VLOOKUP($BJ$9,$A$12:$B$71,2,0)-1),BT$9-SUM(BU$12:BU215)),0)),0)</f>
        <v>0</v>
      </c>
      <c r="BW215" s="6">
        <f>IF(SUM(BU$12:BU215)&gt;0,0,IF(BS215&lt;&gt;"",BT215-BV215-BU215,0))</f>
        <v>0</v>
      </c>
      <c r="BX215" s="6">
        <f>IF(SUM(BU$12:BU215)&gt;0,0,IF(BS215&lt;&gt;"",(BT215-BU215)*Tablas!$D$8,0))</f>
        <v>0</v>
      </c>
      <c r="BY215" s="6">
        <f>IF(BV215&gt;0,IF(SUM(BU$12:BU215)&gt;0,0,IF(BS215&lt;&gt;"",Tablas!$G$8,0)),0)</f>
        <v>0</v>
      </c>
      <c r="BZ215" s="6">
        <f>IF(BS215&lt;&gt;"",ROUND(BY215+BX215+BV215,2),0)*(1+Tablas!$E$8)</f>
        <v>0</v>
      </c>
      <c r="CB215" s="14" t="str">
        <f t="shared" si="127"/>
        <v/>
      </c>
      <c r="CC215" s="6">
        <f t="shared" si="128"/>
        <v>0</v>
      </c>
      <c r="CD215" s="6">
        <f t="shared" si="129"/>
        <v>0</v>
      </c>
      <c r="CE215" s="6">
        <f>IF(CC215&gt;0,IF(SUM(CD$12:CD215)&gt;0,0,IF(CB215&lt;&gt;"",-PPMT(Tablas!$D$8,CB215,($C$4*12)-(VLOOKUP($BS$9,$A$12:$B$71,2,0)-1),CC$9-SUM(CD$12:CD215)),0)),0)</f>
        <v>0</v>
      </c>
      <c r="CF215" s="6">
        <f>IF(SUM(CD$12:CD215)&gt;0,0,IF(CB215&lt;&gt;"",CC215-CE215-CD215,0))</f>
        <v>0</v>
      </c>
      <c r="CG215" s="6">
        <f>IF(SUM(CD$12:CD215)&gt;0,0,IF(CB215&lt;&gt;"",(CC215-CD215)*Tablas!$D$8,0))</f>
        <v>0</v>
      </c>
      <c r="CH215" s="6">
        <f>IF(CE215&gt;0,IF(SUM(CD$12:CD215)&gt;0,0,IF(CB215&lt;&gt;"",Tablas!$G$8,0)),0)</f>
        <v>0</v>
      </c>
      <c r="CI215" s="6">
        <f>IF(CB215&lt;&gt;"",ROUND(CH215+CG215+CE215,2),0)*(1+Tablas!$E$8)</f>
        <v>0</v>
      </c>
      <c r="CK215" s="14" t="str">
        <f t="shared" si="130"/>
        <v/>
      </c>
      <c r="CL215" s="6">
        <f t="shared" si="131"/>
        <v>0</v>
      </c>
      <c r="CM215" s="6">
        <f t="shared" si="132"/>
        <v>0</v>
      </c>
      <c r="CN215" s="6">
        <f>IF(CL215&gt;0,IF(SUM(CM$12:CM215)&gt;0,0,IF(CK215&lt;&gt;"",-PPMT(Tablas!$D$8,CK215,($C$4*12)-(VLOOKUP($CB$9,$A$12:$B$71,2,0)-1),CL$9-SUM(CM$12:CM215)),0)),0)</f>
        <v>0</v>
      </c>
      <c r="CO215" s="6">
        <f>IF(SUM(CM$12:CM215)&gt;0,0,IF(CK215&lt;&gt;"",CL215-CN215-CM215,0))</f>
        <v>0</v>
      </c>
      <c r="CP215" s="6">
        <f>IF(SUM(CM$12:CM215)&gt;0,0,IF(CK215&lt;&gt;"",(CL215-CM215)*Tablas!$D$8,0))</f>
        <v>0</v>
      </c>
      <c r="CQ215" s="6">
        <f>IF(CN215&gt;0,IF(SUM(CM$12:CM215)&gt;0,0,IF(CK215&lt;&gt;"",Tablas!$G$8,0)),0)</f>
        <v>0</v>
      </c>
      <c r="CR215" s="6">
        <f>IF(CK215&lt;&gt;"",ROUND(CQ215+CP215+CN215,2),0)*(1+Tablas!$E$8)</f>
        <v>0</v>
      </c>
      <c r="CT215" s="14" t="str">
        <f t="shared" si="133"/>
        <v/>
      </c>
      <c r="CU215" s="6">
        <f t="shared" si="134"/>
        <v>0</v>
      </c>
      <c r="CV215" s="6">
        <f t="shared" si="135"/>
        <v>0</v>
      </c>
      <c r="CW215" s="6">
        <f>IF(CU215&gt;0,IF(SUM(CV$12:CV215)&gt;0,0,IF(CT215&lt;&gt;"",-PPMT(Tablas!$D$8,CT215,($C$4*12)-(VLOOKUP($CK$9,$A$12:$B$71,2,0)-1),CU$9-SUM(CV$12:CV215)),0)),0)</f>
        <v>0</v>
      </c>
      <c r="CX215" s="6">
        <f>IF(SUM(CV$12:CV215)&gt;0,0,IF(CT215&lt;&gt;"",CU215-CW215-CV215,0))</f>
        <v>0</v>
      </c>
      <c r="CY215" s="6">
        <f>IF(SUM(CV$12:CV215)&gt;0,0,IF(CT215&lt;&gt;"",(CU215-CV215)*Tablas!$D$8,0))</f>
        <v>0</v>
      </c>
      <c r="CZ215" s="6">
        <f>IF(CW215&gt;0,IF(SUM(CV$12:CV215)&gt;0,0,IF(CT215&lt;&gt;"",Tablas!$G$8,0)),0)</f>
        <v>0</v>
      </c>
      <c r="DA215" s="6">
        <f>IF(CT215&lt;&gt;"",ROUND(CZ215+CY215+CW215,2),0)*(1+Tablas!$E$8)</f>
        <v>0</v>
      </c>
      <c r="DC215" s="14" t="str">
        <f t="shared" si="136"/>
        <v/>
      </c>
      <c r="DD215" s="6">
        <f t="shared" si="137"/>
        <v>0</v>
      </c>
      <c r="DE215" s="6">
        <f t="shared" si="138"/>
        <v>0</v>
      </c>
      <c r="DF215" s="6">
        <f>IF(DD215&gt;0,IF(SUM(DE$12:DE215)&gt;0,0,IF(DC215&lt;&gt;"",-PPMT(Tablas!$D$8,DC215,($C$4*12)-(VLOOKUP($CT$9,$A$12:$B$71,2,0)-1),DD$9-SUM(DE$12:DE215)),0)),0)</f>
        <v>0</v>
      </c>
      <c r="DG215" s="6">
        <f>IF(SUM(DE$12:DE215)&gt;0,0,IF(DC215&lt;&gt;"",DD215-DF215-DE215,0))</f>
        <v>0</v>
      </c>
      <c r="DH215" s="6">
        <f>IF(SUM(DE$12:DE215)&gt;0,0,IF(DC215&lt;&gt;"",(DD215-DE215)*Tablas!$D$8,0))</f>
        <v>0</v>
      </c>
      <c r="DI215" s="6">
        <f>IF(DF215&gt;0,IF(SUM(DE$12:DE215)&gt;0,0,IF(DC215&lt;&gt;"",Tablas!$G$8,0)),0)</f>
        <v>0</v>
      </c>
      <c r="DJ215" s="6">
        <f>IF(DC215&lt;&gt;"",ROUND(DI215+DH215+DF215,2),0)*(1+Tablas!$E$8)</f>
        <v>0</v>
      </c>
      <c r="DL215" s="14" t="str">
        <f t="shared" si="139"/>
        <v/>
      </c>
      <c r="DM215" s="6">
        <f t="shared" si="140"/>
        <v>0</v>
      </c>
      <c r="DN215" s="6">
        <f t="shared" si="141"/>
        <v>0</v>
      </c>
      <c r="DO215" s="6">
        <f>IF(DM215&gt;0,IF(SUM(DN$12:DN215)&gt;0,0,IF(DL215&lt;&gt;"",-PPMT(Tablas!$D$8,DL215,($C$4*12)-(VLOOKUP($DC$9,$A$12:$B$71,2,0)-1),DM$9-SUM(DN$12:DN215)),0)),0)</f>
        <v>0</v>
      </c>
      <c r="DP215" s="6">
        <f>IF(SUM(DN$12:DN215)&gt;0,0,IF(DL215&lt;&gt;"",DM215-DO215-DN215,0))</f>
        <v>0</v>
      </c>
      <c r="DQ215" s="6">
        <f>IF(SUM(DN$12:DN215)&gt;0,0,IF(DL215&lt;&gt;"",(DM215-DN215)*Tablas!$D$8,0))</f>
        <v>0</v>
      </c>
      <c r="DR215" s="6">
        <f>IF(DO215&gt;0,IF(SUM(DN$12:DN215)&gt;0,0,IF(DL215&lt;&gt;"",Tablas!$G$8,0)),0)</f>
        <v>0</v>
      </c>
      <c r="DS215" s="6">
        <f>IF(DL215&lt;&gt;"",ROUND(DR215+DQ215+DO215,2),0)*(1+Tablas!$E$8)</f>
        <v>0</v>
      </c>
      <c r="DU215" s="14" t="str">
        <f t="shared" si="142"/>
        <v/>
      </c>
      <c r="DV215" s="6">
        <f t="shared" si="143"/>
        <v>0</v>
      </c>
      <c r="DW215" s="6">
        <f t="shared" si="144"/>
        <v>0</v>
      </c>
      <c r="DX215" s="6">
        <f>IF(DV215&gt;0,IF(SUM(DW$12:DW215)&gt;0,0,IF(DU215&lt;&gt;"",-PPMT(Tablas!$D$8,DU215,($C$4*12)-(VLOOKUP($DL$9,$A$12:$B$71,2,0)-1),DV$9-SUM(DW$12:DW215)),0)),0)</f>
        <v>0</v>
      </c>
      <c r="DY215" s="6">
        <f>IF(SUM(DW$12:DW215)&gt;0,0,IF(DU215&lt;&gt;"",DV215-DX215-DW215,0))</f>
        <v>0</v>
      </c>
      <c r="DZ215" s="6">
        <f>IF(SUM(DW$12:DW215)&gt;0,0,IF(DU215&lt;&gt;"",(DV215-DW215)*Tablas!$D$8,0))</f>
        <v>0</v>
      </c>
      <c r="EA215" s="6">
        <f>IF(DX215&gt;0,IF(SUM(DW$12:DW215)&gt;0,0,IF(DU215&lt;&gt;"",Tablas!$G$8,0)),0)</f>
        <v>0</v>
      </c>
      <c r="EB215" s="6">
        <f>IF(DU215&lt;&gt;"",ROUND(EA215+DZ215+DX215,2),0)*(1+Tablas!$E$8)</f>
        <v>0</v>
      </c>
    </row>
    <row r="216" spans="1:132" x14ac:dyDescent="0.2">
      <c r="A216" s="3">
        <f>IF($D216&gt;0,COUNTA($D$12:D216),0)</f>
        <v>0</v>
      </c>
      <c r="B216" s="13" t="str">
        <f t="shared" si="145"/>
        <v/>
      </c>
      <c r="C216" s="1">
        <f t="shared" si="146"/>
        <v>51820</v>
      </c>
      <c r="D216" s="34"/>
      <c r="E216" s="6">
        <f t="shared" si="147"/>
        <v>1.0572875908110291E-11</v>
      </c>
      <c r="F216" s="6">
        <f t="shared" si="111"/>
        <v>0</v>
      </c>
      <c r="G216" s="6">
        <f t="shared" si="112"/>
        <v>0</v>
      </c>
      <c r="H216" s="6">
        <f t="shared" si="113"/>
        <v>0</v>
      </c>
      <c r="I216" s="6">
        <f>ROUND(SUM(F216:H216),2)*(Tablas!$E$8)</f>
        <v>0</v>
      </c>
      <c r="J216" s="6">
        <f t="shared" si="114"/>
        <v>0</v>
      </c>
      <c r="AR216" s="14" t="str">
        <f t="shared" si="115"/>
        <v/>
      </c>
      <c r="AS216" s="6">
        <f t="shared" si="116"/>
        <v>0</v>
      </c>
      <c r="AT216" s="6">
        <f t="shared" si="117"/>
        <v>0</v>
      </c>
      <c r="AU216" s="6">
        <f>IF(SUM($AT$12:$AT216)&gt;0,0,IF($AR216&lt;&gt;"",-PPMT($H$2,$AR216,$C$4*12,$AS$12-SUM($AT$12:$AT216)),0))</f>
        <v>0</v>
      </c>
      <c r="AV216" s="6">
        <f>IF(SUM($AT$12:$AT216)&gt;0,0,IF($AR216&lt;&gt;"",AS216-AU216-AT216,0))</f>
        <v>0</v>
      </c>
      <c r="AW216" s="6">
        <f>IF(SUM($AT$12:$AT216)&gt;0,0,IF($AR216&lt;&gt;"",(AS216-AT216)*$H$2,0))</f>
        <v>0</v>
      </c>
      <c r="AX216" s="6">
        <f>IF(AU216&gt;0,IF(SUM($AT$12:$AT216)&gt;0,0,IF($AR216&lt;&gt;"",Tablas!$G$8,0)),0)</f>
        <v>0</v>
      </c>
      <c r="AY216" s="6">
        <f>IF($AR216&lt;&gt;"",ROUND(AX216+AW216+AU216,2),0)*(1+Tablas!$E$8)</f>
        <v>0</v>
      </c>
      <c r="BA216" s="14" t="str">
        <f t="shared" si="118"/>
        <v/>
      </c>
      <c r="BB216" s="6">
        <f t="shared" si="119"/>
        <v>0</v>
      </c>
      <c r="BC216" s="6">
        <f t="shared" si="120"/>
        <v>0</v>
      </c>
      <c r="BD216" s="6">
        <f>IF(BB216&gt;0,
IF(SUM(BC$12:BC216)&gt;0,0,
IF(BA216&lt;&gt;"",
-PPMT(Tablas!$D$8,BA216,($C$4*12)-(VLOOKUP($AR$9,$A$12:$B$71,2,0)-1),BB$9-SUM(BC$12:BC216)),0)),0)</f>
        <v>0</v>
      </c>
      <c r="BE216" s="6">
        <f>IF(SUM(BC$12:BC216)&gt;0,0,IF(BA216&lt;&gt;"",BB216-BD216-BC216,0))</f>
        <v>0</v>
      </c>
      <c r="BF216" s="6">
        <f>IF(SUM(BC$12:BC216)&gt;0,0,IF(BA216&lt;&gt;"",(BB216-BC216)*Tablas!$D$8,0))</f>
        <v>0</v>
      </c>
      <c r="BG216" s="6">
        <f>IF(BD216&gt;0,IF(SUM(BC$12:BC216)&gt;0,0,IF(BA216&lt;&gt;"",Tablas!$G$8,0)),0)</f>
        <v>0</v>
      </c>
      <c r="BH216" s="6">
        <f>IF(BA216&lt;&gt;"",ROUND(BG216+BF216+BD216,2),0)*(1+Tablas!$E$8)</f>
        <v>0</v>
      </c>
      <c r="BJ216" s="14" t="str">
        <f t="shared" si="121"/>
        <v/>
      </c>
      <c r="BK216" s="6">
        <f t="shared" si="122"/>
        <v>0</v>
      </c>
      <c r="BL216" s="6">
        <f t="shared" si="123"/>
        <v>0</v>
      </c>
      <c r="BM216" s="6">
        <f>IF(BK216&gt;0,IF(SUM(BL$12:BL216)&gt;0,0,IF(BJ216&lt;&gt;"",-PPMT(Tablas!$D$8,BJ216,($C$4*12)-(VLOOKUP($BA$9,$A$12:$B$71,2,0)-1),BK$9-SUM(BL$12:BL216)),0)),0)</f>
        <v>0</v>
      </c>
      <c r="BN216" s="6">
        <f>IF(SUM(BL$12:BL216)&gt;0,0,IF(BJ216&lt;&gt;"",BK216-BM216-BL216,0))</f>
        <v>0</v>
      </c>
      <c r="BO216" s="6">
        <f>IF(SUM(BL$12:BL216)&gt;0,0,IF(BJ216&lt;&gt;"",(BK216-BL216)*Tablas!$D$8,0))</f>
        <v>0</v>
      </c>
      <c r="BP216" s="6">
        <f>IF(BM216&gt;0,IF(SUM(BL$12:BL216)&gt;0,0,IF(BJ216&lt;&gt;"",Tablas!$G$8,0)),0)</f>
        <v>0</v>
      </c>
      <c r="BQ216" s="6">
        <f>IF(BJ216&lt;&gt;"",ROUND(BP216+BO216+BM216,2),0)*(1+Tablas!$E$8)</f>
        <v>0</v>
      </c>
      <c r="BS216" s="14" t="str">
        <f t="shared" si="124"/>
        <v/>
      </c>
      <c r="BT216" s="6">
        <f t="shared" si="125"/>
        <v>0</v>
      </c>
      <c r="BU216" s="6">
        <f t="shared" si="126"/>
        <v>0</v>
      </c>
      <c r="BV216" s="6">
        <f>IF(BT216&gt;0,IF(SUM(BU$12:BU216)&gt;0,0,IF(BS216&lt;&gt;"",-PPMT(Tablas!$D$8,BS216,($C$4*12)-(VLOOKUP($BJ$9,$A$12:$B$71,2,0)-1),BT$9-SUM(BU$12:BU216)),0)),0)</f>
        <v>0</v>
      </c>
      <c r="BW216" s="6">
        <f>IF(SUM(BU$12:BU216)&gt;0,0,IF(BS216&lt;&gt;"",BT216-BV216-BU216,0))</f>
        <v>0</v>
      </c>
      <c r="BX216" s="6">
        <f>IF(SUM(BU$12:BU216)&gt;0,0,IF(BS216&lt;&gt;"",(BT216-BU216)*Tablas!$D$8,0))</f>
        <v>0</v>
      </c>
      <c r="BY216" s="6">
        <f>IF(BV216&gt;0,IF(SUM(BU$12:BU216)&gt;0,0,IF(BS216&lt;&gt;"",Tablas!$G$8,0)),0)</f>
        <v>0</v>
      </c>
      <c r="BZ216" s="6">
        <f>IF(BS216&lt;&gt;"",ROUND(BY216+BX216+BV216,2),0)*(1+Tablas!$E$8)</f>
        <v>0</v>
      </c>
      <c r="CB216" s="14" t="str">
        <f t="shared" si="127"/>
        <v/>
      </c>
      <c r="CC216" s="6">
        <f t="shared" si="128"/>
        <v>0</v>
      </c>
      <c r="CD216" s="6">
        <f t="shared" si="129"/>
        <v>0</v>
      </c>
      <c r="CE216" s="6">
        <f>IF(CC216&gt;0,IF(SUM(CD$12:CD216)&gt;0,0,IF(CB216&lt;&gt;"",-PPMT(Tablas!$D$8,CB216,($C$4*12)-(VLOOKUP($BS$9,$A$12:$B$71,2,0)-1),CC$9-SUM(CD$12:CD216)),0)),0)</f>
        <v>0</v>
      </c>
      <c r="CF216" s="6">
        <f>IF(SUM(CD$12:CD216)&gt;0,0,IF(CB216&lt;&gt;"",CC216-CE216-CD216,0))</f>
        <v>0</v>
      </c>
      <c r="CG216" s="6">
        <f>IF(SUM(CD$12:CD216)&gt;0,0,IF(CB216&lt;&gt;"",(CC216-CD216)*Tablas!$D$8,0))</f>
        <v>0</v>
      </c>
      <c r="CH216" s="6">
        <f>IF(CE216&gt;0,IF(SUM(CD$12:CD216)&gt;0,0,IF(CB216&lt;&gt;"",Tablas!$G$8,0)),0)</f>
        <v>0</v>
      </c>
      <c r="CI216" s="6">
        <f>IF(CB216&lt;&gt;"",ROUND(CH216+CG216+CE216,2),0)*(1+Tablas!$E$8)</f>
        <v>0</v>
      </c>
      <c r="CK216" s="14" t="str">
        <f t="shared" si="130"/>
        <v/>
      </c>
      <c r="CL216" s="6">
        <f t="shared" si="131"/>
        <v>0</v>
      </c>
      <c r="CM216" s="6">
        <f t="shared" si="132"/>
        <v>0</v>
      </c>
      <c r="CN216" s="6">
        <f>IF(CL216&gt;0,IF(SUM(CM$12:CM216)&gt;0,0,IF(CK216&lt;&gt;"",-PPMT(Tablas!$D$8,CK216,($C$4*12)-(VLOOKUP($CB$9,$A$12:$B$71,2,0)-1),CL$9-SUM(CM$12:CM216)),0)),0)</f>
        <v>0</v>
      </c>
      <c r="CO216" s="6">
        <f>IF(SUM(CM$12:CM216)&gt;0,0,IF(CK216&lt;&gt;"",CL216-CN216-CM216,0))</f>
        <v>0</v>
      </c>
      <c r="CP216" s="6">
        <f>IF(SUM(CM$12:CM216)&gt;0,0,IF(CK216&lt;&gt;"",(CL216-CM216)*Tablas!$D$8,0))</f>
        <v>0</v>
      </c>
      <c r="CQ216" s="6">
        <f>IF(CN216&gt;0,IF(SUM(CM$12:CM216)&gt;0,0,IF(CK216&lt;&gt;"",Tablas!$G$8,0)),0)</f>
        <v>0</v>
      </c>
      <c r="CR216" s="6">
        <f>IF(CK216&lt;&gt;"",ROUND(CQ216+CP216+CN216,2),0)*(1+Tablas!$E$8)</f>
        <v>0</v>
      </c>
      <c r="CT216" s="14" t="str">
        <f t="shared" si="133"/>
        <v/>
      </c>
      <c r="CU216" s="6">
        <f t="shared" si="134"/>
        <v>0</v>
      </c>
      <c r="CV216" s="6">
        <f t="shared" si="135"/>
        <v>0</v>
      </c>
      <c r="CW216" s="6">
        <f>IF(CU216&gt;0,IF(SUM(CV$12:CV216)&gt;0,0,IF(CT216&lt;&gt;"",-PPMT(Tablas!$D$8,CT216,($C$4*12)-(VLOOKUP($CK$9,$A$12:$B$71,2,0)-1),CU$9-SUM(CV$12:CV216)),0)),0)</f>
        <v>0</v>
      </c>
      <c r="CX216" s="6">
        <f>IF(SUM(CV$12:CV216)&gt;0,0,IF(CT216&lt;&gt;"",CU216-CW216-CV216,0))</f>
        <v>0</v>
      </c>
      <c r="CY216" s="6">
        <f>IF(SUM(CV$12:CV216)&gt;0,0,IF(CT216&lt;&gt;"",(CU216-CV216)*Tablas!$D$8,0))</f>
        <v>0</v>
      </c>
      <c r="CZ216" s="6">
        <f>IF(CW216&gt;0,IF(SUM(CV$12:CV216)&gt;0,0,IF(CT216&lt;&gt;"",Tablas!$G$8,0)),0)</f>
        <v>0</v>
      </c>
      <c r="DA216" s="6">
        <f>IF(CT216&lt;&gt;"",ROUND(CZ216+CY216+CW216,2),0)*(1+Tablas!$E$8)</f>
        <v>0</v>
      </c>
      <c r="DC216" s="14" t="str">
        <f t="shared" si="136"/>
        <v/>
      </c>
      <c r="DD216" s="6">
        <f t="shared" si="137"/>
        <v>0</v>
      </c>
      <c r="DE216" s="6">
        <f t="shared" si="138"/>
        <v>0</v>
      </c>
      <c r="DF216" s="6">
        <f>IF(DD216&gt;0,IF(SUM(DE$12:DE216)&gt;0,0,IF(DC216&lt;&gt;"",-PPMT(Tablas!$D$8,DC216,($C$4*12)-(VLOOKUP($CT$9,$A$12:$B$71,2,0)-1),DD$9-SUM(DE$12:DE216)),0)),0)</f>
        <v>0</v>
      </c>
      <c r="DG216" s="6">
        <f>IF(SUM(DE$12:DE216)&gt;0,0,IF(DC216&lt;&gt;"",DD216-DF216-DE216,0))</f>
        <v>0</v>
      </c>
      <c r="DH216" s="6">
        <f>IF(SUM(DE$12:DE216)&gt;0,0,IF(DC216&lt;&gt;"",(DD216-DE216)*Tablas!$D$8,0))</f>
        <v>0</v>
      </c>
      <c r="DI216" s="6">
        <f>IF(DF216&gt;0,IF(SUM(DE$12:DE216)&gt;0,0,IF(DC216&lt;&gt;"",Tablas!$G$8,0)),0)</f>
        <v>0</v>
      </c>
      <c r="DJ216" s="6">
        <f>IF(DC216&lt;&gt;"",ROUND(DI216+DH216+DF216,2),0)*(1+Tablas!$E$8)</f>
        <v>0</v>
      </c>
      <c r="DL216" s="14" t="str">
        <f t="shared" si="139"/>
        <v/>
      </c>
      <c r="DM216" s="6">
        <f t="shared" si="140"/>
        <v>0</v>
      </c>
      <c r="DN216" s="6">
        <f t="shared" si="141"/>
        <v>0</v>
      </c>
      <c r="DO216" s="6">
        <f>IF(DM216&gt;0,IF(SUM(DN$12:DN216)&gt;0,0,IF(DL216&lt;&gt;"",-PPMT(Tablas!$D$8,DL216,($C$4*12)-(VLOOKUP($DC$9,$A$12:$B$71,2,0)-1),DM$9-SUM(DN$12:DN216)),0)),0)</f>
        <v>0</v>
      </c>
      <c r="DP216" s="6">
        <f>IF(SUM(DN$12:DN216)&gt;0,0,IF(DL216&lt;&gt;"",DM216-DO216-DN216,0))</f>
        <v>0</v>
      </c>
      <c r="DQ216" s="6">
        <f>IF(SUM(DN$12:DN216)&gt;0,0,IF(DL216&lt;&gt;"",(DM216-DN216)*Tablas!$D$8,0))</f>
        <v>0</v>
      </c>
      <c r="DR216" s="6">
        <f>IF(DO216&gt;0,IF(SUM(DN$12:DN216)&gt;0,0,IF(DL216&lt;&gt;"",Tablas!$G$8,0)),0)</f>
        <v>0</v>
      </c>
      <c r="DS216" s="6">
        <f>IF(DL216&lt;&gt;"",ROUND(DR216+DQ216+DO216,2),0)*(1+Tablas!$E$8)</f>
        <v>0</v>
      </c>
      <c r="DU216" s="14" t="str">
        <f t="shared" si="142"/>
        <v/>
      </c>
      <c r="DV216" s="6">
        <f t="shared" si="143"/>
        <v>0</v>
      </c>
      <c r="DW216" s="6">
        <f t="shared" si="144"/>
        <v>0</v>
      </c>
      <c r="DX216" s="6">
        <f>IF(DV216&gt;0,IF(SUM(DW$12:DW216)&gt;0,0,IF(DU216&lt;&gt;"",-PPMT(Tablas!$D$8,DU216,($C$4*12)-(VLOOKUP($DL$9,$A$12:$B$71,2,0)-1),DV$9-SUM(DW$12:DW216)),0)),0)</f>
        <v>0</v>
      </c>
      <c r="DY216" s="6">
        <f>IF(SUM(DW$12:DW216)&gt;0,0,IF(DU216&lt;&gt;"",DV216-DX216-DW216,0))</f>
        <v>0</v>
      </c>
      <c r="DZ216" s="6">
        <f>IF(SUM(DW$12:DW216)&gt;0,0,IF(DU216&lt;&gt;"",(DV216-DW216)*Tablas!$D$8,0))</f>
        <v>0</v>
      </c>
      <c r="EA216" s="6">
        <f>IF(DX216&gt;0,IF(SUM(DW$12:DW216)&gt;0,0,IF(DU216&lt;&gt;"",Tablas!$G$8,0)),0)</f>
        <v>0</v>
      </c>
      <c r="EB216" s="6">
        <f>IF(DU216&lt;&gt;"",ROUND(EA216+DZ216+DX216,2),0)*(1+Tablas!$E$8)</f>
        <v>0</v>
      </c>
    </row>
    <row r="217" spans="1:132" x14ac:dyDescent="0.2">
      <c r="A217" s="3">
        <f>IF($D217&gt;0,COUNTA($D$12:D217),0)</f>
        <v>0</v>
      </c>
      <c r="B217" s="13" t="str">
        <f t="shared" si="145"/>
        <v/>
      </c>
      <c r="C217" s="1">
        <f t="shared" si="146"/>
        <v>51850</v>
      </c>
      <c r="D217" s="34"/>
      <c r="E217" s="6">
        <f t="shared" si="147"/>
        <v>1.0572875908110291E-11</v>
      </c>
      <c r="F217" s="6">
        <f t="shared" si="111"/>
        <v>0</v>
      </c>
      <c r="G217" s="6">
        <f t="shared" si="112"/>
        <v>0</v>
      </c>
      <c r="H217" s="6">
        <f t="shared" si="113"/>
        <v>0</v>
      </c>
      <c r="I217" s="6">
        <f>ROUND(SUM(F217:H217),2)*(Tablas!$E$8)</f>
        <v>0</v>
      </c>
      <c r="J217" s="6">
        <f t="shared" si="114"/>
        <v>0</v>
      </c>
      <c r="AR217" s="14" t="str">
        <f t="shared" si="115"/>
        <v/>
      </c>
      <c r="AS217" s="6">
        <f t="shared" si="116"/>
        <v>0</v>
      </c>
      <c r="AT217" s="6">
        <f t="shared" si="117"/>
        <v>0</v>
      </c>
      <c r="AU217" s="6">
        <f>IF(SUM($AT$12:$AT217)&gt;0,0,IF($AR217&lt;&gt;"",-PPMT($H$2,$AR217,$C$4*12,$AS$12-SUM($AT$12:$AT217)),0))</f>
        <v>0</v>
      </c>
      <c r="AV217" s="6">
        <f>IF(SUM($AT$12:$AT217)&gt;0,0,IF($AR217&lt;&gt;"",AS217-AU217-AT217,0))</f>
        <v>0</v>
      </c>
      <c r="AW217" s="6">
        <f>IF(SUM($AT$12:$AT217)&gt;0,0,IF($AR217&lt;&gt;"",(AS217-AT217)*$H$2,0))</f>
        <v>0</v>
      </c>
      <c r="AX217" s="6">
        <f>IF(AU217&gt;0,IF(SUM($AT$12:$AT217)&gt;0,0,IF($AR217&lt;&gt;"",Tablas!$G$8,0)),0)</f>
        <v>0</v>
      </c>
      <c r="AY217" s="6">
        <f>IF($AR217&lt;&gt;"",ROUND(AX217+AW217+AU217,2),0)*(1+Tablas!$E$8)</f>
        <v>0</v>
      </c>
      <c r="BA217" s="14" t="str">
        <f t="shared" si="118"/>
        <v/>
      </c>
      <c r="BB217" s="6">
        <f t="shared" si="119"/>
        <v>0</v>
      </c>
      <c r="BC217" s="6">
        <f t="shared" si="120"/>
        <v>0</v>
      </c>
      <c r="BD217" s="6">
        <f>IF(BB217&gt;0,
IF(SUM(BC$12:BC217)&gt;0,0,
IF(BA217&lt;&gt;"",
-PPMT(Tablas!$D$8,BA217,($C$4*12)-(VLOOKUP($AR$9,$A$12:$B$71,2,0)-1),BB$9-SUM(BC$12:BC217)),0)),0)</f>
        <v>0</v>
      </c>
      <c r="BE217" s="6">
        <f>IF(SUM(BC$12:BC217)&gt;0,0,IF(BA217&lt;&gt;"",BB217-BD217-BC217,0))</f>
        <v>0</v>
      </c>
      <c r="BF217" s="6">
        <f>IF(SUM(BC$12:BC217)&gt;0,0,IF(BA217&lt;&gt;"",(BB217-BC217)*Tablas!$D$8,0))</f>
        <v>0</v>
      </c>
      <c r="BG217" s="6">
        <f>IF(BD217&gt;0,IF(SUM(BC$12:BC217)&gt;0,0,IF(BA217&lt;&gt;"",Tablas!$G$8,0)),0)</f>
        <v>0</v>
      </c>
      <c r="BH217" s="6">
        <f>IF(BA217&lt;&gt;"",ROUND(BG217+BF217+BD217,2),0)*(1+Tablas!$E$8)</f>
        <v>0</v>
      </c>
      <c r="BJ217" s="14" t="str">
        <f t="shared" si="121"/>
        <v/>
      </c>
      <c r="BK217" s="6">
        <f t="shared" si="122"/>
        <v>0</v>
      </c>
      <c r="BL217" s="6">
        <f t="shared" si="123"/>
        <v>0</v>
      </c>
      <c r="BM217" s="6">
        <f>IF(BK217&gt;0,IF(SUM(BL$12:BL217)&gt;0,0,IF(BJ217&lt;&gt;"",-PPMT(Tablas!$D$8,BJ217,($C$4*12)-(VLOOKUP($BA$9,$A$12:$B$71,2,0)-1),BK$9-SUM(BL$12:BL217)),0)),0)</f>
        <v>0</v>
      </c>
      <c r="BN217" s="6">
        <f>IF(SUM(BL$12:BL217)&gt;0,0,IF(BJ217&lt;&gt;"",BK217-BM217-BL217,0))</f>
        <v>0</v>
      </c>
      <c r="BO217" s="6">
        <f>IF(SUM(BL$12:BL217)&gt;0,0,IF(BJ217&lt;&gt;"",(BK217-BL217)*Tablas!$D$8,0))</f>
        <v>0</v>
      </c>
      <c r="BP217" s="6">
        <f>IF(BM217&gt;0,IF(SUM(BL$12:BL217)&gt;0,0,IF(BJ217&lt;&gt;"",Tablas!$G$8,0)),0)</f>
        <v>0</v>
      </c>
      <c r="BQ217" s="6">
        <f>IF(BJ217&lt;&gt;"",ROUND(BP217+BO217+BM217,2),0)*(1+Tablas!$E$8)</f>
        <v>0</v>
      </c>
      <c r="BS217" s="14" t="str">
        <f t="shared" si="124"/>
        <v/>
      </c>
      <c r="BT217" s="6">
        <f t="shared" si="125"/>
        <v>0</v>
      </c>
      <c r="BU217" s="6">
        <f t="shared" si="126"/>
        <v>0</v>
      </c>
      <c r="BV217" s="6">
        <f>IF(BT217&gt;0,IF(SUM(BU$12:BU217)&gt;0,0,IF(BS217&lt;&gt;"",-PPMT(Tablas!$D$8,BS217,($C$4*12)-(VLOOKUP($BJ$9,$A$12:$B$71,2,0)-1),BT$9-SUM(BU$12:BU217)),0)),0)</f>
        <v>0</v>
      </c>
      <c r="BW217" s="6">
        <f>IF(SUM(BU$12:BU217)&gt;0,0,IF(BS217&lt;&gt;"",BT217-BV217-BU217,0))</f>
        <v>0</v>
      </c>
      <c r="BX217" s="6">
        <f>IF(SUM(BU$12:BU217)&gt;0,0,IF(BS217&lt;&gt;"",(BT217-BU217)*Tablas!$D$8,0))</f>
        <v>0</v>
      </c>
      <c r="BY217" s="6">
        <f>IF(BV217&gt;0,IF(SUM(BU$12:BU217)&gt;0,0,IF(BS217&lt;&gt;"",Tablas!$G$8,0)),0)</f>
        <v>0</v>
      </c>
      <c r="BZ217" s="6">
        <f>IF(BS217&lt;&gt;"",ROUND(BY217+BX217+BV217,2),0)*(1+Tablas!$E$8)</f>
        <v>0</v>
      </c>
      <c r="CB217" s="14" t="str">
        <f t="shared" si="127"/>
        <v/>
      </c>
      <c r="CC217" s="6">
        <f t="shared" si="128"/>
        <v>0</v>
      </c>
      <c r="CD217" s="6">
        <f t="shared" si="129"/>
        <v>0</v>
      </c>
      <c r="CE217" s="6">
        <f>IF(CC217&gt;0,IF(SUM(CD$12:CD217)&gt;0,0,IF(CB217&lt;&gt;"",-PPMT(Tablas!$D$8,CB217,($C$4*12)-(VLOOKUP($BS$9,$A$12:$B$71,2,0)-1),CC$9-SUM(CD$12:CD217)),0)),0)</f>
        <v>0</v>
      </c>
      <c r="CF217" s="6">
        <f>IF(SUM(CD$12:CD217)&gt;0,0,IF(CB217&lt;&gt;"",CC217-CE217-CD217,0))</f>
        <v>0</v>
      </c>
      <c r="CG217" s="6">
        <f>IF(SUM(CD$12:CD217)&gt;0,0,IF(CB217&lt;&gt;"",(CC217-CD217)*Tablas!$D$8,0))</f>
        <v>0</v>
      </c>
      <c r="CH217" s="6">
        <f>IF(CE217&gt;0,IF(SUM(CD$12:CD217)&gt;0,0,IF(CB217&lt;&gt;"",Tablas!$G$8,0)),0)</f>
        <v>0</v>
      </c>
      <c r="CI217" s="6">
        <f>IF(CB217&lt;&gt;"",ROUND(CH217+CG217+CE217,2),0)*(1+Tablas!$E$8)</f>
        <v>0</v>
      </c>
      <c r="CK217" s="14" t="str">
        <f t="shared" si="130"/>
        <v/>
      </c>
      <c r="CL217" s="6">
        <f t="shared" si="131"/>
        <v>0</v>
      </c>
      <c r="CM217" s="6">
        <f t="shared" si="132"/>
        <v>0</v>
      </c>
      <c r="CN217" s="6">
        <f>IF(CL217&gt;0,IF(SUM(CM$12:CM217)&gt;0,0,IF(CK217&lt;&gt;"",-PPMT(Tablas!$D$8,CK217,($C$4*12)-(VLOOKUP($CB$9,$A$12:$B$71,2,0)-1),CL$9-SUM(CM$12:CM217)),0)),0)</f>
        <v>0</v>
      </c>
      <c r="CO217" s="6">
        <f>IF(SUM(CM$12:CM217)&gt;0,0,IF(CK217&lt;&gt;"",CL217-CN217-CM217,0))</f>
        <v>0</v>
      </c>
      <c r="CP217" s="6">
        <f>IF(SUM(CM$12:CM217)&gt;0,0,IF(CK217&lt;&gt;"",(CL217-CM217)*Tablas!$D$8,0))</f>
        <v>0</v>
      </c>
      <c r="CQ217" s="6">
        <f>IF(CN217&gt;0,IF(SUM(CM$12:CM217)&gt;0,0,IF(CK217&lt;&gt;"",Tablas!$G$8,0)),0)</f>
        <v>0</v>
      </c>
      <c r="CR217" s="6">
        <f>IF(CK217&lt;&gt;"",ROUND(CQ217+CP217+CN217,2),0)*(1+Tablas!$E$8)</f>
        <v>0</v>
      </c>
      <c r="CT217" s="14" t="str">
        <f t="shared" si="133"/>
        <v/>
      </c>
      <c r="CU217" s="6">
        <f t="shared" si="134"/>
        <v>0</v>
      </c>
      <c r="CV217" s="6">
        <f t="shared" si="135"/>
        <v>0</v>
      </c>
      <c r="CW217" s="6">
        <f>IF(CU217&gt;0,IF(SUM(CV$12:CV217)&gt;0,0,IF(CT217&lt;&gt;"",-PPMT(Tablas!$D$8,CT217,($C$4*12)-(VLOOKUP($CK$9,$A$12:$B$71,2,0)-1),CU$9-SUM(CV$12:CV217)),0)),0)</f>
        <v>0</v>
      </c>
      <c r="CX217" s="6">
        <f>IF(SUM(CV$12:CV217)&gt;0,0,IF(CT217&lt;&gt;"",CU217-CW217-CV217,0))</f>
        <v>0</v>
      </c>
      <c r="CY217" s="6">
        <f>IF(SUM(CV$12:CV217)&gt;0,0,IF(CT217&lt;&gt;"",(CU217-CV217)*Tablas!$D$8,0))</f>
        <v>0</v>
      </c>
      <c r="CZ217" s="6">
        <f>IF(CW217&gt;0,IF(SUM(CV$12:CV217)&gt;0,0,IF(CT217&lt;&gt;"",Tablas!$G$8,0)),0)</f>
        <v>0</v>
      </c>
      <c r="DA217" s="6">
        <f>IF(CT217&lt;&gt;"",ROUND(CZ217+CY217+CW217,2),0)*(1+Tablas!$E$8)</f>
        <v>0</v>
      </c>
      <c r="DC217" s="14" t="str">
        <f t="shared" si="136"/>
        <v/>
      </c>
      <c r="DD217" s="6">
        <f t="shared" si="137"/>
        <v>0</v>
      </c>
      <c r="DE217" s="6">
        <f t="shared" si="138"/>
        <v>0</v>
      </c>
      <c r="DF217" s="6">
        <f>IF(DD217&gt;0,IF(SUM(DE$12:DE217)&gt;0,0,IF(DC217&lt;&gt;"",-PPMT(Tablas!$D$8,DC217,($C$4*12)-(VLOOKUP($CT$9,$A$12:$B$71,2,0)-1),DD$9-SUM(DE$12:DE217)),0)),0)</f>
        <v>0</v>
      </c>
      <c r="DG217" s="6">
        <f>IF(SUM(DE$12:DE217)&gt;0,0,IF(DC217&lt;&gt;"",DD217-DF217-DE217,0))</f>
        <v>0</v>
      </c>
      <c r="DH217" s="6">
        <f>IF(SUM(DE$12:DE217)&gt;0,0,IF(DC217&lt;&gt;"",(DD217-DE217)*Tablas!$D$8,0))</f>
        <v>0</v>
      </c>
      <c r="DI217" s="6">
        <f>IF(DF217&gt;0,IF(SUM(DE$12:DE217)&gt;0,0,IF(DC217&lt;&gt;"",Tablas!$G$8,0)),0)</f>
        <v>0</v>
      </c>
      <c r="DJ217" s="6">
        <f>IF(DC217&lt;&gt;"",ROUND(DI217+DH217+DF217,2),0)*(1+Tablas!$E$8)</f>
        <v>0</v>
      </c>
      <c r="DL217" s="14" t="str">
        <f t="shared" si="139"/>
        <v/>
      </c>
      <c r="DM217" s="6">
        <f t="shared" si="140"/>
        <v>0</v>
      </c>
      <c r="DN217" s="6">
        <f t="shared" si="141"/>
        <v>0</v>
      </c>
      <c r="DO217" s="6">
        <f>IF(DM217&gt;0,IF(SUM(DN$12:DN217)&gt;0,0,IF(DL217&lt;&gt;"",-PPMT(Tablas!$D$8,DL217,($C$4*12)-(VLOOKUP($DC$9,$A$12:$B$71,2,0)-1),DM$9-SUM(DN$12:DN217)),0)),0)</f>
        <v>0</v>
      </c>
      <c r="DP217" s="6">
        <f>IF(SUM(DN$12:DN217)&gt;0,0,IF(DL217&lt;&gt;"",DM217-DO217-DN217,0))</f>
        <v>0</v>
      </c>
      <c r="DQ217" s="6">
        <f>IF(SUM(DN$12:DN217)&gt;0,0,IF(DL217&lt;&gt;"",(DM217-DN217)*Tablas!$D$8,0))</f>
        <v>0</v>
      </c>
      <c r="DR217" s="6">
        <f>IF(DO217&gt;0,IF(SUM(DN$12:DN217)&gt;0,0,IF(DL217&lt;&gt;"",Tablas!$G$8,0)),0)</f>
        <v>0</v>
      </c>
      <c r="DS217" s="6">
        <f>IF(DL217&lt;&gt;"",ROUND(DR217+DQ217+DO217,2),0)*(1+Tablas!$E$8)</f>
        <v>0</v>
      </c>
      <c r="DU217" s="14" t="str">
        <f t="shared" si="142"/>
        <v/>
      </c>
      <c r="DV217" s="6">
        <f t="shared" si="143"/>
        <v>0</v>
      </c>
      <c r="DW217" s="6">
        <f t="shared" si="144"/>
        <v>0</v>
      </c>
      <c r="DX217" s="6">
        <f>IF(DV217&gt;0,IF(SUM(DW$12:DW217)&gt;0,0,IF(DU217&lt;&gt;"",-PPMT(Tablas!$D$8,DU217,($C$4*12)-(VLOOKUP($DL$9,$A$12:$B$71,2,0)-1),DV$9-SUM(DW$12:DW217)),0)),0)</f>
        <v>0</v>
      </c>
      <c r="DY217" s="6">
        <f>IF(SUM(DW$12:DW217)&gt;0,0,IF(DU217&lt;&gt;"",DV217-DX217-DW217,0))</f>
        <v>0</v>
      </c>
      <c r="DZ217" s="6">
        <f>IF(SUM(DW$12:DW217)&gt;0,0,IF(DU217&lt;&gt;"",(DV217-DW217)*Tablas!$D$8,0))</f>
        <v>0</v>
      </c>
      <c r="EA217" s="6">
        <f>IF(DX217&gt;0,IF(SUM(DW$12:DW217)&gt;0,0,IF(DU217&lt;&gt;"",Tablas!$G$8,0)),0)</f>
        <v>0</v>
      </c>
      <c r="EB217" s="6">
        <f>IF(DU217&lt;&gt;"",ROUND(EA217+DZ217+DX217,2),0)*(1+Tablas!$E$8)</f>
        <v>0</v>
      </c>
    </row>
    <row r="218" spans="1:132" x14ac:dyDescent="0.2">
      <c r="A218" s="3">
        <f>IF($D218&gt;0,COUNTA($D$12:D218),0)</f>
        <v>0</v>
      </c>
      <c r="B218" s="13" t="str">
        <f t="shared" si="145"/>
        <v/>
      </c>
      <c r="C218" s="1">
        <f t="shared" si="146"/>
        <v>51881</v>
      </c>
      <c r="D218" s="34"/>
      <c r="E218" s="6">
        <f t="shared" si="147"/>
        <v>1.0572875908110291E-11</v>
      </c>
      <c r="F218" s="6">
        <f t="shared" si="111"/>
        <v>0</v>
      </c>
      <c r="G218" s="6">
        <f t="shared" si="112"/>
        <v>0</v>
      </c>
      <c r="H218" s="6">
        <f t="shared" si="113"/>
        <v>0</v>
      </c>
      <c r="I218" s="6">
        <f>ROUND(SUM(F218:H218),2)*(Tablas!$E$8)</f>
        <v>0</v>
      </c>
      <c r="J218" s="6">
        <f t="shared" si="114"/>
        <v>0</v>
      </c>
      <c r="AR218" s="14" t="str">
        <f t="shared" si="115"/>
        <v/>
      </c>
      <c r="AS218" s="6">
        <f t="shared" si="116"/>
        <v>0</v>
      </c>
      <c r="AT218" s="6">
        <f t="shared" si="117"/>
        <v>0</v>
      </c>
      <c r="AU218" s="6">
        <f>IF(SUM($AT$12:$AT218)&gt;0,0,IF($AR218&lt;&gt;"",-PPMT($H$2,$AR218,$C$4*12,$AS$12-SUM($AT$12:$AT218)),0))</f>
        <v>0</v>
      </c>
      <c r="AV218" s="6">
        <f>IF(SUM($AT$12:$AT218)&gt;0,0,IF($AR218&lt;&gt;"",AS218-AU218-AT218,0))</f>
        <v>0</v>
      </c>
      <c r="AW218" s="6">
        <f>IF(SUM($AT$12:$AT218)&gt;0,0,IF($AR218&lt;&gt;"",(AS218-AT218)*$H$2,0))</f>
        <v>0</v>
      </c>
      <c r="AX218" s="6">
        <f>IF(AU218&gt;0,IF(SUM($AT$12:$AT218)&gt;0,0,IF($AR218&lt;&gt;"",Tablas!$G$8,0)),0)</f>
        <v>0</v>
      </c>
      <c r="AY218" s="6">
        <f>IF($AR218&lt;&gt;"",ROUND(AX218+AW218+AU218,2),0)*(1+Tablas!$E$8)</f>
        <v>0</v>
      </c>
      <c r="BA218" s="14" t="str">
        <f t="shared" si="118"/>
        <v/>
      </c>
      <c r="BB218" s="6">
        <f t="shared" si="119"/>
        <v>0</v>
      </c>
      <c r="BC218" s="6">
        <f t="shared" si="120"/>
        <v>0</v>
      </c>
      <c r="BD218" s="6">
        <f>IF(BB218&gt;0,
IF(SUM(BC$12:BC218)&gt;0,0,
IF(BA218&lt;&gt;"",
-PPMT(Tablas!$D$8,BA218,($C$4*12)-(VLOOKUP($AR$9,$A$12:$B$71,2,0)-1),BB$9-SUM(BC$12:BC218)),0)),0)</f>
        <v>0</v>
      </c>
      <c r="BE218" s="6">
        <f>IF(SUM(BC$12:BC218)&gt;0,0,IF(BA218&lt;&gt;"",BB218-BD218-BC218,0))</f>
        <v>0</v>
      </c>
      <c r="BF218" s="6">
        <f>IF(SUM(BC$12:BC218)&gt;0,0,IF(BA218&lt;&gt;"",(BB218-BC218)*Tablas!$D$8,0))</f>
        <v>0</v>
      </c>
      <c r="BG218" s="6">
        <f>IF(BD218&gt;0,IF(SUM(BC$12:BC218)&gt;0,0,IF(BA218&lt;&gt;"",Tablas!$G$8,0)),0)</f>
        <v>0</v>
      </c>
      <c r="BH218" s="6">
        <f>IF(BA218&lt;&gt;"",ROUND(BG218+BF218+BD218,2),0)*(1+Tablas!$E$8)</f>
        <v>0</v>
      </c>
      <c r="BJ218" s="14" t="str">
        <f t="shared" si="121"/>
        <v/>
      </c>
      <c r="BK218" s="6">
        <f t="shared" si="122"/>
        <v>0</v>
      </c>
      <c r="BL218" s="6">
        <f t="shared" si="123"/>
        <v>0</v>
      </c>
      <c r="BM218" s="6">
        <f>IF(BK218&gt;0,IF(SUM(BL$12:BL218)&gt;0,0,IF(BJ218&lt;&gt;"",-PPMT(Tablas!$D$8,BJ218,($C$4*12)-(VLOOKUP($BA$9,$A$12:$B$71,2,0)-1),BK$9-SUM(BL$12:BL218)),0)),0)</f>
        <v>0</v>
      </c>
      <c r="BN218" s="6">
        <f>IF(SUM(BL$12:BL218)&gt;0,0,IF(BJ218&lt;&gt;"",BK218-BM218-BL218,0))</f>
        <v>0</v>
      </c>
      <c r="BO218" s="6">
        <f>IF(SUM(BL$12:BL218)&gt;0,0,IF(BJ218&lt;&gt;"",(BK218-BL218)*Tablas!$D$8,0))</f>
        <v>0</v>
      </c>
      <c r="BP218" s="6">
        <f>IF(BM218&gt;0,IF(SUM(BL$12:BL218)&gt;0,0,IF(BJ218&lt;&gt;"",Tablas!$G$8,0)),0)</f>
        <v>0</v>
      </c>
      <c r="BQ218" s="6">
        <f>IF(BJ218&lt;&gt;"",ROUND(BP218+BO218+BM218,2),0)*(1+Tablas!$E$8)</f>
        <v>0</v>
      </c>
      <c r="BS218" s="14" t="str">
        <f t="shared" si="124"/>
        <v/>
      </c>
      <c r="BT218" s="6">
        <f t="shared" si="125"/>
        <v>0</v>
      </c>
      <c r="BU218" s="6">
        <f t="shared" si="126"/>
        <v>0</v>
      </c>
      <c r="BV218" s="6">
        <f>IF(BT218&gt;0,IF(SUM(BU$12:BU218)&gt;0,0,IF(BS218&lt;&gt;"",-PPMT(Tablas!$D$8,BS218,($C$4*12)-(VLOOKUP($BJ$9,$A$12:$B$71,2,0)-1),BT$9-SUM(BU$12:BU218)),0)),0)</f>
        <v>0</v>
      </c>
      <c r="BW218" s="6">
        <f>IF(SUM(BU$12:BU218)&gt;0,0,IF(BS218&lt;&gt;"",BT218-BV218-BU218,0))</f>
        <v>0</v>
      </c>
      <c r="BX218" s="6">
        <f>IF(SUM(BU$12:BU218)&gt;0,0,IF(BS218&lt;&gt;"",(BT218-BU218)*Tablas!$D$8,0))</f>
        <v>0</v>
      </c>
      <c r="BY218" s="6">
        <f>IF(BV218&gt;0,IF(SUM(BU$12:BU218)&gt;0,0,IF(BS218&lt;&gt;"",Tablas!$G$8,0)),0)</f>
        <v>0</v>
      </c>
      <c r="BZ218" s="6">
        <f>IF(BS218&lt;&gt;"",ROUND(BY218+BX218+BV218,2),0)*(1+Tablas!$E$8)</f>
        <v>0</v>
      </c>
      <c r="CB218" s="14" t="str">
        <f t="shared" si="127"/>
        <v/>
      </c>
      <c r="CC218" s="6">
        <f t="shared" si="128"/>
        <v>0</v>
      </c>
      <c r="CD218" s="6">
        <f t="shared" si="129"/>
        <v>0</v>
      </c>
      <c r="CE218" s="6">
        <f>IF(CC218&gt;0,IF(SUM(CD$12:CD218)&gt;0,0,IF(CB218&lt;&gt;"",-PPMT(Tablas!$D$8,CB218,($C$4*12)-(VLOOKUP($BS$9,$A$12:$B$71,2,0)-1),CC$9-SUM(CD$12:CD218)),0)),0)</f>
        <v>0</v>
      </c>
      <c r="CF218" s="6">
        <f>IF(SUM(CD$12:CD218)&gt;0,0,IF(CB218&lt;&gt;"",CC218-CE218-CD218,0))</f>
        <v>0</v>
      </c>
      <c r="CG218" s="6">
        <f>IF(SUM(CD$12:CD218)&gt;0,0,IF(CB218&lt;&gt;"",(CC218-CD218)*Tablas!$D$8,0))</f>
        <v>0</v>
      </c>
      <c r="CH218" s="6">
        <f>IF(CE218&gt;0,IF(SUM(CD$12:CD218)&gt;0,0,IF(CB218&lt;&gt;"",Tablas!$G$8,0)),0)</f>
        <v>0</v>
      </c>
      <c r="CI218" s="6">
        <f>IF(CB218&lt;&gt;"",ROUND(CH218+CG218+CE218,2),0)*(1+Tablas!$E$8)</f>
        <v>0</v>
      </c>
      <c r="CK218" s="14" t="str">
        <f t="shared" si="130"/>
        <v/>
      </c>
      <c r="CL218" s="6">
        <f t="shared" si="131"/>
        <v>0</v>
      </c>
      <c r="CM218" s="6">
        <f t="shared" si="132"/>
        <v>0</v>
      </c>
      <c r="CN218" s="6">
        <f>IF(CL218&gt;0,IF(SUM(CM$12:CM218)&gt;0,0,IF(CK218&lt;&gt;"",-PPMT(Tablas!$D$8,CK218,($C$4*12)-(VLOOKUP($CB$9,$A$12:$B$71,2,0)-1),CL$9-SUM(CM$12:CM218)),0)),0)</f>
        <v>0</v>
      </c>
      <c r="CO218" s="6">
        <f>IF(SUM(CM$12:CM218)&gt;0,0,IF(CK218&lt;&gt;"",CL218-CN218-CM218,0))</f>
        <v>0</v>
      </c>
      <c r="CP218" s="6">
        <f>IF(SUM(CM$12:CM218)&gt;0,0,IF(CK218&lt;&gt;"",(CL218-CM218)*Tablas!$D$8,0))</f>
        <v>0</v>
      </c>
      <c r="CQ218" s="6">
        <f>IF(CN218&gt;0,IF(SUM(CM$12:CM218)&gt;0,0,IF(CK218&lt;&gt;"",Tablas!$G$8,0)),0)</f>
        <v>0</v>
      </c>
      <c r="CR218" s="6">
        <f>IF(CK218&lt;&gt;"",ROUND(CQ218+CP218+CN218,2),0)*(1+Tablas!$E$8)</f>
        <v>0</v>
      </c>
      <c r="CT218" s="14" t="str">
        <f t="shared" si="133"/>
        <v/>
      </c>
      <c r="CU218" s="6">
        <f t="shared" si="134"/>
        <v>0</v>
      </c>
      <c r="CV218" s="6">
        <f t="shared" si="135"/>
        <v>0</v>
      </c>
      <c r="CW218" s="6">
        <f>IF(CU218&gt;0,IF(SUM(CV$12:CV218)&gt;0,0,IF(CT218&lt;&gt;"",-PPMT(Tablas!$D$8,CT218,($C$4*12)-(VLOOKUP($CK$9,$A$12:$B$71,2,0)-1),CU$9-SUM(CV$12:CV218)),0)),0)</f>
        <v>0</v>
      </c>
      <c r="CX218" s="6">
        <f>IF(SUM(CV$12:CV218)&gt;0,0,IF(CT218&lt;&gt;"",CU218-CW218-CV218,0))</f>
        <v>0</v>
      </c>
      <c r="CY218" s="6">
        <f>IF(SUM(CV$12:CV218)&gt;0,0,IF(CT218&lt;&gt;"",(CU218-CV218)*Tablas!$D$8,0))</f>
        <v>0</v>
      </c>
      <c r="CZ218" s="6">
        <f>IF(CW218&gt;0,IF(SUM(CV$12:CV218)&gt;0,0,IF(CT218&lt;&gt;"",Tablas!$G$8,0)),0)</f>
        <v>0</v>
      </c>
      <c r="DA218" s="6">
        <f>IF(CT218&lt;&gt;"",ROUND(CZ218+CY218+CW218,2),0)*(1+Tablas!$E$8)</f>
        <v>0</v>
      </c>
      <c r="DC218" s="14" t="str">
        <f t="shared" si="136"/>
        <v/>
      </c>
      <c r="DD218" s="6">
        <f t="shared" si="137"/>
        <v>0</v>
      </c>
      <c r="DE218" s="6">
        <f t="shared" si="138"/>
        <v>0</v>
      </c>
      <c r="DF218" s="6">
        <f>IF(DD218&gt;0,IF(SUM(DE$12:DE218)&gt;0,0,IF(DC218&lt;&gt;"",-PPMT(Tablas!$D$8,DC218,($C$4*12)-(VLOOKUP($CT$9,$A$12:$B$71,2,0)-1),DD$9-SUM(DE$12:DE218)),0)),0)</f>
        <v>0</v>
      </c>
      <c r="DG218" s="6">
        <f>IF(SUM(DE$12:DE218)&gt;0,0,IF(DC218&lt;&gt;"",DD218-DF218-DE218,0))</f>
        <v>0</v>
      </c>
      <c r="DH218" s="6">
        <f>IF(SUM(DE$12:DE218)&gt;0,0,IF(DC218&lt;&gt;"",(DD218-DE218)*Tablas!$D$8,0))</f>
        <v>0</v>
      </c>
      <c r="DI218" s="6">
        <f>IF(DF218&gt;0,IF(SUM(DE$12:DE218)&gt;0,0,IF(DC218&lt;&gt;"",Tablas!$G$8,0)),0)</f>
        <v>0</v>
      </c>
      <c r="DJ218" s="6">
        <f>IF(DC218&lt;&gt;"",ROUND(DI218+DH218+DF218,2),0)*(1+Tablas!$E$8)</f>
        <v>0</v>
      </c>
      <c r="DL218" s="14" t="str">
        <f t="shared" si="139"/>
        <v/>
      </c>
      <c r="DM218" s="6">
        <f t="shared" si="140"/>
        <v>0</v>
      </c>
      <c r="DN218" s="6">
        <f t="shared" si="141"/>
        <v>0</v>
      </c>
      <c r="DO218" s="6">
        <f>IF(DM218&gt;0,IF(SUM(DN$12:DN218)&gt;0,0,IF(DL218&lt;&gt;"",-PPMT(Tablas!$D$8,DL218,($C$4*12)-(VLOOKUP($DC$9,$A$12:$B$71,2,0)-1),DM$9-SUM(DN$12:DN218)),0)),0)</f>
        <v>0</v>
      </c>
      <c r="DP218" s="6">
        <f>IF(SUM(DN$12:DN218)&gt;0,0,IF(DL218&lt;&gt;"",DM218-DO218-DN218,0))</f>
        <v>0</v>
      </c>
      <c r="DQ218" s="6">
        <f>IF(SUM(DN$12:DN218)&gt;0,0,IF(DL218&lt;&gt;"",(DM218-DN218)*Tablas!$D$8,0))</f>
        <v>0</v>
      </c>
      <c r="DR218" s="6">
        <f>IF(DO218&gt;0,IF(SUM(DN$12:DN218)&gt;0,0,IF(DL218&lt;&gt;"",Tablas!$G$8,0)),0)</f>
        <v>0</v>
      </c>
      <c r="DS218" s="6">
        <f>IF(DL218&lt;&gt;"",ROUND(DR218+DQ218+DO218,2),0)*(1+Tablas!$E$8)</f>
        <v>0</v>
      </c>
      <c r="DU218" s="14" t="str">
        <f t="shared" si="142"/>
        <v/>
      </c>
      <c r="DV218" s="6">
        <f t="shared" si="143"/>
        <v>0</v>
      </c>
      <c r="DW218" s="6">
        <f t="shared" si="144"/>
        <v>0</v>
      </c>
      <c r="DX218" s="6">
        <f>IF(DV218&gt;0,IF(SUM(DW$12:DW218)&gt;0,0,IF(DU218&lt;&gt;"",-PPMT(Tablas!$D$8,DU218,($C$4*12)-(VLOOKUP($DL$9,$A$12:$B$71,2,0)-1),DV$9-SUM(DW$12:DW218)),0)),0)</f>
        <v>0</v>
      </c>
      <c r="DY218" s="6">
        <f>IF(SUM(DW$12:DW218)&gt;0,0,IF(DU218&lt;&gt;"",DV218-DX218-DW218,0))</f>
        <v>0</v>
      </c>
      <c r="DZ218" s="6">
        <f>IF(SUM(DW$12:DW218)&gt;0,0,IF(DU218&lt;&gt;"",(DV218-DW218)*Tablas!$D$8,0))</f>
        <v>0</v>
      </c>
      <c r="EA218" s="6">
        <f>IF(DX218&gt;0,IF(SUM(DW$12:DW218)&gt;0,0,IF(DU218&lt;&gt;"",Tablas!$G$8,0)),0)</f>
        <v>0</v>
      </c>
      <c r="EB218" s="6">
        <f>IF(DU218&lt;&gt;"",ROUND(EA218+DZ218+DX218,2),0)*(1+Tablas!$E$8)</f>
        <v>0</v>
      </c>
    </row>
    <row r="219" spans="1:132" x14ac:dyDescent="0.2">
      <c r="A219" s="3">
        <f>IF($D219&gt;0,COUNTA($D$12:D219),0)</f>
        <v>0</v>
      </c>
      <c r="B219" s="13" t="str">
        <f t="shared" si="145"/>
        <v/>
      </c>
      <c r="C219" s="1">
        <f t="shared" si="146"/>
        <v>51912</v>
      </c>
      <c r="D219" s="34"/>
      <c r="E219" s="6">
        <f t="shared" si="147"/>
        <v>1.0572875908110291E-11</v>
      </c>
      <c r="F219" s="6">
        <f t="shared" si="111"/>
        <v>0</v>
      </c>
      <c r="G219" s="6">
        <f t="shared" si="112"/>
        <v>0</v>
      </c>
      <c r="H219" s="6">
        <f t="shared" si="113"/>
        <v>0</v>
      </c>
      <c r="I219" s="6">
        <f>ROUND(SUM(F219:H219),2)*(Tablas!$E$8)</f>
        <v>0</v>
      </c>
      <c r="J219" s="6">
        <f t="shared" si="114"/>
        <v>0</v>
      </c>
      <c r="AR219" s="14" t="str">
        <f t="shared" si="115"/>
        <v/>
      </c>
      <c r="AS219" s="6">
        <f t="shared" si="116"/>
        <v>0</v>
      </c>
      <c r="AT219" s="6">
        <f t="shared" si="117"/>
        <v>0</v>
      </c>
      <c r="AU219" s="6">
        <f>IF(SUM($AT$12:$AT219)&gt;0,0,IF($AR219&lt;&gt;"",-PPMT($H$2,$AR219,$C$4*12,$AS$12-SUM($AT$12:$AT219)),0))</f>
        <v>0</v>
      </c>
      <c r="AV219" s="6">
        <f>IF(SUM($AT$12:$AT219)&gt;0,0,IF($AR219&lt;&gt;"",AS219-AU219-AT219,0))</f>
        <v>0</v>
      </c>
      <c r="AW219" s="6">
        <f>IF(SUM($AT$12:$AT219)&gt;0,0,IF($AR219&lt;&gt;"",(AS219-AT219)*$H$2,0))</f>
        <v>0</v>
      </c>
      <c r="AX219" s="6">
        <f>IF(AU219&gt;0,IF(SUM($AT$12:$AT219)&gt;0,0,IF($AR219&lt;&gt;"",Tablas!$G$8,0)),0)</f>
        <v>0</v>
      </c>
      <c r="AY219" s="6">
        <f>IF($AR219&lt;&gt;"",ROUND(AX219+AW219+AU219,2),0)*(1+Tablas!$E$8)</f>
        <v>0</v>
      </c>
      <c r="BA219" s="14" t="str">
        <f t="shared" si="118"/>
        <v/>
      </c>
      <c r="BB219" s="6">
        <f t="shared" si="119"/>
        <v>0</v>
      </c>
      <c r="BC219" s="6">
        <f t="shared" si="120"/>
        <v>0</v>
      </c>
      <c r="BD219" s="6">
        <f>IF(BB219&gt;0,
IF(SUM(BC$12:BC219)&gt;0,0,
IF(BA219&lt;&gt;"",
-PPMT(Tablas!$D$8,BA219,($C$4*12)-(VLOOKUP($AR$9,$A$12:$B$71,2,0)-1),BB$9-SUM(BC$12:BC219)),0)),0)</f>
        <v>0</v>
      </c>
      <c r="BE219" s="6">
        <f>IF(SUM(BC$12:BC219)&gt;0,0,IF(BA219&lt;&gt;"",BB219-BD219-BC219,0))</f>
        <v>0</v>
      </c>
      <c r="BF219" s="6">
        <f>IF(SUM(BC$12:BC219)&gt;0,0,IF(BA219&lt;&gt;"",(BB219-BC219)*Tablas!$D$8,0))</f>
        <v>0</v>
      </c>
      <c r="BG219" s="6">
        <f>IF(BD219&gt;0,IF(SUM(BC$12:BC219)&gt;0,0,IF(BA219&lt;&gt;"",Tablas!$G$8,0)),0)</f>
        <v>0</v>
      </c>
      <c r="BH219" s="6">
        <f>IF(BA219&lt;&gt;"",ROUND(BG219+BF219+BD219,2),0)*(1+Tablas!$E$8)</f>
        <v>0</v>
      </c>
      <c r="BJ219" s="14" t="str">
        <f t="shared" si="121"/>
        <v/>
      </c>
      <c r="BK219" s="6">
        <f t="shared" si="122"/>
        <v>0</v>
      </c>
      <c r="BL219" s="6">
        <f t="shared" si="123"/>
        <v>0</v>
      </c>
      <c r="BM219" s="6">
        <f>IF(BK219&gt;0,IF(SUM(BL$12:BL219)&gt;0,0,IF(BJ219&lt;&gt;"",-PPMT(Tablas!$D$8,BJ219,($C$4*12)-(VLOOKUP($BA$9,$A$12:$B$71,2,0)-1),BK$9-SUM(BL$12:BL219)),0)),0)</f>
        <v>0</v>
      </c>
      <c r="BN219" s="6">
        <f>IF(SUM(BL$12:BL219)&gt;0,0,IF(BJ219&lt;&gt;"",BK219-BM219-BL219,0))</f>
        <v>0</v>
      </c>
      <c r="BO219" s="6">
        <f>IF(SUM(BL$12:BL219)&gt;0,0,IF(BJ219&lt;&gt;"",(BK219-BL219)*Tablas!$D$8,0))</f>
        <v>0</v>
      </c>
      <c r="BP219" s="6">
        <f>IF(BM219&gt;0,IF(SUM(BL$12:BL219)&gt;0,0,IF(BJ219&lt;&gt;"",Tablas!$G$8,0)),0)</f>
        <v>0</v>
      </c>
      <c r="BQ219" s="6">
        <f>IF(BJ219&lt;&gt;"",ROUND(BP219+BO219+BM219,2),0)*(1+Tablas!$E$8)</f>
        <v>0</v>
      </c>
      <c r="BS219" s="14" t="str">
        <f t="shared" si="124"/>
        <v/>
      </c>
      <c r="BT219" s="6">
        <f t="shared" si="125"/>
        <v>0</v>
      </c>
      <c r="BU219" s="6">
        <f t="shared" si="126"/>
        <v>0</v>
      </c>
      <c r="BV219" s="6">
        <f>IF(BT219&gt;0,IF(SUM(BU$12:BU219)&gt;0,0,IF(BS219&lt;&gt;"",-PPMT(Tablas!$D$8,BS219,($C$4*12)-(VLOOKUP($BJ$9,$A$12:$B$71,2,0)-1),BT$9-SUM(BU$12:BU219)),0)),0)</f>
        <v>0</v>
      </c>
      <c r="BW219" s="6">
        <f>IF(SUM(BU$12:BU219)&gt;0,0,IF(BS219&lt;&gt;"",BT219-BV219-BU219,0))</f>
        <v>0</v>
      </c>
      <c r="BX219" s="6">
        <f>IF(SUM(BU$12:BU219)&gt;0,0,IF(BS219&lt;&gt;"",(BT219-BU219)*Tablas!$D$8,0))</f>
        <v>0</v>
      </c>
      <c r="BY219" s="6">
        <f>IF(BV219&gt;0,IF(SUM(BU$12:BU219)&gt;0,0,IF(BS219&lt;&gt;"",Tablas!$G$8,0)),0)</f>
        <v>0</v>
      </c>
      <c r="BZ219" s="6">
        <f>IF(BS219&lt;&gt;"",ROUND(BY219+BX219+BV219,2),0)*(1+Tablas!$E$8)</f>
        <v>0</v>
      </c>
      <c r="CB219" s="14" t="str">
        <f t="shared" si="127"/>
        <v/>
      </c>
      <c r="CC219" s="6">
        <f t="shared" si="128"/>
        <v>0</v>
      </c>
      <c r="CD219" s="6">
        <f t="shared" si="129"/>
        <v>0</v>
      </c>
      <c r="CE219" s="6">
        <f>IF(CC219&gt;0,IF(SUM(CD$12:CD219)&gt;0,0,IF(CB219&lt;&gt;"",-PPMT(Tablas!$D$8,CB219,($C$4*12)-(VLOOKUP($BS$9,$A$12:$B$71,2,0)-1),CC$9-SUM(CD$12:CD219)),0)),0)</f>
        <v>0</v>
      </c>
      <c r="CF219" s="6">
        <f>IF(SUM(CD$12:CD219)&gt;0,0,IF(CB219&lt;&gt;"",CC219-CE219-CD219,0))</f>
        <v>0</v>
      </c>
      <c r="CG219" s="6">
        <f>IF(SUM(CD$12:CD219)&gt;0,0,IF(CB219&lt;&gt;"",(CC219-CD219)*Tablas!$D$8,0))</f>
        <v>0</v>
      </c>
      <c r="CH219" s="6">
        <f>IF(CE219&gt;0,IF(SUM(CD$12:CD219)&gt;0,0,IF(CB219&lt;&gt;"",Tablas!$G$8,0)),0)</f>
        <v>0</v>
      </c>
      <c r="CI219" s="6">
        <f>IF(CB219&lt;&gt;"",ROUND(CH219+CG219+CE219,2),0)*(1+Tablas!$E$8)</f>
        <v>0</v>
      </c>
      <c r="CK219" s="14" t="str">
        <f t="shared" si="130"/>
        <v/>
      </c>
      <c r="CL219" s="6">
        <f t="shared" si="131"/>
        <v>0</v>
      </c>
      <c r="CM219" s="6">
        <f t="shared" si="132"/>
        <v>0</v>
      </c>
      <c r="CN219" s="6">
        <f>IF(CL219&gt;0,IF(SUM(CM$12:CM219)&gt;0,0,IF(CK219&lt;&gt;"",-PPMT(Tablas!$D$8,CK219,($C$4*12)-(VLOOKUP($CB$9,$A$12:$B$71,2,0)-1),CL$9-SUM(CM$12:CM219)),0)),0)</f>
        <v>0</v>
      </c>
      <c r="CO219" s="6">
        <f>IF(SUM(CM$12:CM219)&gt;0,0,IF(CK219&lt;&gt;"",CL219-CN219-CM219,0))</f>
        <v>0</v>
      </c>
      <c r="CP219" s="6">
        <f>IF(SUM(CM$12:CM219)&gt;0,0,IF(CK219&lt;&gt;"",(CL219-CM219)*Tablas!$D$8,0))</f>
        <v>0</v>
      </c>
      <c r="CQ219" s="6">
        <f>IF(CN219&gt;0,IF(SUM(CM$12:CM219)&gt;0,0,IF(CK219&lt;&gt;"",Tablas!$G$8,0)),0)</f>
        <v>0</v>
      </c>
      <c r="CR219" s="6">
        <f>IF(CK219&lt;&gt;"",ROUND(CQ219+CP219+CN219,2),0)*(1+Tablas!$E$8)</f>
        <v>0</v>
      </c>
      <c r="CT219" s="14" t="str">
        <f t="shared" si="133"/>
        <v/>
      </c>
      <c r="CU219" s="6">
        <f t="shared" si="134"/>
        <v>0</v>
      </c>
      <c r="CV219" s="6">
        <f t="shared" si="135"/>
        <v>0</v>
      </c>
      <c r="CW219" s="6">
        <f>IF(CU219&gt;0,IF(SUM(CV$12:CV219)&gt;0,0,IF(CT219&lt;&gt;"",-PPMT(Tablas!$D$8,CT219,($C$4*12)-(VLOOKUP($CK$9,$A$12:$B$71,2,0)-1),CU$9-SUM(CV$12:CV219)),0)),0)</f>
        <v>0</v>
      </c>
      <c r="CX219" s="6">
        <f>IF(SUM(CV$12:CV219)&gt;0,0,IF(CT219&lt;&gt;"",CU219-CW219-CV219,0))</f>
        <v>0</v>
      </c>
      <c r="CY219" s="6">
        <f>IF(SUM(CV$12:CV219)&gt;0,0,IF(CT219&lt;&gt;"",(CU219-CV219)*Tablas!$D$8,0))</f>
        <v>0</v>
      </c>
      <c r="CZ219" s="6">
        <f>IF(CW219&gt;0,IF(SUM(CV$12:CV219)&gt;0,0,IF(CT219&lt;&gt;"",Tablas!$G$8,0)),0)</f>
        <v>0</v>
      </c>
      <c r="DA219" s="6">
        <f>IF(CT219&lt;&gt;"",ROUND(CZ219+CY219+CW219,2),0)*(1+Tablas!$E$8)</f>
        <v>0</v>
      </c>
      <c r="DC219" s="14" t="str">
        <f t="shared" si="136"/>
        <v/>
      </c>
      <c r="DD219" s="6">
        <f t="shared" si="137"/>
        <v>0</v>
      </c>
      <c r="DE219" s="6">
        <f t="shared" si="138"/>
        <v>0</v>
      </c>
      <c r="DF219" s="6">
        <f>IF(DD219&gt;0,IF(SUM(DE$12:DE219)&gt;0,0,IF(DC219&lt;&gt;"",-PPMT(Tablas!$D$8,DC219,($C$4*12)-(VLOOKUP($CT$9,$A$12:$B$71,2,0)-1),DD$9-SUM(DE$12:DE219)),0)),0)</f>
        <v>0</v>
      </c>
      <c r="DG219" s="6">
        <f>IF(SUM(DE$12:DE219)&gt;0,0,IF(DC219&lt;&gt;"",DD219-DF219-DE219,0))</f>
        <v>0</v>
      </c>
      <c r="DH219" s="6">
        <f>IF(SUM(DE$12:DE219)&gt;0,0,IF(DC219&lt;&gt;"",(DD219-DE219)*Tablas!$D$8,0))</f>
        <v>0</v>
      </c>
      <c r="DI219" s="6">
        <f>IF(DF219&gt;0,IF(SUM(DE$12:DE219)&gt;0,0,IF(DC219&lt;&gt;"",Tablas!$G$8,0)),0)</f>
        <v>0</v>
      </c>
      <c r="DJ219" s="6">
        <f>IF(DC219&lt;&gt;"",ROUND(DI219+DH219+DF219,2),0)*(1+Tablas!$E$8)</f>
        <v>0</v>
      </c>
      <c r="DL219" s="14" t="str">
        <f t="shared" si="139"/>
        <v/>
      </c>
      <c r="DM219" s="6">
        <f t="shared" si="140"/>
        <v>0</v>
      </c>
      <c r="DN219" s="6">
        <f t="shared" si="141"/>
        <v>0</v>
      </c>
      <c r="DO219" s="6">
        <f>IF(DM219&gt;0,IF(SUM(DN$12:DN219)&gt;0,0,IF(DL219&lt;&gt;"",-PPMT(Tablas!$D$8,DL219,($C$4*12)-(VLOOKUP($DC$9,$A$12:$B$71,2,0)-1),DM$9-SUM(DN$12:DN219)),0)),0)</f>
        <v>0</v>
      </c>
      <c r="DP219" s="6">
        <f>IF(SUM(DN$12:DN219)&gt;0,0,IF(DL219&lt;&gt;"",DM219-DO219-DN219,0))</f>
        <v>0</v>
      </c>
      <c r="DQ219" s="6">
        <f>IF(SUM(DN$12:DN219)&gt;0,0,IF(DL219&lt;&gt;"",(DM219-DN219)*Tablas!$D$8,0))</f>
        <v>0</v>
      </c>
      <c r="DR219" s="6">
        <f>IF(DO219&gt;0,IF(SUM(DN$12:DN219)&gt;0,0,IF(DL219&lt;&gt;"",Tablas!$G$8,0)),0)</f>
        <v>0</v>
      </c>
      <c r="DS219" s="6">
        <f>IF(DL219&lt;&gt;"",ROUND(DR219+DQ219+DO219,2),0)*(1+Tablas!$E$8)</f>
        <v>0</v>
      </c>
      <c r="DU219" s="14" t="str">
        <f t="shared" si="142"/>
        <v/>
      </c>
      <c r="DV219" s="6">
        <f t="shared" si="143"/>
        <v>0</v>
      </c>
      <c r="DW219" s="6">
        <f t="shared" si="144"/>
        <v>0</v>
      </c>
      <c r="DX219" s="6">
        <f>IF(DV219&gt;0,IF(SUM(DW$12:DW219)&gt;0,0,IF(DU219&lt;&gt;"",-PPMT(Tablas!$D$8,DU219,($C$4*12)-(VLOOKUP($DL$9,$A$12:$B$71,2,0)-1),DV$9-SUM(DW$12:DW219)),0)),0)</f>
        <v>0</v>
      </c>
      <c r="DY219" s="6">
        <f>IF(SUM(DW$12:DW219)&gt;0,0,IF(DU219&lt;&gt;"",DV219-DX219-DW219,0))</f>
        <v>0</v>
      </c>
      <c r="DZ219" s="6">
        <f>IF(SUM(DW$12:DW219)&gt;0,0,IF(DU219&lt;&gt;"",(DV219-DW219)*Tablas!$D$8,0))</f>
        <v>0</v>
      </c>
      <c r="EA219" s="6">
        <f>IF(DX219&gt;0,IF(SUM(DW$12:DW219)&gt;0,0,IF(DU219&lt;&gt;"",Tablas!$G$8,0)),0)</f>
        <v>0</v>
      </c>
      <c r="EB219" s="6">
        <f>IF(DU219&lt;&gt;"",ROUND(EA219+DZ219+DX219,2),0)*(1+Tablas!$E$8)</f>
        <v>0</v>
      </c>
    </row>
    <row r="220" spans="1:132" x14ac:dyDescent="0.2">
      <c r="A220" s="3">
        <f>IF($D220&gt;0,COUNTA($D$12:D220),0)</f>
        <v>0</v>
      </c>
      <c r="B220" s="13" t="str">
        <f t="shared" si="145"/>
        <v/>
      </c>
      <c r="C220" s="1">
        <f t="shared" si="146"/>
        <v>51940</v>
      </c>
      <c r="D220" s="34"/>
      <c r="E220" s="6">
        <f t="shared" si="147"/>
        <v>1.0572875908110291E-11</v>
      </c>
      <c r="F220" s="6">
        <f t="shared" si="111"/>
        <v>0</v>
      </c>
      <c r="G220" s="6">
        <f t="shared" si="112"/>
        <v>0</v>
      </c>
      <c r="H220" s="6">
        <f t="shared" si="113"/>
        <v>0</v>
      </c>
      <c r="I220" s="6">
        <f>ROUND(SUM(F220:H220),2)*(Tablas!$E$8)</f>
        <v>0</v>
      </c>
      <c r="J220" s="6">
        <f t="shared" si="114"/>
        <v>0</v>
      </c>
      <c r="AR220" s="14" t="str">
        <f t="shared" si="115"/>
        <v/>
      </c>
      <c r="AS220" s="6">
        <f t="shared" si="116"/>
        <v>0</v>
      </c>
      <c r="AT220" s="6">
        <f t="shared" si="117"/>
        <v>0</v>
      </c>
      <c r="AU220" s="6">
        <f>IF(SUM($AT$12:$AT220)&gt;0,0,IF($AR220&lt;&gt;"",-PPMT($H$2,$AR220,$C$4*12,$AS$12-SUM($AT$12:$AT220)),0))</f>
        <v>0</v>
      </c>
      <c r="AV220" s="6">
        <f>IF(SUM($AT$12:$AT220)&gt;0,0,IF($AR220&lt;&gt;"",AS220-AU220-AT220,0))</f>
        <v>0</v>
      </c>
      <c r="AW220" s="6">
        <f>IF(SUM($AT$12:$AT220)&gt;0,0,IF($AR220&lt;&gt;"",(AS220-AT220)*$H$2,0))</f>
        <v>0</v>
      </c>
      <c r="AX220" s="6">
        <f>IF(AU220&gt;0,IF(SUM($AT$12:$AT220)&gt;0,0,IF($AR220&lt;&gt;"",Tablas!$G$8,0)),0)</f>
        <v>0</v>
      </c>
      <c r="AY220" s="6">
        <f>IF($AR220&lt;&gt;"",ROUND(AX220+AW220+AU220,2),0)*(1+Tablas!$E$8)</f>
        <v>0</v>
      </c>
      <c r="BA220" s="14" t="str">
        <f t="shared" si="118"/>
        <v/>
      </c>
      <c r="BB220" s="6">
        <f t="shared" si="119"/>
        <v>0</v>
      </c>
      <c r="BC220" s="6">
        <f t="shared" si="120"/>
        <v>0</v>
      </c>
      <c r="BD220" s="6">
        <f>IF(BB220&gt;0,
IF(SUM(BC$12:BC220)&gt;0,0,
IF(BA220&lt;&gt;"",
-PPMT(Tablas!$D$8,BA220,($C$4*12)-(VLOOKUP($AR$9,$A$12:$B$71,2,0)-1),BB$9-SUM(BC$12:BC220)),0)),0)</f>
        <v>0</v>
      </c>
      <c r="BE220" s="6">
        <f>IF(SUM(BC$12:BC220)&gt;0,0,IF(BA220&lt;&gt;"",BB220-BD220-BC220,0))</f>
        <v>0</v>
      </c>
      <c r="BF220" s="6">
        <f>IF(SUM(BC$12:BC220)&gt;0,0,IF(BA220&lt;&gt;"",(BB220-BC220)*Tablas!$D$8,0))</f>
        <v>0</v>
      </c>
      <c r="BG220" s="6">
        <f>IF(BD220&gt;0,IF(SUM(BC$12:BC220)&gt;0,0,IF(BA220&lt;&gt;"",Tablas!$G$8,0)),0)</f>
        <v>0</v>
      </c>
      <c r="BH220" s="6">
        <f>IF(BA220&lt;&gt;"",ROUND(BG220+BF220+BD220,2),0)*(1+Tablas!$E$8)</f>
        <v>0</v>
      </c>
      <c r="BJ220" s="14" t="str">
        <f t="shared" si="121"/>
        <v/>
      </c>
      <c r="BK220" s="6">
        <f t="shared" si="122"/>
        <v>0</v>
      </c>
      <c r="BL220" s="6">
        <f t="shared" si="123"/>
        <v>0</v>
      </c>
      <c r="BM220" s="6">
        <f>IF(BK220&gt;0,IF(SUM(BL$12:BL220)&gt;0,0,IF(BJ220&lt;&gt;"",-PPMT(Tablas!$D$8,BJ220,($C$4*12)-(VLOOKUP($BA$9,$A$12:$B$71,2,0)-1),BK$9-SUM(BL$12:BL220)),0)),0)</f>
        <v>0</v>
      </c>
      <c r="BN220" s="6">
        <f>IF(SUM(BL$12:BL220)&gt;0,0,IF(BJ220&lt;&gt;"",BK220-BM220-BL220,0))</f>
        <v>0</v>
      </c>
      <c r="BO220" s="6">
        <f>IF(SUM(BL$12:BL220)&gt;0,0,IF(BJ220&lt;&gt;"",(BK220-BL220)*Tablas!$D$8,0))</f>
        <v>0</v>
      </c>
      <c r="BP220" s="6">
        <f>IF(BM220&gt;0,IF(SUM(BL$12:BL220)&gt;0,0,IF(BJ220&lt;&gt;"",Tablas!$G$8,0)),0)</f>
        <v>0</v>
      </c>
      <c r="BQ220" s="6">
        <f>IF(BJ220&lt;&gt;"",ROUND(BP220+BO220+BM220,2),0)*(1+Tablas!$E$8)</f>
        <v>0</v>
      </c>
      <c r="BS220" s="14" t="str">
        <f t="shared" si="124"/>
        <v/>
      </c>
      <c r="BT220" s="6">
        <f t="shared" si="125"/>
        <v>0</v>
      </c>
      <c r="BU220" s="6">
        <f t="shared" si="126"/>
        <v>0</v>
      </c>
      <c r="BV220" s="6">
        <f>IF(BT220&gt;0,IF(SUM(BU$12:BU220)&gt;0,0,IF(BS220&lt;&gt;"",-PPMT(Tablas!$D$8,BS220,($C$4*12)-(VLOOKUP($BJ$9,$A$12:$B$71,2,0)-1),BT$9-SUM(BU$12:BU220)),0)),0)</f>
        <v>0</v>
      </c>
      <c r="BW220" s="6">
        <f>IF(SUM(BU$12:BU220)&gt;0,0,IF(BS220&lt;&gt;"",BT220-BV220-BU220,0))</f>
        <v>0</v>
      </c>
      <c r="BX220" s="6">
        <f>IF(SUM(BU$12:BU220)&gt;0,0,IF(BS220&lt;&gt;"",(BT220-BU220)*Tablas!$D$8,0))</f>
        <v>0</v>
      </c>
      <c r="BY220" s="6">
        <f>IF(BV220&gt;0,IF(SUM(BU$12:BU220)&gt;0,0,IF(BS220&lt;&gt;"",Tablas!$G$8,0)),0)</f>
        <v>0</v>
      </c>
      <c r="BZ220" s="6">
        <f>IF(BS220&lt;&gt;"",ROUND(BY220+BX220+BV220,2),0)*(1+Tablas!$E$8)</f>
        <v>0</v>
      </c>
      <c r="CB220" s="14" t="str">
        <f t="shared" si="127"/>
        <v/>
      </c>
      <c r="CC220" s="6">
        <f t="shared" si="128"/>
        <v>0</v>
      </c>
      <c r="CD220" s="6">
        <f t="shared" si="129"/>
        <v>0</v>
      </c>
      <c r="CE220" s="6">
        <f>IF(CC220&gt;0,IF(SUM(CD$12:CD220)&gt;0,0,IF(CB220&lt;&gt;"",-PPMT(Tablas!$D$8,CB220,($C$4*12)-(VLOOKUP($BS$9,$A$12:$B$71,2,0)-1),CC$9-SUM(CD$12:CD220)),0)),0)</f>
        <v>0</v>
      </c>
      <c r="CF220" s="6">
        <f>IF(SUM(CD$12:CD220)&gt;0,0,IF(CB220&lt;&gt;"",CC220-CE220-CD220,0))</f>
        <v>0</v>
      </c>
      <c r="CG220" s="6">
        <f>IF(SUM(CD$12:CD220)&gt;0,0,IF(CB220&lt;&gt;"",(CC220-CD220)*Tablas!$D$8,0))</f>
        <v>0</v>
      </c>
      <c r="CH220" s="6">
        <f>IF(CE220&gt;0,IF(SUM(CD$12:CD220)&gt;0,0,IF(CB220&lt;&gt;"",Tablas!$G$8,0)),0)</f>
        <v>0</v>
      </c>
      <c r="CI220" s="6">
        <f>IF(CB220&lt;&gt;"",ROUND(CH220+CG220+CE220,2),0)*(1+Tablas!$E$8)</f>
        <v>0</v>
      </c>
      <c r="CK220" s="14" t="str">
        <f t="shared" si="130"/>
        <v/>
      </c>
      <c r="CL220" s="6">
        <f t="shared" si="131"/>
        <v>0</v>
      </c>
      <c r="CM220" s="6">
        <f t="shared" si="132"/>
        <v>0</v>
      </c>
      <c r="CN220" s="6">
        <f>IF(CL220&gt;0,IF(SUM(CM$12:CM220)&gt;0,0,IF(CK220&lt;&gt;"",-PPMT(Tablas!$D$8,CK220,($C$4*12)-(VLOOKUP($CB$9,$A$12:$B$71,2,0)-1),CL$9-SUM(CM$12:CM220)),0)),0)</f>
        <v>0</v>
      </c>
      <c r="CO220" s="6">
        <f>IF(SUM(CM$12:CM220)&gt;0,0,IF(CK220&lt;&gt;"",CL220-CN220-CM220,0))</f>
        <v>0</v>
      </c>
      <c r="CP220" s="6">
        <f>IF(SUM(CM$12:CM220)&gt;0,0,IF(CK220&lt;&gt;"",(CL220-CM220)*Tablas!$D$8,0))</f>
        <v>0</v>
      </c>
      <c r="CQ220" s="6">
        <f>IF(CN220&gt;0,IF(SUM(CM$12:CM220)&gt;0,0,IF(CK220&lt;&gt;"",Tablas!$G$8,0)),0)</f>
        <v>0</v>
      </c>
      <c r="CR220" s="6">
        <f>IF(CK220&lt;&gt;"",ROUND(CQ220+CP220+CN220,2),0)*(1+Tablas!$E$8)</f>
        <v>0</v>
      </c>
      <c r="CT220" s="14" t="str">
        <f t="shared" si="133"/>
        <v/>
      </c>
      <c r="CU220" s="6">
        <f t="shared" si="134"/>
        <v>0</v>
      </c>
      <c r="CV220" s="6">
        <f t="shared" si="135"/>
        <v>0</v>
      </c>
      <c r="CW220" s="6">
        <f>IF(CU220&gt;0,IF(SUM(CV$12:CV220)&gt;0,0,IF(CT220&lt;&gt;"",-PPMT(Tablas!$D$8,CT220,($C$4*12)-(VLOOKUP($CK$9,$A$12:$B$71,2,0)-1),CU$9-SUM(CV$12:CV220)),0)),0)</f>
        <v>0</v>
      </c>
      <c r="CX220" s="6">
        <f>IF(SUM(CV$12:CV220)&gt;0,0,IF(CT220&lt;&gt;"",CU220-CW220-CV220,0))</f>
        <v>0</v>
      </c>
      <c r="CY220" s="6">
        <f>IF(SUM(CV$12:CV220)&gt;0,0,IF(CT220&lt;&gt;"",(CU220-CV220)*Tablas!$D$8,0))</f>
        <v>0</v>
      </c>
      <c r="CZ220" s="6">
        <f>IF(CW220&gt;0,IF(SUM(CV$12:CV220)&gt;0,0,IF(CT220&lt;&gt;"",Tablas!$G$8,0)),0)</f>
        <v>0</v>
      </c>
      <c r="DA220" s="6">
        <f>IF(CT220&lt;&gt;"",ROUND(CZ220+CY220+CW220,2),0)*(1+Tablas!$E$8)</f>
        <v>0</v>
      </c>
      <c r="DC220" s="14" t="str">
        <f t="shared" si="136"/>
        <v/>
      </c>
      <c r="DD220" s="6">
        <f t="shared" si="137"/>
        <v>0</v>
      </c>
      <c r="DE220" s="6">
        <f t="shared" si="138"/>
        <v>0</v>
      </c>
      <c r="DF220" s="6">
        <f>IF(DD220&gt;0,IF(SUM(DE$12:DE220)&gt;0,0,IF(DC220&lt;&gt;"",-PPMT(Tablas!$D$8,DC220,($C$4*12)-(VLOOKUP($CT$9,$A$12:$B$71,2,0)-1),DD$9-SUM(DE$12:DE220)),0)),0)</f>
        <v>0</v>
      </c>
      <c r="DG220" s="6">
        <f>IF(SUM(DE$12:DE220)&gt;0,0,IF(DC220&lt;&gt;"",DD220-DF220-DE220,0))</f>
        <v>0</v>
      </c>
      <c r="DH220" s="6">
        <f>IF(SUM(DE$12:DE220)&gt;0,0,IF(DC220&lt;&gt;"",(DD220-DE220)*Tablas!$D$8,0))</f>
        <v>0</v>
      </c>
      <c r="DI220" s="6">
        <f>IF(DF220&gt;0,IF(SUM(DE$12:DE220)&gt;0,0,IF(DC220&lt;&gt;"",Tablas!$G$8,0)),0)</f>
        <v>0</v>
      </c>
      <c r="DJ220" s="6">
        <f>IF(DC220&lt;&gt;"",ROUND(DI220+DH220+DF220,2),0)*(1+Tablas!$E$8)</f>
        <v>0</v>
      </c>
      <c r="DL220" s="14" t="str">
        <f t="shared" si="139"/>
        <v/>
      </c>
      <c r="DM220" s="6">
        <f t="shared" si="140"/>
        <v>0</v>
      </c>
      <c r="DN220" s="6">
        <f t="shared" si="141"/>
        <v>0</v>
      </c>
      <c r="DO220" s="6">
        <f>IF(DM220&gt;0,IF(SUM(DN$12:DN220)&gt;0,0,IF(DL220&lt;&gt;"",-PPMT(Tablas!$D$8,DL220,($C$4*12)-(VLOOKUP($DC$9,$A$12:$B$71,2,0)-1),DM$9-SUM(DN$12:DN220)),0)),0)</f>
        <v>0</v>
      </c>
      <c r="DP220" s="6">
        <f>IF(SUM(DN$12:DN220)&gt;0,0,IF(DL220&lt;&gt;"",DM220-DO220-DN220,0))</f>
        <v>0</v>
      </c>
      <c r="DQ220" s="6">
        <f>IF(SUM(DN$12:DN220)&gt;0,0,IF(DL220&lt;&gt;"",(DM220-DN220)*Tablas!$D$8,0))</f>
        <v>0</v>
      </c>
      <c r="DR220" s="6">
        <f>IF(DO220&gt;0,IF(SUM(DN$12:DN220)&gt;0,0,IF(DL220&lt;&gt;"",Tablas!$G$8,0)),0)</f>
        <v>0</v>
      </c>
      <c r="DS220" s="6">
        <f>IF(DL220&lt;&gt;"",ROUND(DR220+DQ220+DO220,2),0)*(1+Tablas!$E$8)</f>
        <v>0</v>
      </c>
      <c r="DU220" s="14" t="str">
        <f t="shared" si="142"/>
        <v/>
      </c>
      <c r="DV220" s="6">
        <f t="shared" si="143"/>
        <v>0</v>
      </c>
      <c r="DW220" s="6">
        <f t="shared" si="144"/>
        <v>0</v>
      </c>
      <c r="DX220" s="6">
        <f>IF(DV220&gt;0,IF(SUM(DW$12:DW220)&gt;0,0,IF(DU220&lt;&gt;"",-PPMT(Tablas!$D$8,DU220,($C$4*12)-(VLOOKUP($DL$9,$A$12:$B$71,2,0)-1),DV$9-SUM(DW$12:DW220)),0)),0)</f>
        <v>0</v>
      </c>
      <c r="DY220" s="6">
        <f>IF(SUM(DW$12:DW220)&gt;0,0,IF(DU220&lt;&gt;"",DV220-DX220-DW220,0))</f>
        <v>0</v>
      </c>
      <c r="DZ220" s="6">
        <f>IF(SUM(DW$12:DW220)&gt;0,0,IF(DU220&lt;&gt;"",(DV220-DW220)*Tablas!$D$8,0))</f>
        <v>0</v>
      </c>
      <c r="EA220" s="6">
        <f>IF(DX220&gt;0,IF(SUM(DW$12:DW220)&gt;0,0,IF(DU220&lt;&gt;"",Tablas!$G$8,0)),0)</f>
        <v>0</v>
      </c>
      <c r="EB220" s="6">
        <f>IF(DU220&lt;&gt;"",ROUND(EA220+DZ220+DX220,2),0)*(1+Tablas!$E$8)</f>
        <v>0</v>
      </c>
    </row>
    <row r="221" spans="1:132" x14ac:dyDescent="0.2">
      <c r="A221" s="3">
        <f>IF($D221&gt;0,COUNTA($D$12:D221),0)</f>
        <v>0</v>
      </c>
      <c r="B221" s="13" t="str">
        <f t="shared" si="145"/>
        <v/>
      </c>
      <c r="C221" s="1">
        <f t="shared" si="146"/>
        <v>51971</v>
      </c>
      <c r="D221" s="34"/>
      <c r="E221" s="6">
        <f t="shared" si="147"/>
        <v>1.0572875908110291E-11</v>
      </c>
      <c r="F221" s="6">
        <f t="shared" si="111"/>
        <v>0</v>
      </c>
      <c r="G221" s="6">
        <f t="shared" si="112"/>
        <v>0</v>
      </c>
      <c r="H221" s="6">
        <f t="shared" si="113"/>
        <v>0</v>
      </c>
      <c r="I221" s="6">
        <f>ROUND(SUM(F221:H221),2)*(Tablas!$E$8)</f>
        <v>0</v>
      </c>
      <c r="J221" s="6">
        <f t="shared" si="114"/>
        <v>0</v>
      </c>
      <c r="AR221" s="14" t="str">
        <f t="shared" si="115"/>
        <v/>
      </c>
      <c r="AS221" s="6">
        <f t="shared" si="116"/>
        <v>0</v>
      </c>
      <c r="AT221" s="6">
        <f t="shared" si="117"/>
        <v>0</v>
      </c>
      <c r="AU221" s="6">
        <f>IF(SUM($AT$12:$AT221)&gt;0,0,IF($AR221&lt;&gt;"",-PPMT($H$2,$AR221,$C$4*12,$AS$12-SUM($AT$12:$AT221)),0))</f>
        <v>0</v>
      </c>
      <c r="AV221" s="6">
        <f>IF(SUM($AT$12:$AT221)&gt;0,0,IF($AR221&lt;&gt;"",AS221-AU221-AT221,0))</f>
        <v>0</v>
      </c>
      <c r="AW221" s="6">
        <f>IF(SUM($AT$12:$AT221)&gt;0,0,IF($AR221&lt;&gt;"",(AS221-AT221)*$H$2,0))</f>
        <v>0</v>
      </c>
      <c r="AX221" s="6">
        <f>IF(AU221&gt;0,IF(SUM($AT$12:$AT221)&gt;0,0,IF($AR221&lt;&gt;"",Tablas!$G$8,0)),0)</f>
        <v>0</v>
      </c>
      <c r="AY221" s="6">
        <f>IF($AR221&lt;&gt;"",ROUND(AX221+AW221+AU221,2),0)*(1+Tablas!$E$8)</f>
        <v>0</v>
      </c>
      <c r="BA221" s="14" t="str">
        <f t="shared" si="118"/>
        <v/>
      </c>
      <c r="BB221" s="6">
        <f t="shared" si="119"/>
        <v>0</v>
      </c>
      <c r="BC221" s="6">
        <f t="shared" si="120"/>
        <v>0</v>
      </c>
      <c r="BD221" s="6">
        <f>IF(BB221&gt;0,
IF(SUM(BC$12:BC221)&gt;0,0,
IF(BA221&lt;&gt;"",
-PPMT(Tablas!$D$8,BA221,($C$4*12)-(VLOOKUP($AR$9,$A$12:$B$71,2,0)-1),BB$9-SUM(BC$12:BC221)),0)),0)</f>
        <v>0</v>
      </c>
      <c r="BE221" s="6">
        <f>IF(SUM(BC$12:BC221)&gt;0,0,IF(BA221&lt;&gt;"",BB221-BD221-BC221,0))</f>
        <v>0</v>
      </c>
      <c r="BF221" s="6">
        <f>IF(SUM(BC$12:BC221)&gt;0,0,IF(BA221&lt;&gt;"",(BB221-BC221)*Tablas!$D$8,0))</f>
        <v>0</v>
      </c>
      <c r="BG221" s="6">
        <f>IF(BD221&gt;0,IF(SUM(BC$12:BC221)&gt;0,0,IF(BA221&lt;&gt;"",Tablas!$G$8,0)),0)</f>
        <v>0</v>
      </c>
      <c r="BH221" s="6">
        <f>IF(BA221&lt;&gt;"",ROUND(BG221+BF221+BD221,2),0)*(1+Tablas!$E$8)</f>
        <v>0</v>
      </c>
      <c r="BJ221" s="14" t="str">
        <f t="shared" si="121"/>
        <v/>
      </c>
      <c r="BK221" s="6">
        <f t="shared" si="122"/>
        <v>0</v>
      </c>
      <c r="BL221" s="6">
        <f t="shared" si="123"/>
        <v>0</v>
      </c>
      <c r="BM221" s="6">
        <f>IF(BK221&gt;0,IF(SUM(BL$12:BL221)&gt;0,0,IF(BJ221&lt;&gt;"",-PPMT(Tablas!$D$8,BJ221,($C$4*12)-(VLOOKUP($BA$9,$A$12:$B$71,2,0)-1),BK$9-SUM(BL$12:BL221)),0)),0)</f>
        <v>0</v>
      </c>
      <c r="BN221" s="6">
        <f>IF(SUM(BL$12:BL221)&gt;0,0,IF(BJ221&lt;&gt;"",BK221-BM221-BL221,0))</f>
        <v>0</v>
      </c>
      <c r="BO221" s="6">
        <f>IF(SUM(BL$12:BL221)&gt;0,0,IF(BJ221&lt;&gt;"",(BK221-BL221)*Tablas!$D$8,0))</f>
        <v>0</v>
      </c>
      <c r="BP221" s="6">
        <f>IF(BM221&gt;0,IF(SUM(BL$12:BL221)&gt;0,0,IF(BJ221&lt;&gt;"",Tablas!$G$8,0)),0)</f>
        <v>0</v>
      </c>
      <c r="BQ221" s="6">
        <f>IF(BJ221&lt;&gt;"",ROUND(BP221+BO221+BM221,2),0)*(1+Tablas!$E$8)</f>
        <v>0</v>
      </c>
      <c r="BS221" s="14" t="str">
        <f t="shared" si="124"/>
        <v/>
      </c>
      <c r="BT221" s="6">
        <f t="shared" si="125"/>
        <v>0</v>
      </c>
      <c r="BU221" s="6">
        <f t="shared" si="126"/>
        <v>0</v>
      </c>
      <c r="BV221" s="6">
        <f>IF(BT221&gt;0,IF(SUM(BU$12:BU221)&gt;0,0,IF(BS221&lt;&gt;"",-PPMT(Tablas!$D$8,BS221,($C$4*12)-(VLOOKUP($BJ$9,$A$12:$B$71,2,0)-1),BT$9-SUM(BU$12:BU221)),0)),0)</f>
        <v>0</v>
      </c>
      <c r="BW221" s="6">
        <f>IF(SUM(BU$12:BU221)&gt;0,0,IF(BS221&lt;&gt;"",BT221-BV221-BU221,0))</f>
        <v>0</v>
      </c>
      <c r="BX221" s="6">
        <f>IF(SUM(BU$12:BU221)&gt;0,0,IF(BS221&lt;&gt;"",(BT221-BU221)*Tablas!$D$8,0))</f>
        <v>0</v>
      </c>
      <c r="BY221" s="6">
        <f>IF(BV221&gt;0,IF(SUM(BU$12:BU221)&gt;0,0,IF(BS221&lt;&gt;"",Tablas!$G$8,0)),0)</f>
        <v>0</v>
      </c>
      <c r="BZ221" s="6">
        <f>IF(BS221&lt;&gt;"",ROUND(BY221+BX221+BV221,2),0)*(1+Tablas!$E$8)</f>
        <v>0</v>
      </c>
      <c r="CB221" s="14" t="str">
        <f t="shared" si="127"/>
        <v/>
      </c>
      <c r="CC221" s="6">
        <f t="shared" si="128"/>
        <v>0</v>
      </c>
      <c r="CD221" s="6">
        <f t="shared" si="129"/>
        <v>0</v>
      </c>
      <c r="CE221" s="6">
        <f>IF(CC221&gt;0,IF(SUM(CD$12:CD221)&gt;0,0,IF(CB221&lt;&gt;"",-PPMT(Tablas!$D$8,CB221,($C$4*12)-(VLOOKUP($BS$9,$A$12:$B$71,2,0)-1),CC$9-SUM(CD$12:CD221)),0)),0)</f>
        <v>0</v>
      </c>
      <c r="CF221" s="6">
        <f>IF(SUM(CD$12:CD221)&gt;0,0,IF(CB221&lt;&gt;"",CC221-CE221-CD221,0))</f>
        <v>0</v>
      </c>
      <c r="CG221" s="6">
        <f>IF(SUM(CD$12:CD221)&gt;0,0,IF(CB221&lt;&gt;"",(CC221-CD221)*Tablas!$D$8,0))</f>
        <v>0</v>
      </c>
      <c r="CH221" s="6">
        <f>IF(CE221&gt;0,IF(SUM(CD$12:CD221)&gt;0,0,IF(CB221&lt;&gt;"",Tablas!$G$8,0)),0)</f>
        <v>0</v>
      </c>
      <c r="CI221" s="6">
        <f>IF(CB221&lt;&gt;"",ROUND(CH221+CG221+CE221,2),0)*(1+Tablas!$E$8)</f>
        <v>0</v>
      </c>
      <c r="CK221" s="14" t="str">
        <f t="shared" si="130"/>
        <v/>
      </c>
      <c r="CL221" s="6">
        <f t="shared" si="131"/>
        <v>0</v>
      </c>
      <c r="CM221" s="6">
        <f t="shared" si="132"/>
        <v>0</v>
      </c>
      <c r="CN221" s="6">
        <f>IF(CL221&gt;0,IF(SUM(CM$12:CM221)&gt;0,0,IF(CK221&lt;&gt;"",-PPMT(Tablas!$D$8,CK221,($C$4*12)-(VLOOKUP($CB$9,$A$12:$B$71,2,0)-1),CL$9-SUM(CM$12:CM221)),0)),0)</f>
        <v>0</v>
      </c>
      <c r="CO221" s="6">
        <f>IF(SUM(CM$12:CM221)&gt;0,0,IF(CK221&lt;&gt;"",CL221-CN221-CM221,0))</f>
        <v>0</v>
      </c>
      <c r="CP221" s="6">
        <f>IF(SUM(CM$12:CM221)&gt;0,0,IF(CK221&lt;&gt;"",(CL221-CM221)*Tablas!$D$8,0))</f>
        <v>0</v>
      </c>
      <c r="CQ221" s="6">
        <f>IF(CN221&gt;0,IF(SUM(CM$12:CM221)&gt;0,0,IF(CK221&lt;&gt;"",Tablas!$G$8,0)),0)</f>
        <v>0</v>
      </c>
      <c r="CR221" s="6">
        <f>IF(CK221&lt;&gt;"",ROUND(CQ221+CP221+CN221,2),0)*(1+Tablas!$E$8)</f>
        <v>0</v>
      </c>
      <c r="CT221" s="14" t="str">
        <f t="shared" si="133"/>
        <v/>
      </c>
      <c r="CU221" s="6">
        <f t="shared" si="134"/>
        <v>0</v>
      </c>
      <c r="CV221" s="6">
        <f t="shared" si="135"/>
        <v>0</v>
      </c>
      <c r="CW221" s="6">
        <f>IF(CU221&gt;0,IF(SUM(CV$12:CV221)&gt;0,0,IF(CT221&lt;&gt;"",-PPMT(Tablas!$D$8,CT221,($C$4*12)-(VLOOKUP($CK$9,$A$12:$B$71,2,0)-1),CU$9-SUM(CV$12:CV221)),0)),0)</f>
        <v>0</v>
      </c>
      <c r="CX221" s="6">
        <f>IF(SUM(CV$12:CV221)&gt;0,0,IF(CT221&lt;&gt;"",CU221-CW221-CV221,0))</f>
        <v>0</v>
      </c>
      <c r="CY221" s="6">
        <f>IF(SUM(CV$12:CV221)&gt;0,0,IF(CT221&lt;&gt;"",(CU221-CV221)*Tablas!$D$8,0))</f>
        <v>0</v>
      </c>
      <c r="CZ221" s="6">
        <f>IF(CW221&gt;0,IF(SUM(CV$12:CV221)&gt;0,0,IF(CT221&lt;&gt;"",Tablas!$G$8,0)),0)</f>
        <v>0</v>
      </c>
      <c r="DA221" s="6">
        <f>IF(CT221&lt;&gt;"",ROUND(CZ221+CY221+CW221,2),0)*(1+Tablas!$E$8)</f>
        <v>0</v>
      </c>
      <c r="DC221" s="14" t="str">
        <f t="shared" si="136"/>
        <v/>
      </c>
      <c r="DD221" s="6">
        <f t="shared" si="137"/>
        <v>0</v>
      </c>
      <c r="DE221" s="6">
        <f t="shared" si="138"/>
        <v>0</v>
      </c>
      <c r="DF221" s="6">
        <f>IF(DD221&gt;0,IF(SUM(DE$12:DE221)&gt;0,0,IF(DC221&lt;&gt;"",-PPMT(Tablas!$D$8,DC221,($C$4*12)-(VLOOKUP($CT$9,$A$12:$B$71,2,0)-1),DD$9-SUM(DE$12:DE221)),0)),0)</f>
        <v>0</v>
      </c>
      <c r="DG221" s="6">
        <f>IF(SUM(DE$12:DE221)&gt;0,0,IF(DC221&lt;&gt;"",DD221-DF221-DE221,0))</f>
        <v>0</v>
      </c>
      <c r="DH221" s="6">
        <f>IF(SUM(DE$12:DE221)&gt;0,0,IF(DC221&lt;&gt;"",(DD221-DE221)*Tablas!$D$8,0))</f>
        <v>0</v>
      </c>
      <c r="DI221" s="6">
        <f>IF(DF221&gt;0,IF(SUM(DE$12:DE221)&gt;0,0,IF(DC221&lt;&gt;"",Tablas!$G$8,0)),0)</f>
        <v>0</v>
      </c>
      <c r="DJ221" s="6">
        <f>IF(DC221&lt;&gt;"",ROUND(DI221+DH221+DF221,2),0)*(1+Tablas!$E$8)</f>
        <v>0</v>
      </c>
      <c r="DL221" s="14" t="str">
        <f t="shared" si="139"/>
        <v/>
      </c>
      <c r="DM221" s="6">
        <f t="shared" si="140"/>
        <v>0</v>
      </c>
      <c r="DN221" s="6">
        <f t="shared" si="141"/>
        <v>0</v>
      </c>
      <c r="DO221" s="6">
        <f>IF(DM221&gt;0,IF(SUM(DN$12:DN221)&gt;0,0,IF(DL221&lt;&gt;"",-PPMT(Tablas!$D$8,DL221,($C$4*12)-(VLOOKUP($DC$9,$A$12:$B$71,2,0)-1),DM$9-SUM(DN$12:DN221)),0)),0)</f>
        <v>0</v>
      </c>
      <c r="DP221" s="6">
        <f>IF(SUM(DN$12:DN221)&gt;0,0,IF(DL221&lt;&gt;"",DM221-DO221-DN221,0))</f>
        <v>0</v>
      </c>
      <c r="DQ221" s="6">
        <f>IF(SUM(DN$12:DN221)&gt;0,0,IF(DL221&lt;&gt;"",(DM221-DN221)*Tablas!$D$8,0))</f>
        <v>0</v>
      </c>
      <c r="DR221" s="6">
        <f>IF(DO221&gt;0,IF(SUM(DN$12:DN221)&gt;0,0,IF(DL221&lt;&gt;"",Tablas!$G$8,0)),0)</f>
        <v>0</v>
      </c>
      <c r="DS221" s="6">
        <f>IF(DL221&lt;&gt;"",ROUND(DR221+DQ221+DO221,2),0)*(1+Tablas!$E$8)</f>
        <v>0</v>
      </c>
      <c r="DU221" s="14" t="str">
        <f t="shared" si="142"/>
        <v/>
      </c>
      <c r="DV221" s="6">
        <f t="shared" si="143"/>
        <v>0</v>
      </c>
      <c r="DW221" s="6">
        <f t="shared" si="144"/>
        <v>0</v>
      </c>
      <c r="DX221" s="6">
        <f>IF(DV221&gt;0,IF(SUM(DW$12:DW221)&gt;0,0,IF(DU221&lt;&gt;"",-PPMT(Tablas!$D$8,DU221,($C$4*12)-(VLOOKUP($DL$9,$A$12:$B$71,2,0)-1),DV$9-SUM(DW$12:DW221)),0)),0)</f>
        <v>0</v>
      </c>
      <c r="DY221" s="6">
        <f>IF(SUM(DW$12:DW221)&gt;0,0,IF(DU221&lt;&gt;"",DV221-DX221-DW221,0))</f>
        <v>0</v>
      </c>
      <c r="DZ221" s="6">
        <f>IF(SUM(DW$12:DW221)&gt;0,0,IF(DU221&lt;&gt;"",(DV221-DW221)*Tablas!$D$8,0))</f>
        <v>0</v>
      </c>
      <c r="EA221" s="6">
        <f>IF(DX221&gt;0,IF(SUM(DW$12:DW221)&gt;0,0,IF(DU221&lt;&gt;"",Tablas!$G$8,0)),0)</f>
        <v>0</v>
      </c>
      <c r="EB221" s="6">
        <f>IF(DU221&lt;&gt;"",ROUND(EA221+DZ221+DX221,2),0)*(1+Tablas!$E$8)</f>
        <v>0</v>
      </c>
    </row>
    <row r="222" spans="1:132" x14ac:dyDescent="0.2">
      <c r="A222" s="3">
        <f>IF($D222&gt;0,COUNTA($D$12:D222),0)</f>
        <v>0</v>
      </c>
      <c r="B222" s="13" t="str">
        <f t="shared" si="145"/>
        <v/>
      </c>
      <c r="C222" s="1">
        <f t="shared" si="146"/>
        <v>52001</v>
      </c>
      <c r="D222" s="34"/>
      <c r="E222" s="6">
        <f t="shared" si="147"/>
        <v>1.0572875908110291E-11</v>
      </c>
      <c r="F222" s="6">
        <f t="shared" si="111"/>
        <v>0</v>
      </c>
      <c r="G222" s="6">
        <f t="shared" si="112"/>
        <v>0</v>
      </c>
      <c r="H222" s="6">
        <f t="shared" si="113"/>
        <v>0</v>
      </c>
      <c r="I222" s="6">
        <f>ROUND(SUM(F222:H222),2)*(Tablas!$E$8)</f>
        <v>0</v>
      </c>
      <c r="J222" s="6">
        <f t="shared" si="114"/>
        <v>0</v>
      </c>
      <c r="AR222" s="14" t="str">
        <f t="shared" si="115"/>
        <v/>
      </c>
      <c r="AS222" s="6">
        <f t="shared" si="116"/>
        <v>0</v>
      </c>
      <c r="AT222" s="6">
        <f t="shared" si="117"/>
        <v>0</v>
      </c>
      <c r="AU222" s="6">
        <f>IF(SUM($AT$12:$AT222)&gt;0,0,IF($AR222&lt;&gt;"",-PPMT($H$2,$AR222,$C$4*12,$AS$12-SUM($AT$12:$AT222)),0))</f>
        <v>0</v>
      </c>
      <c r="AV222" s="6">
        <f>IF(SUM($AT$12:$AT222)&gt;0,0,IF($AR222&lt;&gt;"",AS222-AU222-AT222,0))</f>
        <v>0</v>
      </c>
      <c r="AW222" s="6">
        <f>IF(SUM($AT$12:$AT222)&gt;0,0,IF($AR222&lt;&gt;"",(AS222-AT222)*$H$2,0))</f>
        <v>0</v>
      </c>
      <c r="AX222" s="6">
        <f>IF(AU222&gt;0,IF(SUM($AT$12:$AT222)&gt;0,0,IF($AR222&lt;&gt;"",Tablas!$G$8,0)),0)</f>
        <v>0</v>
      </c>
      <c r="AY222" s="6">
        <f>IF($AR222&lt;&gt;"",ROUND(AX222+AW222+AU222,2),0)*(1+Tablas!$E$8)</f>
        <v>0</v>
      </c>
      <c r="BA222" s="14" t="str">
        <f t="shared" si="118"/>
        <v/>
      </c>
      <c r="BB222" s="6">
        <f t="shared" si="119"/>
        <v>0</v>
      </c>
      <c r="BC222" s="6">
        <f t="shared" si="120"/>
        <v>0</v>
      </c>
      <c r="BD222" s="6">
        <f>IF(BB222&gt;0,
IF(SUM(BC$12:BC222)&gt;0,0,
IF(BA222&lt;&gt;"",
-PPMT(Tablas!$D$8,BA222,($C$4*12)-(VLOOKUP($AR$9,$A$12:$B$71,2,0)-1),BB$9-SUM(BC$12:BC222)),0)),0)</f>
        <v>0</v>
      </c>
      <c r="BE222" s="6">
        <f>IF(SUM(BC$12:BC222)&gt;0,0,IF(BA222&lt;&gt;"",BB222-BD222-BC222,0))</f>
        <v>0</v>
      </c>
      <c r="BF222" s="6">
        <f>IF(SUM(BC$12:BC222)&gt;0,0,IF(BA222&lt;&gt;"",(BB222-BC222)*Tablas!$D$8,0))</f>
        <v>0</v>
      </c>
      <c r="BG222" s="6">
        <f>IF(BD222&gt;0,IF(SUM(BC$12:BC222)&gt;0,0,IF(BA222&lt;&gt;"",Tablas!$G$8,0)),0)</f>
        <v>0</v>
      </c>
      <c r="BH222" s="6">
        <f>IF(BA222&lt;&gt;"",ROUND(BG222+BF222+BD222,2),0)*(1+Tablas!$E$8)</f>
        <v>0</v>
      </c>
      <c r="BJ222" s="14" t="str">
        <f t="shared" si="121"/>
        <v/>
      </c>
      <c r="BK222" s="6">
        <f t="shared" si="122"/>
        <v>0</v>
      </c>
      <c r="BL222" s="6">
        <f t="shared" si="123"/>
        <v>0</v>
      </c>
      <c r="BM222" s="6">
        <f>IF(BK222&gt;0,IF(SUM(BL$12:BL222)&gt;0,0,IF(BJ222&lt;&gt;"",-PPMT(Tablas!$D$8,BJ222,($C$4*12)-(VLOOKUP($BA$9,$A$12:$B$71,2,0)-1),BK$9-SUM(BL$12:BL222)),0)),0)</f>
        <v>0</v>
      </c>
      <c r="BN222" s="6">
        <f>IF(SUM(BL$12:BL222)&gt;0,0,IF(BJ222&lt;&gt;"",BK222-BM222-BL222,0))</f>
        <v>0</v>
      </c>
      <c r="BO222" s="6">
        <f>IF(SUM(BL$12:BL222)&gt;0,0,IF(BJ222&lt;&gt;"",(BK222-BL222)*Tablas!$D$8,0))</f>
        <v>0</v>
      </c>
      <c r="BP222" s="6">
        <f>IF(BM222&gt;0,IF(SUM(BL$12:BL222)&gt;0,0,IF(BJ222&lt;&gt;"",Tablas!$G$8,0)),0)</f>
        <v>0</v>
      </c>
      <c r="BQ222" s="6">
        <f>IF(BJ222&lt;&gt;"",ROUND(BP222+BO222+BM222,2),0)*(1+Tablas!$E$8)</f>
        <v>0</v>
      </c>
      <c r="BS222" s="14" t="str">
        <f t="shared" si="124"/>
        <v/>
      </c>
      <c r="BT222" s="6">
        <f t="shared" si="125"/>
        <v>0</v>
      </c>
      <c r="BU222" s="6">
        <f t="shared" si="126"/>
        <v>0</v>
      </c>
      <c r="BV222" s="6">
        <f>IF(BT222&gt;0,IF(SUM(BU$12:BU222)&gt;0,0,IF(BS222&lt;&gt;"",-PPMT(Tablas!$D$8,BS222,($C$4*12)-(VLOOKUP($BJ$9,$A$12:$B$71,2,0)-1),BT$9-SUM(BU$12:BU222)),0)),0)</f>
        <v>0</v>
      </c>
      <c r="BW222" s="6">
        <f>IF(SUM(BU$12:BU222)&gt;0,0,IF(BS222&lt;&gt;"",BT222-BV222-BU222,0))</f>
        <v>0</v>
      </c>
      <c r="BX222" s="6">
        <f>IF(SUM(BU$12:BU222)&gt;0,0,IF(BS222&lt;&gt;"",(BT222-BU222)*Tablas!$D$8,0))</f>
        <v>0</v>
      </c>
      <c r="BY222" s="6">
        <f>IF(BV222&gt;0,IF(SUM(BU$12:BU222)&gt;0,0,IF(BS222&lt;&gt;"",Tablas!$G$8,0)),0)</f>
        <v>0</v>
      </c>
      <c r="BZ222" s="6">
        <f>IF(BS222&lt;&gt;"",ROUND(BY222+BX222+BV222,2),0)*(1+Tablas!$E$8)</f>
        <v>0</v>
      </c>
      <c r="CB222" s="14" t="str">
        <f t="shared" si="127"/>
        <v/>
      </c>
      <c r="CC222" s="6">
        <f t="shared" si="128"/>
        <v>0</v>
      </c>
      <c r="CD222" s="6">
        <f t="shared" si="129"/>
        <v>0</v>
      </c>
      <c r="CE222" s="6">
        <f>IF(CC222&gt;0,IF(SUM(CD$12:CD222)&gt;0,0,IF(CB222&lt;&gt;"",-PPMT(Tablas!$D$8,CB222,($C$4*12)-(VLOOKUP($BS$9,$A$12:$B$71,2,0)-1),CC$9-SUM(CD$12:CD222)),0)),0)</f>
        <v>0</v>
      </c>
      <c r="CF222" s="6">
        <f>IF(SUM(CD$12:CD222)&gt;0,0,IF(CB222&lt;&gt;"",CC222-CE222-CD222,0))</f>
        <v>0</v>
      </c>
      <c r="CG222" s="6">
        <f>IF(SUM(CD$12:CD222)&gt;0,0,IF(CB222&lt;&gt;"",(CC222-CD222)*Tablas!$D$8,0))</f>
        <v>0</v>
      </c>
      <c r="CH222" s="6">
        <f>IF(CE222&gt;0,IF(SUM(CD$12:CD222)&gt;0,0,IF(CB222&lt;&gt;"",Tablas!$G$8,0)),0)</f>
        <v>0</v>
      </c>
      <c r="CI222" s="6">
        <f>IF(CB222&lt;&gt;"",ROUND(CH222+CG222+CE222,2),0)*(1+Tablas!$E$8)</f>
        <v>0</v>
      </c>
      <c r="CK222" s="14" t="str">
        <f t="shared" si="130"/>
        <v/>
      </c>
      <c r="CL222" s="6">
        <f t="shared" si="131"/>
        <v>0</v>
      </c>
      <c r="CM222" s="6">
        <f t="shared" si="132"/>
        <v>0</v>
      </c>
      <c r="CN222" s="6">
        <f>IF(CL222&gt;0,IF(SUM(CM$12:CM222)&gt;0,0,IF(CK222&lt;&gt;"",-PPMT(Tablas!$D$8,CK222,($C$4*12)-(VLOOKUP($CB$9,$A$12:$B$71,2,0)-1),CL$9-SUM(CM$12:CM222)),0)),0)</f>
        <v>0</v>
      </c>
      <c r="CO222" s="6">
        <f>IF(SUM(CM$12:CM222)&gt;0,0,IF(CK222&lt;&gt;"",CL222-CN222-CM222,0))</f>
        <v>0</v>
      </c>
      <c r="CP222" s="6">
        <f>IF(SUM(CM$12:CM222)&gt;0,0,IF(CK222&lt;&gt;"",(CL222-CM222)*Tablas!$D$8,0))</f>
        <v>0</v>
      </c>
      <c r="CQ222" s="6">
        <f>IF(CN222&gt;0,IF(SUM(CM$12:CM222)&gt;0,0,IF(CK222&lt;&gt;"",Tablas!$G$8,0)),0)</f>
        <v>0</v>
      </c>
      <c r="CR222" s="6">
        <f>IF(CK222&lt;&gt;"",ROUND(CQ222+CP222+CN222,2),0)*(1+Tablas!$E$8)</f>
        <v>0</v>
      </c>
      <c r="CT222" s="14" t="str">
        <f t="shared" si="133"/>
        <v/>
      </c>
      <c r="CU222" s="6">
        <f t="shared" si="134"/>
        <v>0</v>
      </c>
      <c r="CV222" s="6">
        <f t="shared" si="135"/>
        <v>0</v>
      </c>
      <c r="CW222" s="6">
        <f>IF(CU222&gt;0,IF(SUM(CV$12:CV222)&gt;0,0,IF(CT222&lt;&gt;"",-PPMT(Tablas!$D$8,CT222,($C$4*12)-(VLOOKUP($CK$9,$A$12:$B$71,2,0)-1),CU$9-SUM(CV$12:CV222)),0)),0)</f>
        <v>0</v>
      </c>
      <c r="CX222" s="6">
        <f>IF(SUM(CV$12:CV222)&gt;0,0,IF(CT222&lt;&gt;"",CU222-CW222-CV222,0))</f>
        <v>0</v>
      </c>
      <c r="CY222" s="6">
        <f>IF(SUM(CV$12:CV222)&gt;0,0,IF(CT222&lt;&gt;"",(CU222-CV222)*Tablas!$D$8,0))</f>
        <v>0</v>
      </c>
      <c r="CZ222" s="6">
        <f>IF(CW222&gt;0,IF(SUM(CV$12:CV222)&gt;0,0,IF(CT222&lt;&gt;"",Tablas!$G$8,0)),0)</f>
        <v>0</v>
      </c>
      <c r="DA222" s="6">
        <f>IF(CT222&lt;&gt;"",ROUND(CZ222+CY222+CW222,2),0)*(1+Tablas!$E$8)</f>
        <v>0</v>
      </c>
      <c r="DC222" s="14" t="str">
        <f t="shared" si="136"/>
        <v/>
      </c>
      <c r="DD222" s="6">
        <f t="shared" si="137"/>
        <v>0</v>
      </c>
      <c r="DE222" s="6">
        <f t="shared" si="138"/>
        <v>0</v>
      </c>
      <c r="DF222" s="6">
        <f>IF(DD222&gt;0,IF(SUM(DE$12:DE222)&gt;0,0,IF(DC222&lt;&gt;"",-PPMT(Tablas!$D$8,DC222,($C$4*12)-(VLOOKUP($CT$9,$A$12:$B$71,2,0)-1),DD$9-SUM(DE$12:DE222)),0)),0)</f>
        <v>0</v>
      </c>
      <c r="DG222" s="6">
        <f>IF(SUM(DE$12:DE222)&gt;0,0,IF(DC222&lt;&gt;"",DD222-DF222-DE222,0))</f>
        <v>0</v>
      </c>
      <c r="DH222" s="6">
        <f>IF(SUM(DE$12:DE222)&gt;0,0,IF(DC222&lt;&gt;"",(DD222-DE222)*Tablas!$D$8,0))</f>
        <v>0</v>
      </c>
      <c r="DI222" s="6">
        <f>IF(DF222&gt;0,IF(SUM(DE$12:DE222)&gt;0,0,IF(DC222&lt;&gt;"",Tablas!$G$8,0)),0)</f>
        <v>0</v>
      </c>
      <c r="DJ222" s="6">
        <f>IF(DC222&lt;&gt;"",ROUND(DI222+DH222+DF222,2),0)*(1+Tablas!$E$8)</f>
        <v>0</v>
      </c>
      <c r="DL222" s="14" t="str">
        <f t="shared" si="139"/>
        <v/>
      </c>
      <c r="DM222" s="6">
        <f t="shared" si="140"/>
        <v>0</v>
      </c>
      <c r="DN222" s="6">
        <f t="shared" si="141"/>
        <v>0</v>
      </c>
      <c r="DO222" s="6">
        <f>IF(DM222&gt;0,IF(SUM(DN$12:DN222)&gt;0,0,IF(DL222&lt;&gt;"",-PPMT(Tablas!$D$8,DL222,($C$4*12)-(VLOOKUP($DC$9,$A$12:$B$71,2,0)-1),DM$9-SUM(DN$12:DN222)),0)),0)</f>
        <v>0</v>
      </c>
      <c r="DP222" s="6">
        <f>IF(SUM(DN$12:DN222)&gt;0,0,IF(DL222&lt;&gt;"",DM222-DO222-DN222,0))</f>
        <v>0</v>
      </c>
      <c r="DQ222" s="6">
        <f>IF(SUM(DN$12:DN222)&gt;0,0,IF(DL222&lt;&gt;"",(DM222-DN222)*Tablas!$D$8,0))</f>
        <v>0</v>
      </c>
      <c r="DR222" s="6">
        <f>IF(DO222&gt;0,IF(SUM(DN$12:DN222)&gt;0,0,IF(DL222&lt;&gt;"",Tablas!$G$8,0)),0)</f>
        <v>0</v>
      </c>
      <c r="DS222" s="6">
        <f>IF(DL222&lt;&gt;"",ROUND(DR222+DQ222+DO222,2),0)*(1+Tablas!$E$8)</f>
        <v>0</v>
      </c>
      <c r="DU222" s="14" t="str">
        <f t="shared" si="142"/>
        <v/>
      </c>
      <c r="DV222" s="6">
        <f t="shared" si="143"/>
        <v>0</v>
      </c>
      <c r="DW222" s="6">
        <f t="shared" si="144"/>
        <v>0</v>
      </c>
      <c r="DX222" s="6">
        <f>IF(DV222&gt;0,IF(SUM(DW$12:DW222)&gt;0,0,IF(DU222&lt;&gt;"",-PPMT(Tablas!$D$8,DU222,($C$4*12)-(VLOOKUP($DL$9,$A$12:$B$71,2,0)-1),DV$9-SUM(DW$12:DW222)),0)),0)</f>
        <v>0</v>
      </c>
      <c r="DY222" s="6">
        <f>IF(SUM(DW$12:DW222)&gt;0,0,IF(DU222&lt;&gt;"",DV222-DX222-DW222,0))</f>
        <v>0</v>
      </c>
      <c r="DZ222" s="6">
        <f>IF(SUM(DW$12:DW222)&gt;0,0,IF(DU222&lt;&gt;"",(DV222-DW222)*Tablas!$D$8,0))</f>
        <v>0</v>
      </c>
      <c r="EA222" s="6">
        <f>IF(DX222&gt;0,IF(SUM(DW$12:DW222)&gt;0,0,IF(DU222&lt;&gt;"",Tablas!$G$8,0)),0)</f>
        <v>0</v>
      </c>
      <c r="EB222" s="6">
        <f>IF(DU222&lt;&gt;"",ROUND(EA222+DZ222+DX222,2),0)*(1+Tablas!$E$8)</f>
        <v>0</v>
      </c>
    </row>
    <row r="223" spans="1:132" x14ac:dyDescent="0.2">
      <c r="A223" s="3">
        <f>IF($D223&gt;0,COUNTA($D$12:D223),0)</f>
        <v>0</v>
      </c>
      <c r="B223" s="13" t="str">
        <f t="shared" si="145"/>
        <v/>
      </c>
      <c r="C223" s="1">
        <f t="shared" si="146"/>
        <v>52032</v>
      </c>
      <c r="D223" s="34"/>
      <c r="E223" s="6">
        <f t="shared" si="147"/>
        <v>1.0572875908110291E-11</v>
      </c>
      <c r="F223" s="6">
        <f t="shared" si="111"/>
        <v>0</v>
      </c>
      <c r="G223" s="6">
        <f t="shared" si="112"/>
        <v>0</v>
      </c>
      <c r="H223" s="6">
        <f t="shared" si="113"/>
        <v>0</v>
      </c>
      <c r="I223" s="6">
        <f>ROUND(SUM(F223:H223),2)*(Tablas!$E$8)</f>
        <v>0</v>
      </c>
      <c r="J223" s="6">
        <f t="shared" si="114"/>
        <v>0</v>
      </c>
      <c r="AR223" s="14" t="str">
        <f t="shared" si="115"/>
        <v/>
      </c>
      <c r="AS223" s="6">
        <f t="shared" si="116"/>
        <v>0</v>
      </c>
      <c r="AT223" s="6">
        <f t="shared" si="117"/>
        <v>0</v>
      </c>
      <c r="AU223" s="6">
        <f>IF(SUM($AT$12:$AT223)&gt;0,0,IF($AR223&lt;&gt;"",-PPMT($H$2,$AR223,$C$4*12,$AS$12-SUM($AT$12:$AT223)),0))</f>
        <v>0</v>
      </c>
      <c r="AV223" s="6">
        <f>IF(SUM($AT$12:$AT223)&gt;0,0,IF($AR223&lt;&gt;"",AS223-AU223-AT223,0))</f>
        <v>0</v>
      </c>
      <c r="AW223" s="6">
        <f>IF(SUM($AT$12:$AT223)&gt;0,0,IF($AR223&lt;&gt;"",(AS223-AT223)*$H$2,0))</f>
        <v>0</v>
      </c>
      <c r="AX223" s="6">
        <f>IF(AU223&gt;0,IF(SUM($AT$12:$AT223)&gt;0,0,IF($AR223&lt;&gt;"",Tablas!$G$8,0)),0)</f>
        <v>0</v>
      </c>
      <c r="AY223" s="6">
        <f>IF($AR223&lt;&gt;"",ROUND(AX223+AW223+AU223,2),0)*(1+Tablas!$E$8)</f>
        <v>0</v>
      </c>
      <c r="BA223" s="14" t="str">
        <f t="shared" si="118"/>
        <v/>
      </c>
      <c r="BB223" s="6">
        <f t="shared" si="119"/>
        <v>0</v>
      </c>
      <c r="BC223" s="6">
        <f t="shared" si="120"/>
        <v>0</v>
      </c>
      <c r="BD223" s="6">
        <f>IF(BB223&gt;0,
IF(SUM(BC$12:BC223)&gt;0,0,
IF(BA223&lt;&gt;"",
-PPMT(Tablas!$D$8,BA223,($C$4*12)-(VLOOKUP($AR$9,$A$12:$B$71,2,0)-1),BB$9-SUM(BC$12:BC223)),0)),0)</f>
        <v>0</v>
      </c>
      <c r="BE223" s="6">
        <f>IF(SUM(BC$12:BC223)&gt;0,0,IF(BA223&lt;&gt;"",BB223-BD223-BC223,0))</f>
        <v>0</v>
      </c>
      <c r="BF223" s="6">
        <f>IF(SUM(BC$12:BC223)&gt;0,0,IF(BA223&lt;&gt;"",(BB223-BC223)*Tablas!$D$8,0))</f>
        <v>0</v>
      </c>
      <c r="BG223" s="6">
        <f>IF(BD223&gt;0,IF(SUM(BC$12:BC223)&gt;0,0,IF(BA223&lt;&gt;"",Tablas!$G$8,0)),0)</f>
        <v>0</v>
      </c>
      <c r="BH223" s="6">
        <f>IF(BA223&lt;&gt;"",ROUND(BG223+BF223+BD223,2),0)*(1+Tablas!$E$8)</f>
        <v>0</v>
      </c>
      <c r="BJ223" s="14" t="str">
        <f t="shared" si="121"/>
        <v/>
      </c>
      <c r="BK223" s="6">
        <f t="shared" si="122"/>
        <v>0</v>
      </c>
      <c r="BL223" s="6">
        <f t="shared" si="123"/>
        <v>0</v>
      </c>
      <c r="BM223" s="6">
        <f>IF(BK223&gt;0,IF(SUM(BL$12:BL223)&gt;0,0,IF(BJ223&lt;&gt;"",-PPMT(Tablas!$D$8,BJ223,($C$4*12)-(VLOOKUP($BA$9,$A$12:$B$71,2,0)-1),BK$9-SUM(BL$12:BL223)),0)),0)</f>
        <v>0</v>
      </c>
      <c r="BN223" s="6">
        <f>IF(SUM(BL$12:BL223)&gt;0,0,IF(BJ223&lt;&gt;"",BK223-BM223-BL223,0))</f>
        <v>0</v>
      </c>
      <c r="BO223" s="6">
        <f>IF(SUM(BL$12:BL223)&gt;0,0,IF(BJ223&lt;&gt;"",(BK223-BL223)*Tablas!$D$8,0))</f>
        <v>0</v>
      </c>
      <c r="BP223" s="6">
        <f>IF(BM223&gt;0,IF(SUM(BL$12:BL223)&gt;0,0,IF(BJ223&lt;&gt;"",Tablas!$G$8,0)),0)</f>
        <v>0</v>
      </c>
      <c r="BQ223" s="6">
        <f>IF(BJ223&lt;&gt;"",ROUND(BP223+BO223+BM223,2),0)*(1+Tablas!$E$8)</f>
        <v>0</v>
      </c>
      <c r="BS223" s="14" t="str">
        <f t="shared" si="124"/>
        <v/>
      </c>
      <c r="BT223" s="6">
        <f t="shared" si="125"/>
        <v>0</v>
      </c>
      <c r="BU223" s="6">
        <f t="shared" si="126"/>
        <v>0</v>
      </c>
      <c r="BV223" s="6">
        <f>IF(BT223&gt;0,IF(SUM(BU$12:BU223)&gt;0,0,IF(BS223&lt;&gt;"",-PPMT(Tablas!$D$8,BS223,($C$4*12)-(VLOOKUP($BJ$9,$A$12:$B$71,2,0)-1),BT$9-SUM(BU$12:BU223)),0)),0)</f>
        <v>0</v>
      </c>
      <c r="BW223" s="6">
        <f>IF(SUM(BU$12:BU223)&gt;0,0,IF(BS223&lt;&gt;"",BT223-BV223-BU223,0))</f>
        <v>0</v>
      </c>
      <c r="BX223" s="6">
        <f>IF(SUM(BU$12:BU223)&gt;0,0,IF(BS223&lt;&gt;"",(BT223-BU223)*Tablas!$D$8,0))</f>
        <v>0</v>
      </c>
      <c r="BY223" s="6">
        <f>IF(BV223&gt;0,IF(SUM(BU$12:BU223)&gt;0,0,IF(BS223&lt;&gt;"",Tablas!$G$8,0)),0)</f>
        <v>0</v>
      </c>
      <c r="BZ223" s="6">
        <f>IF(BS223&lt;&gt;"",ROUND(BY223+BX223+BV223,2),0)*(1+Tablas!$E$8)</f>
        <v>0</v>
      </c>
      <c r="CB223" s="14" t="str">
        <f t="shared" si="127"/>
        <v/>
      </c>
      <c r="CC223" s="6">
        <f t="shared" si="128"/>
        <v>0</v>
      </c>
      <c r="CD223" s="6">
        <f t="shared" si="129"/>
        <v>0</v>
      </c>
      <c r="CE223" s="6">
        <f>IF(CC223&gt;0,IF(SUM(CD$12:CD223)&gt;0,0,IF(CB223&lt;&gt;"",-PPMT(Tablas!$D$8,CB223,($C$4*12)-(VLOOKUP($BS$9,$A$12:$B$71,2,0)-1),CC$9-SUM(CD$12:CD223)),0)),0)</f>
        <v>0</v>
      </c>
      <c r="CF223" s="6">
        <f>IF(SUM(CD$12:CD223)&gt;0,0,IF(CB223&lt;&gt;"",CC223-CE223-CD223,0))</f>
        <v>0</v>
      </c>
      <c r="CG223" s="6">
        <f>IF(SUM(CD$12:CD223)&gt;0,0,IF(CB223&lt;&gt;"",(CC223-CD223)*Tablas!$D$8,0))</f>
        <v>0</v>
      </c>
      <c r="CH223" s="6">
        <f>IF(CE223&gt;0,IF(SUM(CD$12:CD223)&gt;0,0,IF(CB223&lt;&gt;"",Tablas!$G$8,0)),0)</f>
        <v>0</v>
      </c>
      <c r="CI223" s="6">
        <f>IF(CB223&lt;&gt;"",ROUND(CH223+CG223+CE223,2),0)*(1+Tablas!$E$8)</f>
        <v>0</v>
      </c>
      <c r="CK223" s="14" t="str">
        <f t="shared" si="130"/>
        <v/>
      </c>
      <c r="CL223" s="6">
        <f t="shared" si="131"/>
        <v>0</v>
      </c>
      <c r="CM223" s="6">
        <f t="shared" si="132"/>
        <v>0</v>
      </c>
      <c r="CN223" s="6">
        <f>IF(CL223&gt;0,IF(SUM(CM$12:CM223)&gt;0,0,IF(CK223&lt;&gt;"",-PPMT(Tablas!$D$8,CK223,($C$4*12)-(VLOOKUP($CB$9,$A$12:$B$71,2,0)-1),CL$9-SUM(CM$12:CM223)),0)),0)</f>
        <v>0</v>
      </c>
      <c r="CO223" s="6">
        <f>IF(SUM(CM$12:CM223)&gt;0,0,IF(CK223&lt;&gt;"",CL223-CN223-CM223,0))</f>
        <v>0</v>
      </c>
      <c r="CP223" s="6">
        <f>IF(SUM(CM$12:CM223)&gt;0,0,IF(CK223&lt;&gt;"",(CL223-CM223)*Tablas!$D$8,0))</f>
        <v>0</v>
      </c>
      <c r="CQ223" s="6">
        <f>IF(CN223&gt;0,IF(SUM(CM$12:CM223)&gt;0,0,IF(CK223&lt;&gt;"",Tablas!$G$8,0)),0)</f>
        <v>0</v>
      </c>
      <c r="CR223" s="6">
        <f>IF(CK223&lt;&gt;"",ROUND(CQ223+CP223+CN223,2),0)*(1+Tablas!$E$8)</f>
        <v>0</v>
      </c>
      <c r="CT223" s="14" t="str">
        <f t="shared" si="133"/>
        <v/>
      </c>
      <c r="CU223" s="6">
        <f t="shared" si="134"/>
        <v>0</v>
      </c>
      <c r="CV223" s="6">
        <f t="shared" si="135"/>
        <v>0</v>
      </c>
      <c r="CW223" s="6">
        <f>IF(CU223&gt;0,IF(SUM(CV$12:CV223)&gt;0,0,IF(CT223&lt;&gt;"",-PPMT(Tablas!$D$8,CT223,($C$4*12)-(VLOOKUP($CK$9,$A$12:$B$71,2,0)-1),CU$9-SUM(CV$12:CV223)),0)),0)</f>
        <v>0</v>
      </c>
      <c r="CX223" s="6">
        <f>IF(SUM(CV$12:CV223)&gt;0,0,IF(CT223&lt;&gt;"",CU223-CW223-CV223,0))</f>
        <v>0</v>
      </c>
      <c r="CY223" s="6">
        <f>IF(SUM(CV$12:CV223)&gt;0,0,IF(CT223&lt;&gt;"",(CU223-CV223)*Tablas!$D$8,0))</f>
        <v>0</v>
      </c>
      <c r="CZ223" s="6">
        <f>IF(CW223&gt;0,IF(SUM(CV$12:CV223)&gt;0,0,IF(CT223&lt;&gt;"",Tablas!$G$8,0)),0)</f>
        <v>0</v>
      </c>
      <c r="DA223" s="6">
        <f>IF(CT223&lt;&gt;"",ROUND(CZ223+CY223+CW223,2),0)*(1+Tablas!$E$8)</f>
        <v>0</v>
      </c>
      <c r="DC223" s="14" t="str">
        <f t="shared" si="136"/>
        <v/>
      </c>
      <c r="DD223" s="6">
        <f t="shared" si="137"/>
        <v>0</v>
      </c>
      <c r="DE223" s="6">
        <f t="shared" si="138"/>
        <v>0</v>
      </c>
      <c r="DF223" s="6">
        <f>IF(DD223&gt;0,IF(SUM(DE$12:DE223)&gt;0,0,IF(DC223&lt;&gt;"",-PPMT(Tablas!$D$8,DC223,($C$4*12)-(VLOOKUP($CT$9,$A$12:$B$71,2,0)-1),DD$9-SUM(DE$12:DE223)),0)),0)</f>
        <v>0</v>
      </c>
      <c r="DG223" s="6">
        <f>IF(SUM(DE$12:DE223)&gt;0,0,IF(DC223&lt;&gt;"",DD223-DF223-DE223,0))</f>
        <v>0</v>
      </c>
      <c r="DH223" s="6">
        <f>IF(SUM(DE$12:DE223)&gt;0,0,IF(DC223&lt;&gt;"",(DD223-DE223)*Tablas!$D$8,0))</f>
        <v>0</v>
      </c>
      <c r="DI223" s="6">
        <f>IF(DF223&gt;0,IF(SUM(DE$12:DE223)&gt;0,0,IF(DC223&lt;&gt;"",Tablas!$G$8,0)),0)</f>
        <v>0</v>
      </c>
      <c r="DJ223" s="6">
        <f>IF(DC223&lt;&gt;"",ROUND(DI223+DH223+DF223,2),0)*(1+Tablas!$E$8)</f>
        <v>0</v>
      </c>
      <c r="DL223" s="14" t="str">
        <f t="shared" si="139"/>
        <v/>
      </c>
      <c r="DM223" s="6">
        <f t="shared" si="140"/>
        <v>0</v>
      </c>
      <c r="DN223" s="6">
        <f t="shared" si="141"/>
        <v>0</v>
      </c>
      <c r="DO223" s="6">
        <f>IF(DM223&gt;0,IF(SUM(DN$12:DN223)&gt;0,0,IF(DL223&lt;&gt;"",-PPMT(Tablas!$D$8,DL223,($C$4*12)-(VLOOKUP($DC$9,$A$12:$B$71,2,0)-1),DM$9-SUM(DN$12:DN223)),0)),0)</f>
        <v>0</v>
      </c>
      <c r="DP223" s="6">
        <f>IF(SUM(DN$12:DN223)&gt;0,0,IF(DL223&lt;&gt;"",DM223-DO223-DN223,0))</f>
        <v>0</v>
      </c>
      <c r="DQ223" s="6">
        <f>IF(SUM(DN$12:DN223)&gt;0,0,IF(DL223&lt;&gt;"",(DM223-DN223)*Tablas!$D$8,0))</f>
        <v>0</v>
      </c>
      <c r="DR223" s="6">
        <f>IF(DO223&gt;0,IF(SUM(DN$12:DN223)&gt;0,0,IF(DL223&lt;&gt;"",Tablas!$G$8,0)),0)</f>
        <v>0</v>
      </c>
      <c r="DS223" s="6">
        <f>IF(DL223&lt;&gt;"",ROUND(DR223+DQ223+DO223,2),0)*(1+Tablas!$E$8)</f>
        <v>0</v>
      </c>
      <c r="DU223" s="14" t="str">
        <f t="shared" si="142"/>
        <v/>
      </c>
      <c r="DV223" s="6">
        <f t="shared" si="143"/>
        <v>0</v>
      </c>
      <c r="DW223" s="6">
        <f t="shared" si="144"/>
        <v>0</v>
      </c>
      <c r="DX223" s="6">
        <f>IF(DV223&gt;0,IF(SUM(DW$12:DW223)&gt;0,0,IF(DU223&lt;&gt;"",-PPMT(Tablas!$D$8,DU223,($C$4*12)-(VLOOKUP($DL$9,$A$12:$B$71,2,0)-1),DV$9-SUM(DW$12:DW223)),0)),0)</f>
        <v>0</v>
      </c>
      <c r="DY223" s="6">
        <f>IF(SUM(DW$12:DW223)&gt;0,0,IF(DU223&lt;&gt;"",DV223-DX223-DW223,0))</f>
        <v>0</v>
      </c>
      <c r="DZ223" s="6">
        <f>IF(SUM(DW$12:DW223)&gt;0,0,IF(DU223&lt;&gt;"",(DV223-DW223)*Tablas!$D$8,0))</f>
        <v>0</v>
      </c>
      <c r="EA223" s="6">
        <f>IF(DX223&gt;0,IF(SUM(DW$12:DW223)&gt;0,0,IF(DU223&lt;&gt;"",Tablas!$G$8,0)),0)</f>
        <v>0</v>
      </c>
      <c r="EB223" s="6">
        <f>IF(DU223&lt;&gt;"",ROUND(EA223+DZ223+DX223,2),0)*(1+Tablas!$E$8)</f>
        <v>0</v>
      </c>
    </row>
    <row r="224" spans="1:132" x14ac:dyDescent="0.2">
      <c r="A224" s="3">
        <f>IF($D224&gt;0,COUNTA($D$12:D224),0)</f>
        <v>0</v>
      </c>
      <c r="B224" s="13" t="str">
        <f t="shared" si="145"/>
        <v/>
      </c>
      <c r="C224" s="1">
        <f t="shared" si="146"/>
        <v>52062</v>
      </c>
      <c r="D224" s="34"/>
      <c r="E224" s="6">
        <f t="shared" si="147"/>
        <v>1.0572875908110291E-11</v>
      </c>
      <c r="F224" s="6">
        <f t="shared" si="111"/>
        <v>0</v>
      </c>
      <c r="G224" s="6">
        <f t="shared" si="112"/>
        <v>0</v>
      </c>
      <c r="H224" s="6">
        <f t="shared" si="113"/>
        <v>0</v>
      </c>
      <c r="I224" s="6">
        <f>ROUND(SUM(F224:H224),2)*(Tablas!$E$8)</f>
        <v>0</v>
      </c>
      <c r="J224" s="6">
        <f t="shared" si="114"/>
        <v>0</v>
      </c>
      <c r="AR224" s="14" t="str">
        <f t="shared" si="115"/>
        <v/>
      </c>
      <c r="AS224" s="6">
        <f t="shared" si="116"/>
        <v>0</v>
      </c>
      <c r="AT224" s="6">
        <f t="shared" si="117"/>
        <v>0</v>
      </c>
      <c r="AU224" s="6">
        <f>IF(SUM($AT$12:$AT224)&gt;0,0,IF($AR224&lt;&gt;"",-PPMT($H$2,$AR224,$C$4*12,$AS$12-SUM($AT$12:$AT224)),0))</f>
        <v>0</v>
      </c>
      <c r="AV224" s="6">
        <f>IF(SUM($AT$12:$AT224)&gt;0,0,IF($AR224&lt;&gt;"",AS224-AU224-AT224,0))</f>
        <v>0</v>
      </c>
      <c r="AW224" s="6">
        <f>IF(SUM($AT$12:$AT224)&gt;0,0,IF($AR224&lt;&gt;"",(AS224-AT224)*$H$2,0))</f>
        <v>0</v>
      </c>
      <c r="AX224" s="6">
        <f>IF(AU224&gt;0,IF(SUM($AT$12:$AT224)&gt;0,0,IF($AR224&lt;&gt;"",Tablas!$G$8,0)),0)</f>
        <v>0</v>
      </c>
      <c r="AY224" s="6">
        <f>IF($AR224&lt;&gt;"",ROUND(AX224+AW224+AU224,2),0)*(1+Tablas!$E$8)</f>
        <v>0</v>
      </c>
      <c r="BA224" s="14" t="str">
        <f t="shared" si="118"/>
        <v/>
      </c>
      <c r="BB224" s="6">
        <f t="shared" si="119"/>
        <v>0</v>
      </c>
      <c r="BC224" s="6">
        <f t="shared" si="120"/>
        <v>0</v>
      </c>
      <c r="BD224" s="6">
        <f>IF(BB224&gt;0,
IF(SUM(BC$12:BC224)&gt;0,0,
IF(BA224&lt;&gt;"",
-PPMT(Tablas!$D$8,BA224,($C$4*12)-(VLOOKUP($AR$9,$A$12:$B$71,2,0)-1),BB$9-SUM(BC$12:BC224)),0)),0)</f>
        <v>0</v>
      </c>
      <c r="BE224" s="6">
        <f>IF(SUM(BC$12:BC224)&gt;0,0,IF(BA224&lt;&gt;"",BB224-BD224-BC224,0))</f>
        <v>0</v>
      </c>
      <c r="BF224" s="6">
        <f>IF(SUM(BC$12:BC224)&gt;0,0,IF(BA224&lt;&gt;"",(BB224-BC224)*Tablas!$D$8,0))</f>
        <v>0</v>
      </c>
      <c r="BG224" s="6">
        <f>IF(BD224&gt;0,IF(SUM(BC$12:BC224)&gt;0,0,IF(BA224&lt;&gt;"",Tablas!$G$8,0)),0)</f>
        <v>0</v>
      </c>
      <c r="BH224" s="6">
        <f>IF(BA224&lt;&gt;"",ROUND(BG224+BF224+BD224,2),0)*(1+Tablas!$E$8)</f>
        <v>0</v>
      </c>
      <c r="BJ224" s="14" t="str">
        <f t="shared" si="121"/>
        <v/>
      </c>
      <c r="BK224" s="6">
        <f t="shared" si="122"/>
        <v>0</v>
      </c>
      <c r="BL224" s="6">
        <f t="shared" si="123"/>
        <v>0</v>
      </c>
      <c r="BM224" s="6">
        <f>IF(BK224&gt;0,IF(SUM(BL$12:BL224)&gt;0,0,IF(BJ224&lt;&gt;"",-PPMT(Tablas!$D$8,BJ224,($C$4*12)-(VLOOKUP($BA$9,$A$12:$B$71,2,0)-1),BK$9-SUM(BL$12:BL224)),0)),0)</f>
        <v>0</v>
      </c>
      <c r="BN224" s="6">
        <f>IF(SUM(BL$12:BL224)&gt;0,0,IF(BJ224&lt;&gt;"",BK224-BM224-BL224,0))</f>
        <v>0</v>
      </c>
      <c r="BO224" s="6">
        <f>IF(SUM(BL$12:BL224)&gt;0,0,IF(BJ224&lt;&gt;"",(BK224-BL224)*Tablas!$D$8,0))</f>
        <v>0</v>
      </c>
      <c r="BP224" s="6">
        <f>IF(BM224&gt;0,IF(SUM(BL$12:BL224)&gt;0,0,IF(BJ224&lt;&gt;"",Tablas!$G$8,0)),0)</f>
        <v>0</v>
      </c>
      <c r="BQ224" s="6">
        <f>IF(BJ224&lt;&gt;"",ROUND(BP224+BO224+BM224,2),0)*(1+Tablas!$E$8)</f>
        <v>0</v>
      </c>
      <c r="BS224" s="14" t="str">
        <f t="shared" si="124"/>
        <v/>
      </c>
      <c r="BT224" s="6">
        <f t="shared" si="125"/>
        <v>0</v>
      </c>
      <c r="BU224" s="6">
        <f t="shared" si="126"/>
        <v>0</v>
      </c>
      <c r="BV224" s="6">
        <f>IF(BT224&gt;0,IF(SUM(BU$12:BU224)&gt;0,0,IF(BS224&lt;&gt;"",-PPMT(Tablas!$D$8,BS224,($C$4*12)-(VLOOKUP($BJ$9,$A$12:$B$71,2,0)-1),BT$9-SUM(BU$12:BU224)),0)),0)</f>
        <v>0</v>
      </c>
      <c r="BW224" s="6">
        <f>IF(SUM(BU$12:BU224)&gt;0,0,IF(BS224&lt;&gt;"",BT224-BV224-BU224,0))</f>
        <v>0</v>
      </c>
      <c r="BX224" s="6">
        <f>IF(SUM(BU$12:BU224)&gt;0,0,IF(BS224&lt;&gt;"",(BT224-BU224)*Tablas!$D$8,0))</f>
        <v>0</v>
      </c>
      <c r="BY224" s="6">
        <f>IF(BV224&gt;0,IF(SUM(BU$12:BU224)&gt;0,0,IF(BS224&lt;&gt;"",Tablas!$G$8,0)),0)</f>
        <v>0</v>
      </c>
      <c r="BZ224" s="6">
        <f>IF(BS224&lt;&gt;"",ROUND(BY224+BX224+BV224,2),0)*(1+Tablas!$E$8)</f>
        <v>0</v>
      </c>
      <c r="CB224" s="14" t="str">
        <f t="shared" si="127"/>
        <v/>
      </c>
      <c r="CC224" s="6">
        <f t="shared" si="128"/>
        <v>0</v>
      </c>
      <c r="CD224" s="6">
        <f t="shared" si="129"/>
        <v>0</v>
      </c>
      <c r="CE224" s="6">
        <f>IF(CC224&gt;0,IF(SUM(CD$12:CD224)&gt;0,0,IF(CB224&lt;&gt;"",-PPMT(Tablas!$D$8,CB224,($C$4*12)-(VLOOKUP($BS$9,$A$12:$B$71,2,0)-1),CC$9-SUM(CD$12:CD224)),0)),0)</f>
        <v>0</v>
      </c>
      <c r="CF224" s="6">
        <f>IF(SUM(CD$12:CD224)&gt;0,0,IF(CB224&lt;&gt;"",CC224-CE224-CD224,0))</f>
        <v>0</v>
      </c>
      <c r="CG224" s="6">
        <f>IF(SUM(CD$12:CD224)&gt;0,0,IF(CB224&lt;&gt;"",(CC224-CD224)*Tablas!$D$8,0))</f>
        <v>0</v>
      </c>
      <c r="CH224" s="6">
        <f>IF(CE224&gt;0,IF(SUM(CD$12:CD224)&gt;0,0,IF(CB224&lt;&gt;"",Tablas!$G$8,0)),0)</f>
        <v>0</v>
      </c>
      <c r="CI224" s="6">
        <f>IF(CB224&lt;&gt;"",ROUND(CH224+CG224+CE224,2),0)*(1+Tablas!$E$8)</f>
        <v>0</v>
      </c>
      <c r="CK224" s="14" t="str">
        <f t="shared" si="130"/>
        <v/>
      </c>
      <c r="CL224" s="6">
        <f t="shared" si="131"/>
        <v>0</v>
      </c>
      <c r="CM224" s="6">
        <f t="shared" si="132"/>
        <v>0</v>
      </c>
      <c r="CN224" s="6">
        <f>IF(CL224&gt;0,IF(SUM(CM$12:CM224)&gt;0,0,IF(CK224&lt;&gt;"",-PPMT(Tablas!$D$8,CK224,($C$4*12)-(VLOOKUP($CB$9,$A$12:$B$71,2,0)-1),CL$9-SUM(CM$12:CM224)),0)),0)</f>
        <v>0</v>
      </c>
      <c r="CO224" s="6">
        <f>IF(SUM(CM$12:CM224)&gt;0,0,IF(CK224&lt;&gt;"",CL224-CN224-CM224,0))</f>
        <v>0</v>
      </c>
      <c r="CP224" s="6">
        <f>IF(SUM(CM$12:CM224)&gt;0,0,IF(CK224&lt;&gt;"",(CL224-CM224)*Tablas!$D$8,0))</f>
        <v>0</v>
      </c>
      <c r="CQ224" s="6">
        <f>IF(CN224&gt;0,IF(SUM(CM$12:CM224)&gt;0,0,IF(CK224&lt;&gt;"",Tablas!$G$8,0)),0)</f>
        <v>0</v>
      </c>
      <c r="CR224" s="6">
        <f>IF(CK224&lt;&gt;"",ROUND(CQ224+CP224+CN224,2),0)*(1+Tablas!$E$8)</f>
        <v>0</v>
      </c>
      <c r="CT224" s="14" t="str">
        <f t="shared" si="133"/>
        <v/>
      </c>
      <c r="CU224" s="6">
        <f t="shared" si="134"/>
        <v>0</v>
      </c>
      <c r="CV224" s="6">
        <f t="shared" si="135"/>
        <v>0</v>
      </c>
      <c r="CW224" s="6">
        <f>IF(CU224&gt;0,IF(SUM(CV$12:CV224)&gt;0,0,IF(CT224&lt;&gt;"",-PPMT(Tablas!$D$8,CT224,($C$4*12)-(VLOOKUP($CK$9,$A$12:$B$71,2,0)-1),CU$9-SUM(CV$12:CV224)),0)),0)</f>
        <v>0</v>
      </c>
      <c r="CX224" s="6">
        <f>IF(SUM(CV$12:CV224)&gt;0,0,IF(CT224&lt;&gt;"",CU224-CW224-CV224,0))</f>
        <v>0</v>
      </c>
      <c r="CY224" s="6">
        <f>IF(SUM(CV$12:CV224)&gt;0,0,IF(CT224&lt;&gt;"",(CU224-CV224)*Tablas!$D$8,0))</f>
        <v>0</v>
      </c>
      <c r="CZ224" s="6">
        <f>IF(CW224&gt;0,IF(SUM(CV$12:CV224)&gt;0,0,IF(CT224&lt;&gt;"",Tablas!$G$8,0)),0)</f>
        <v>0</v>
      </c>
      <c r="DA224" s="6">
        <f>IF(CT224&lt;&gt;"",ROUND(CZ224+CY224+CW224,2),0)*(1+Tablas!$E$8)</f>
        <v>0</v>
      </c>
      <c r="DC224" s="14" t="str">
        <f t="shared" si="136"/>
        <v/>
      </c>
      <c r="DD224" s="6">
        <f t="shared" si="137"/>
        <v>0</v>
      </c>
      <c r="DE224" s="6">
        <f t="shared" si="138"/>
        <v>0</v>
      </c>
      <c r="DF224" s="6">
        <f>IF(DD224&gt;0,IF(SUM(DE$12:DE224)&gt;0,0,IF(DC224&lt;&gt;"",-PPMT(Tablas!$D$8,DC224,($C$4*12)-(VLOOKUP($CT$9,$A$12:$B$71,2,0)-1),DD$9-SUM(DE$12:DE224)),0)),0)</f>
        <v>0</v>
      </c>
      <c r="DG224" s="6">
        <f>IF(SUM(DE$12:DE224)&gt;0,0,IF(DC224&lt;&gt;"",DD224-DF224-DE224,0))</f>
        <v>0</v>
      </c>
      <c r="DH224" s="6">
        <f>IF(SUM(DE$12:DE224)&gt;0,0,IF(DC224&lt;&gt;"",(DD224-DE224)*Tablas!$D$8,0))</f>
        <v>0</v>
      </c>
      <c r="DI224" s="6">
        <f>IF(DF224&gt;0,IF(SUM(DE$12:DE224)&gt;0,0,IF(DC224&lt;&gt;"",Tablas!$G$8,0)),0)</f>
        <v>0</v>
      </c>
      <c r="DJ224" s="6">
        <f>IF(DC224&lt;&gt;"",ROUND(DI224+DH224+DF224,2),0)*(1+Tablas!$E$8)</f>
        <v>0</v>
      </c>
      <c r="DL224" s="14" t="str">
        <f t="shared" si="139"/>
        <v/>
      </c>
      <c r="DM224" s="6">
        <f t="shared" si="140"/>
        <v>0</v>
      </c>
      <c r="DN224" s="6">
        <f t="shared" si="141"/>
        <v>0</v>
      </c>
      <c r="DO224" s="6">
        <f>IF(DM224&gt;0,IF(SUM(DN$12:DN224)&gt;0,0,IF(DL224&lt;&gt;"",-PPMT(Tablas!$D$8,DL224,($C$4*12)-(VLOOKUP($DC$9,$A$12:$B$71,2,0)-1),DM$9-SUM(DN$12:DN224)),0)),0)</f>
        <v>0</v>
      </c>
      <c r="DP224" s="6">
        <f>IF(SUM(DN$12:DN224)&gt;0,0,IF(DL224&lt;&gt;"",DM224-DO224-DN224,0))</f>
        <v>0</v>
      </c>
      <c r="DQ224" s="6">
        <f>IF(SUM(DN$12:DN224)&gt;0,0,IF(DL224&lt;&gt;"",(DM224-DN224)*Tablas!$D$8,0))</f>
        <v>0</v>
      </c>
      <c r="DR224" s="6">
        <f>IF(DO224&gt;0,IF(SUM(DN$12:DN224)&gt;0,0,IF(DL224&lt;&gt;"",Tablas!$G$8,0)),0)</f>
        <v>0</v>
      </c>
      <c r="DS224" s="6">
        <f>IF(DL224&lt;&gt;"",ROUND(DR224+DQ224+DO224,2),0)*(1+Tablas!$E$8)</f>
        <v>0</v>
      </c>
      <c r="DU224" s="14" t="str">
        <f t="shared" si="142"/>
        <v/>
      </c>
      <c r="DV224" s="6">
        <f t="shared" si="143"/>
        <v>0</v>
      </c>
      <c r="DW224" s="6">
        <f t="shared" si="144"/>
        <v>0</v>
      </c>
      <c r="DX224" s="6">
        <f>IF(DV224&gt;0,IF(SUM(DW$12:DW224)&gt;0,0,IF(DU224&lt;&gt;"",-PPMT(Tablas!$D$8,DU224,($C$4*12)-(VLOOKUP($DL$9,$A$12:$B$71,2,0)-1),DV$9-SUM(DW$12:DW224)),0)),0)</f>
        <v>0</v>
      </c>
      <c r="DY224" s="6">
        <f>IF(SUM(DW$12:DW224)&gt;0,0,IF(DU224&lt;&gt;"",DV224-DX224-DW224,0))</f>
        <v>0</v>
      </c>
      <c r="DZ224" s="6">
        <f>IF(SUM(DW$12:DW224)&gt;0,0,IF(DU224&lt;&gt;"",(DV224-DW224)*Tablas!$D$8,0))</f>
        <v>0</v>
      </c>
      <c r="EA224" s="6">
        <f>IF(DX224&gt;0,IF(SUM(DW$12:DW224)&gt;0,0,IF(DU224&lt;&gt;"",Tablas!$G$8,0)),0)</f>
        <v>0</v>
      </c>
      <c r="EB224" s="6">
        <f>IF(DU224&lt;&gt;"",ROUND(EA224+DZ224+DX224,2),0)*(1+Tablas!$E$8)</f>
        <v>0</v>
      </c>
    </row>
    <row r="225" spans="1:132" x14ac:dyDescent="0.2">
      <c r="A225" s="3">
        <f>IF($D225&gt;0,COUNTA($D$12:D225),0)</f>
        <v>0</v>
      </c>
      <c r="B225" s="13" t="str">
        <f t="shared" si="145"/>
        <v/>
      </c>
      <c r="C225" s="1">
        <f t="shared" si="146"/>
        <v>52093</v>
      </c>
      <c r="D225" s="34"/>
      <c r="E225" s="6">
        <f t="shared" si="147"/>
        <v>1.0572875908110291E-11</v>
      </c>
      <c r="F225" s="6">
        <f t="shared" si="111"/>
        <v>0</v>
      </c>
      <c r="G225" s="6">
        <f t="shared" si="112"/>
        <v>0</v>
      </c>
      <c r="H225" s="6">
        <f t="shared" si="113"/>
        <v>0</v>
      </c>
      <c r="I225" s="6">
        <f>ROUND(SUM(F225:H225),2)*(Tablas!$E$8)</f>
        <v>0</v>
      </c>
      <c r="J225" s="6">
        <f t="shared" si="114"/>
        <v>0</v>
      </c>
      <c r="AR225" s="14" t="str">
        <f t="shared" si="115"/>
        <v/>
      </c>
      <c r="AS225" s="6">
        <f t="shared" si="116"/>
        <v>0</v>
      </c>
      <c r="AT225" s="6">
        <f t="shared" si="117"/>
        <v>0</v>
      </c>
      <c r="AU225" s="6">
        <f>IF(SUM($AT$12:$AT225)&gt;0,0,IF($AR225&lt;&gt;"",-PPMT($H$2,$AR225,$C$4*12,$AS$12-SUM($AT$12:$AT225)),0))</f>
        <v>0</v>
      </c>
      <c r="AV225" s="6">
        <f>IF(SUM($AT$12:$AT225)&gt;0,0,IF($AR225&lt;&gt;"",AS225-AU225-AT225,0))</f>
        <v>0</v>
      </c>
      <c r="AW225" s="6">
        <f>IF(SUM($AT$12:$AT225)&gt;0,0,IF($AR225&lt;&gt;"",(AS225-AT225)*$H$2,0))</f>
        <v>0</v>
      </c>
      <c r="AX225" s="6">
        <f>IF(AU225&gt;0,IF(SUM($AT$12:$AT225)&gt;0,0,IF($AR225&lt;&gt;"",Tablas!$G$8,0)),0)</f>
        <v>0</v>
      </c>
      <c r="AY225" s="6">
        <f>IF($AR225&lt;&gt;"",ROUND(AX225+AW225+AU225,2),0)*(1+Tablas!$E$8)</f>
        <v>0</v>
      </c>
      <c r="BA225" s="14" t="str">
        <f t="shared" si="118"/>
        <v/>
      </c>
      <c r="BB225" s="6">
        <f t="shared" si="119"/>
        <v>0</v>
      </c>
      <c r="BC225" s="6">
        <f t="shared" si="120"/>
        <v>0</v>
      </c>
      <c r="BD225" s="6">
        <f>IF(BB225&gt;0,
IF(SUM(BC$12:BC225)&gt;0,0,
IF(BA225&lt;&gt;"",
-PPMT(Tablas!$D$8,BA225,($C$4*12)-(VLOOKUP($AR$9,$A$12:$B$71,2,0)-1),BB$9-SUM(BC$12:BC225)),0)),0)</f>
        <v>0</v>
      </c>
      <c r="BE225" s="6">
        <f>IF(SUM(BC$12:BC225)&gt;0,0,IF(BA225&lt;&gt;"",BB225-BD225-BC225,0))</f>
        <v>0</v>
      </c>
      <c r="BF225" s="6">
        <f>IF(SUM(BC$12:BC225)&gt;0,0,IF(BA225&lt;&gt;"",(BB225-BC225)*Tablas!$D$8,0))</f>
        <v>0</v>
      </c>
      <c r="BG225" s="6">
        <f>IF(BD225&gt;0,IF(SUM(BC$12:BC225)&gt;0,0,IF(BA225&lt;&gt;"",Tablas!$G$8,0)),0)</f>
        <v>0</v>
      </c>
      <c r="BH225" s="6">
        <f>IF(BA225&lt;&gt;"",ROUND(BG225+BF225+BD225,2),0)*(1+Tablas!$E$8)</f>
        <v>0</v>
      </c>
      <c r="BJ225" s="14" t="str">
        <f t="shared" si="121"/>
        <v/>
      </c>
      <c r="BK225" s="6">
        <f t="shared" si="122"/>
        <v>0</v>
      </c>
      <c r="BL225" s="6">
        <f t="shared" si="123"/>
        <v>0</v>
      </c>
      <c r="BM225" s="6">
        <f>IF(BK225&gt;0,IF(SUM(BL$12:BL225)&gt;0,0,IF(BJ225&lt;&gt;"",-PPMT(Tablas!$D$8,BJ225,($C$4*12)-(VLOOKUP($BA$9,$A$12:$B$71,2,0)-1),BK$9-SUM(BL$12:BL225)),0)),0)</f>
        <v>0</v>
      </c>
      <c r="BN225" s="6">
        <f>IF(SUM(BL$12:BL225)&gt;0,0,IF(BJ225&lt;&gt;"",BK225-BM225-BL225,0))</f>
        <v>0</v>
      </c>
      <c r="BO225" s="6">
        <f>IF(SUM(BL$12:BL225)&gt;0,0,IF(BJ225&lt;&gt;"",(BK225-BL225)*Tablas!$D$8,0))</f>
        <v>0</v>
      </c>
      <c r="BP225" s="6">
        <f>IF(BM225&gt;0,IF(SUM(BL$12:BL225)&gt;0,0,IF(BJ225&lt;&gt;"",Tablas!$G$8,0)),0)</f>
        <v>0</v>
      </c>
      <c r="BQ225" s="6">
        <f>IF(BJ225&lt;&gt;"",ROUND(BP225+BO225+BM225,2),0)*(1+Tablas!$E$8)</f>
        <v>0</v>
      </c>
      <c r="BS225" s="14" t="str">
        <f t="shared" si="124"/>
        <v/>
      </c>
      <c r="BT225" s="6">
        <f t="shared" si="125"/>
        <v>0</v>
      </c>
      <c r="BU225" s="6">
        <f t="shared" si="126"/>
        <v>0</v>
      </c>
      <c r="BV225" s="6">
        <f>IF(BT225&gt;0,IF(SUM(BU$12:BU225)&gt;0,0,IF(BS225&lt;&gt;"",-PPMT(Tablas!$D$8,BS225,($C$4*12)-(VLOOKUP($BJ$9,$A$12:$B$71,2,0)-1),BT$9-SUM(BU$12:BU225)),0)),0)</f>
        <v>0</v>
      </c>
      <c r="BW225" s="6">
        <f>IF(SUM(BU$12:BU225)&gt;0,0,IF(BS225&lt;&gt;"",BT225-BV225-BU225,0))</f>
        <v>0</v>
      </c>
      <c r="BX225" s="6">
        <f>IF(SUM(BU$12:BU225)&gt;0,0,IF(BS225&lt;&gt;"",(BT225-BU225)*Tablas!$D$8,0))</f>
        <v>0</v>
      </c>
      <c r="BY225" s="6">
        <f>IF(BV225&gt;0,IF(SUM(BU$12:BU225)&gt;0,0,IF(BS225&lt;&gt;"",Tablas!$G$8,0)),0)</f>
        <v>0</v>
      </c>
      <c r="BZ225" s="6">
        <f>IF(BS225&lt;&gt;"",ROUND(BY225+BX225+BV225,2),0)*(1+Tablas!$E$8)</f>
        <v>0</v>
      </c>
      <c r="CB225" s="14" t="str">
        <f t="shared" si="127"/>
        <v/>
      </c>
      <c r="CC225" s="6">
        <f t="shared" si="128"/>
        <v>0</v>
      </c>
      <c r="CD225" s="6">
        <f t="shared" si="129"/>
        <v>0</v>
      </c>
      <c r="CE225" s="6">
        <f>IF(CC225&gt;0,IF(SUM(CD$12:CD225)&gt;0,0,IF(CB225&lt;&gt;"",-PPMT(Tablas!$D$8,CB225,($C$4*12)-(VLOOKUP($BS$9,$A$12:$B$71,2,0)-1),CC$9-SUM(CD$12:CD225)),0)),0)</f>
        <v>0</v>
      </c>
      <c r="CF225" s="6">
        <f>IF(SUM(CD$12:CD225)&gt;0,0,IF(CB225&lt;&gt;"",CC225-CE225-CD225,0))</f>
        <v>0</v>
      </c>
      <c r="CG225" s="6">
        <f>IF(SUM(CD$12:CD225)&gt;0,0,IF(CB225&lt;&gt;"",(CC225-CD225)*Tablas!$D$8,0))</f>
        <v>0</v>
      </c>
      <c r="CH225" s="6">
        <f>IF(CE225&gt;0,IF(SUM(CD$12:CD225)&gt;0,0,IF(CB225&lt;&gt;"",Tablas!$G$8,0)),0)</f>
        <v>0</v>
      </c>
      <c r="CI225" s="6">
        <f>IF(CB225&lt;&gt;"",ROUND(CH225+CG225+CE225,2),0)*(1+Tablas!$E$8)</f>
        <v>0</v>
      </c>
      <c r="CK225" s="14" t="str">
        <f t="shared" si="130"/>
        <v/>
      </c>
      <c r="CL225" s="6">
        <f t="shared" si="131"/>
        <v>0</v>
      </c>
      <c r="CM225" s="6">
        <f t="shared" si="132"/>
        <v>0</v>
      </c>
      <c r="CN225" s="6">
        <f>IF(CL225&gt;0,IF(SUM(CM$12:CM225)&gt;0,0,IF(CK225&lt;&gt;"",-PPMT(Tablas!$D$8,CK225,($C$4*12)-(VLOOKUP($CB$9,$A$12:$B$71,2,0)-1),CL$9-SUM(CM$12:CM225)),0)),0)</f>
        <v>0</v>
      </c>
      <c r="CO225" s="6">
        <f>IF(SUM(CM$12:CM225)&gt;0,0,IF(CK225&lt;&gt;"",CL225-CN225-CM225,0))</f>
        <v>0</v>
      </c>
      <c r="CP225" s="6">
        <f>IF(SUM(CM$12:CM225)&gt;0,0,IF(CK225&lt;&gt;"",(CL225-CM225)*Tablas!$D$8,0))</f>
        <v>0</v>
      </c>
      <c r="CQ225" s="6">
        <f>IF(CN225&gt;0,IF(SUM(CM$12:CM225)&gt;0,0,IF(CK225&lt;&gt;"",Tablas!$G$8,0)),0)</f>
        <v>0</v>
      </c>
      <c r="CR225" s="6">
        <f>IF(CK225&lt;&gt;"",ROUND(CQ225+CP225+CN225,2),0)*(1+Tablas!$E$8)</f>
        <v>0</v>
      </c>
      <c r="CT225" s="14" t="str">
        <f t="shared" si="133"/>
        <v/>
      </c>
      <c r="CU225" s="6">
        <f t="shared" si="134"/>
        <v>0</v>
      </c>
      <c r="CV225" s="6">
        <f t="shared" si="135"/>
        <v>0</v>
      </c>
      <c r="CW225" s="6">
        <f>IF(CU225&gt;0,IF(SUM(CV$12:CV225)&gt;0,0,IF(CT225&lt;&gt;"",-PPMT(Tablas!$D$8,CT225,($C$4*12)-(VLOOKUP($CK$9,$A$12:$B$71,2,0)-1),CU$9-SUM(CV$12:CV225)),0)),0)</f>
        <v>0</v>
      </c>
      <c r="CX225" s="6">
        <f>IF(SUM(CV$12:CV225)&gt;0,0,IF(CT225&lt;&gt;"",CU225-CW225-CV225,0))</f>
        <v>0</v>
      </c>
      <c r="CY225" s="6">
        <f>IF(SUM(CV$12:CV225)&gt;0,0,IF(CT225&lt;&gt;"",(CU225-CV225)*Tablas!$D$8,0))</f>
        <v>0</v>
      </c>
      <c r="CZ225" s="6">
        <f>IF(CW225&gt;0,IF(SUM(CV$12:CV225)&gt;0,0,IF(CT225&lt;&gt;"",Tablas!$G$8,0)),0)</f>
        <v>0</v>
      </c>
      <c r="DA225" s="6">
        <f>IF(CT225&lt;&gt;"",ROUND(CZ225+CY225+CW225,2),0)*(1+Tablas!$E$8)</f>
        <v>0</v>
      </c>
      <c r="DC225" s="14" t="str">
        <f t="shared" si="136"/>
        <v/>
      </c>
      <c r="DD225" s="6">
        <f t="shared" si="137"/>
        <v>0</v>
      </c>
      <c r="DE225" s="6">
        <f t="shared" si="138"/>
        <v>0</v>
      </c>
      <c r="DF225" s="6">
        <f>IF(DD225&gt;0,IF(SUM(DE$12:DE225)&gt;0,0,IF(DC225&lt;&gt;"",-PPMT(Tablas!$D$8,DC225,($C$4*12)-(VLOOKUP($CT$9,$A$12:$B$71,2,0)-1),DD$9-SUM(DE$12:DE225)),0)),0)</f>
        <v>0</v>
      </c>
      <c r="DG225" s="6">
        <f>IF(SUM(DE$12:DE225)&gt;0,0,IF(DC225&lt;&gt;"",DD225-DF225-DE225,0))</f>
        <v>0</v>
      </c>
      <c r="DH225" s="6">
        <f>IF(SUM(DE$12:DE225)&gt;0,0,IF(DC225&lt;&gt;"",(DD225-DE225)*Tablas!$D$8,0))</f>
        <v>0</v>
      </c>
      <c r="DI225" s="6">
        <f>IF(DF225&gt;0,IF(SUM(DE$12:DE225)&gt;0,0,IF(DC225&lt;&gt;"",Tablas!$G$8,0)),0)</f>
        <v>0</v>
      </c>
      <c r="DJ225" s="6">
        <f>IF(DC225&lt;&gt;"",ROUND(DI225+DH225+DF225,2),0)*(1+Tablas!$E$8)</f>
        <v>0</v>
      </c>
      <c r="DL225" s="14" t="str">
        <f t="shared" si="139"/>
        <v/>
      </c>
      <c r="DM225" s="6">
        <f t="shared" si="140"/>
        <v>0</v>
      </c>
      <c r="DN225" s="6">
        <f t="shared" si="141"/>
        <v>0</v>
      </c>
      <c r="DO225" s="6">
        <f>IF(DM225&gt;0,IF(SUM(DN$12:DN225)&gt;0,0,IF(DL225&lt;&gt;"",-PPMT(Tablas!$D$8,DL225,($C$4*12)-(VLOOKUP($DC$9,$A$12:$B$71,2,0)-1),DM$9-SUM(DN$12:DN225)),0)),0)</f>
        <v>0</v>
      </c>
      <c r="DP225" s="6">
        <f>IF(SUM(DN$12:DN225)&gt;0,0,IF(DL225&lt;&gt;"",DM225-DO225-DN225,0))</f>
        <v>0</v>
      </c>
      <c r="DQ225" s="6">
        <f>IF(SUM(DN$12:DN225)&gt;0,0,IF(DL225&lt;&gt;"",(DM225-DN225)*Tablas!$D$8,0))</f>
        <v>0</v>
      </c>
      <c r="DR225" s="6">
        <f>IF(DO225&gt;0,IF(SUM(DN$12:DN225)&gt;0,0,IF(DL225&lt;&gt;"",Tablas!$G$8,0)),0)</f>
        <v>0</v>
      </c>
      <c r="DS225" s="6">
        <f>IF(DL225&lt;&gt;"",ROUND(DR225+DQ225+DO225,2),0)*(1+Tablas!$E$8)</f>
        <v>0</v>
      </c>
      <c r="DU225" s="14" t="str">
        <f t="shared" si="142"/>
        <v/>
      </c>
      <c r="DV225" s="6">
        <f t="shared" si="143"/>
        <v>0</v>
      </c>
      <c r="DW225" s="6">
        <f t="shared" si="144"/>
        <v>0</v>
      </c>
      <c r="DX225" s="6">
        <f>IF(DV225&gt;0,IF(SUM(DW$12:DW225)&gt;0,0,IF(DU225&lt;&gt;"",-PPMT(Tablas!$D$8,DU225,($C$4*12)-(VLOOKUP($DL$9,$A$12:$B$71,2,0)-1),DV$9-SUM(DW$12:DW225)),0)),0)</f>
        <v>0</v>
      </c>
      <c r="DY225" s="6">
        <f>IF(SUM(DW$12:DW225)&gt;0,0,IF(DU225&lt;&gt;"",DV225-DX225-DW225,0))</f>
        <v>0</v>
      </c>
      <c r="DZ225" s="6">
        <f>IF(SUM(DW$12:DW225)&gt;0,0,IF(DU225&lt;&gt;"",(DV225-DW225)*Tablas!$D$8,0))</f>
        <v>0</v>
      </c>
      <c r="EA225" s="6">
        <f>IF(DX225&gt;0,IF(SUM(DW$12:DW225)&gt;0,0,IF(DU225&lt;&gt;"",Tablas!$G$8,0)),0)</f>
        <v>0</v>
      </c>
      <c r="EB225" s="6">
        <f>IF(DU225&lt;&gt;"",ROUND(EA225+DZ225+DX225,2),0)*(1+Tablas!$E$8)</f>
        <v>0</v>
      </c>
    </row>
    <row r="226" spans="1:132" x14ac:dyDescent="0.2">
      <c r="A226" s="3">
        <f>IF($D226&gt;0,COUNTA($D$12:D226),0)</f>
        <v>0</v>
      </c>
      <c r="B226" s="13" t="str">
        <f t="shared" si="145"/>
        <v/>
      </c>
      <c r="C226" s="1">
        <f t="shared" si="146"/>
        <v>52124</v>
      </c>
      <c r="D226" s="34"/>
      <c r="E226" s="6">
        <f t="shared" si="147"/>
        <v>1.0572875908110291E-11</v>
      </c>
      <c r="F226" s="6">
        <f t="shared" si="111"/>
        <v>0</v>
      </c>
      <c r="G226" s="6">
        <f t="shared" si="112"/>
        <v>0</v>
      </c>
      <c r="H226" s="6">
        <f t="shared" si="113"/>
        <v>0</v>
      </c>
      <c r="I226" s="6">
        <f>ROUND(SUM(F226:H226),2)*(Tablas!$E$8)</f>
        <v>0</v>
      </c>
      <c r="J226" s="6">
        <f t="shared" si="114"/>
        <v>0</v>
      </c>
      <c r="AR226" s="14" t="str">
        <f t="shared" si="115"/>
        <v/>
      </c>
      <c r="AS226" s="6">
        <f t="shared" si="116"/>
        <v>0</v>
      </c>
      <c r="AT226" s="6">
        <f t="shared" si="117"/>
        <v>0</v>
      </c>
      <c r="AU226" s="6">
        <f>IF(SUM($AT$12:$AT226)&gt;0,0,IF($AR226&lt;&gt;"",-PPMT($H$2,$AR226,$C$4*12,$AS$12-SUM($AT$12:$AT226)),0))</f>
        <v>0</v>
      </c>
      <c r="AV226" s="6">
        <f>IF(SUM($AT$12:$AT226)&gt;0,0,IF($AR226&lt;&gt;"",AS226-AU226-AT226,0))</f>
        <v>0</v>
      </c>
      <c r="AW226" s="6">
        <f>IF(SUM($AT$12:$AT226)&gt;0,0,IF($AR226&lt;&gt;"",(AS226-AT226)*$H$2,0))</f>
        <v>0</v>
      </c>
      <c r="AX226" s="6">
        <f>IF(AU226&gt;0,IF(SUM($AT$12:$AT226)&gt;0,0,IF($AR226&lt;&gt;"",Tablas!$G$8,0)),0)</f>
        <v>0</v>
      </c>
      <c r="AY226" s="6">
        <f>IF($AR226&lt;&gt;"",ROUND(AX226+AW226+AU226,2),0)*(1+Tablas!$E$8)</f>
        <v>0</v>
      </c>
      <c r="BA226" s="14" t="str">
        <f t="shared" si="118"/>
        <v/>
      </c>
      <c r="BB226" s="6">
        <f t="shared" si="119"/>
        <v>0</v>
      </c>
      <c r="BC226" s="6">
        <f t="shared" si="120"/>
        <v>0</v>
      </c>
      <c r="BD226" s="6">
        <f>IF(BB226&gt;0,
IF(SUM(BC$12:BC226)&gt;0,0,
IF(BA226&lt;&gt;"",
-PPMT(Tablas!$D$8,BA226,($C$4*12)-(VLOOKUP($AR$9,$A$12:$B$71,2,0)-1),BB$9-SUM(BC$12:BC226)),0)),0)</f>
        <v>0</v>
      </c>
      <c r="BE226" s="6">
        <f>IF(SUM(BC$12:BC226)&gt;0,0,IF(BA226&lt;&gt;"",BB226-BD226-BC226,0))</f>
        <v>0</v>
      </c>
      <c r="BF226" s="6">
        <f>IF(SUM(BC$12:BC226)&gt;0,0,IF(BA226&lt;&gt;"",(BB226-BC226)*Tablas!$D$8,0))</f>
        <v>0</v>
      </c>
      <c r="BG226" s="6">
        <f>IF(BD226&gt;0,IF(SUM(BC$12:BC226)&gt;0,0,IF(BA226&lt;&gt;"",Tablas!$G$8,0)),0)</f>
        <v>0</v>
      </c>
      <c r="BH226" s="6">
        <f>IF(BA226&lt;&gt;"",ROUND(BG226+BF226+BD226,2),0)*(1+Tablas!$E$8)</f>
        <v>0</v>
      </c>
      <c r="BJ226" s="14" t="str">
        <f t="shared" si="121"/>
        <v/>
      </c>
      <c r="BK226" s="6">
        <f t="shared" si="122"/>
        <v>0</v>
      </c>
      <c r="BL226" s="6">
        <f t="shared" si="123"/>
        <v>0</v>
      </c>
      <c r="BM226" s="6">
        <f>IF(BK226&gt;0,IF(SUM(BL$12:BL226)&gt;0,0,IF(BJ226&lt;&gt;"",-PPMT(Tablas!$D$8,BJ226,($C$4*12)-(VLOOKUP($BA$9,$A$12:$B$71,2,0)-1),BK$9-SUM(BL$12:BL226)),0)),0)</f>
        <v>0</v>
      </c>
      <c r="BN226" s="6">
        <f>IF(SUM(BL$12:BL226)&gt;0,0,IF(BJ226&lt;&gt;"",BK226-BM226-BL226,0))</f>
        <v>0</v>
      </c>
      <c r="BO226" s="6">
        <f>IF(SUM(BL$12:BL226)&gt;0,0,IF(BJ226&lt;&gt;"",(BK226-BL226)*Tablas!$D$8,0))</f>
        <v>0</v>
      </c>
      <c r="BP226" s="6">
        <f>IF(BM226&gt;0,IF(SUM(BL$12:BL226)&gt;0,0,IF(BJ226&lt;&gt;"",Tablas!$G$8,0)),0)</f>
        <v>0</v>
      </c>
      <c r="BQ226" s="6">
        <f>IF(BJ226&lt;&gt;"",ROUND(BP226+BO226+BM226,2),0)*(1+Tablas!$E$8)</f>
        <v>0</v>
      </c>
      <c r="BS226" s="14" t="str">
        <f t="shared" si="124"/>
        <v/>
      </c>
      <c r="BT226" s="6">
        <f t="shared" si="125"/>
        <v>0</v>
      </c>
      <c r="BU226" s="6">
        <f t="shared" si="126"/>
        <v>0</v>
      </c>
      <c r="BV226" s="6">
        <f>IF(BT226&gt;0,IF(SUM(BU$12:BU226)&gt;0,0,IF(BS226&lt;&gt;"",-PPMT(Tablas!$D$8,BS226,($C$4*12)-(VLOOKUP($BJ$9,$A$12:$B$71,2,0)-1),BT$9-SUM(BU$12:BU226)),0)),0)</f>
        <v>0</v>
      </c>
      <c r="BW226" s="6">
        <f>IF(SUM(BU$12:BU226)&gt;0,0,IF(BS226&lt;&gt;"",BT226-BV226-BU226,0))</f>
        <v>0</v>
      </c>
      <c r="BX226" s="6">
        <f>IF(SUM(BU$12:BU226)&gt;0,0,IF(BS226&lt;&gt;"",(BT226-BU226)*Tablas!$D$8,0))</f>
        <v>0</v>
      </c>
      <c r="BY226" s="6">
        <f>IF(BV226&gt;0,IF(SUM(BU$12:BU226)&gt;0,0,IF(BS226&lt;&gt;"",Tablas!$G$8,0)),0)</f>
        <v>0</v>
      </c>
      <c r="BZ226" s="6">
        <f>IF(BS226&lt;&gt;"",ROUND(BY226+BX226+BV226,2),0)*(1+Tablas!$E$8)</f>
        <v>0</v>
      </c>
      <c r="CB226" s="14" t="str">
        <f t="shared" si="127"/>
        <v/>
      </c>
      <c r="CC226" s="6">
        <f t="shared" si="128"/>
        <v>0</v>
      </c>
      <c r="CD226" s="6">
        <f t="shared" si="129"/>
        <v>0</v>
      </c>
      <c r="CE226" s="6">
        <f>IF(CC226&gt;0,IF(SUM(CD$12:CD226)&gt;0,0,IF(CB226&lt;&gt;"",-PPMT(Tablas!$D$8,CB226,($C$4*12)-(VLOOKUP($BS$9,$A$12:$B$71,2,0)-1),CC$9-SUM(CD$12:CD226)),0)),0)</f>
        <v>0</v>
      </c>
      <c r="CF226" s="6">
        <f>IF(SUM(CD$12:CD226)&gt;0,0,IF(CB226&lt;&gt;"",CC226-CE226-CD226,0))</f>
        <v>0</v>
      </c>
      <c r="CG226" s="6">
        <f>IF(SUM(CD$12:CD226)&gt;0,0,IF(CB226&lt;&gt;"",(CC226-CD226)*Tablas!$D$8,0))</f>
        <v>0</v>
      </c>
      <c r="CH226" s="6">
        <f>IF(CE226&gt;0,IF(SUM(CD$12:CD226)&gt;0,0,IF(CB226&lt;&gt;"",Tablas!$G$8,0)),0)</f>
        <v>0</v>
      </c>
      <c r="CI226" s="6">
        <f>IF(CB226&lt;&gt;"",ROUND(CH226+CG226+CE226,2),0)*(1+Tablas!$E$8)</f>
        <v>0</v>
      </c>
      <c r="CK226" s="14" t="str">
        <f t="shared" si="130"/>
        <v/>
      </c>
      <c r="CL226" s="6">
        <f t="shared" si="131"/>
        <v>0</v>
      </c>
      <c r="CM226" s="6">
        <f t="shared" si="132"/>
        <v>0</v>
      </c>
      <c r="CN226" s="6">
        <f>IF(CL226&gt;0,IF(SUM(CM$12:CM226)&gt;0,0,IF(CK226&lt;&gt;"",-PPMT(Tablas!$D$8,CK226,($C$4*12)-(VLOOKUP($CB$9,$A$12:$B$71,2,0)-1),CL$9-SUM(CM$12:CM226)),0)),0)</f>
        <v>0</v>
      </c>
      <c r="CO226" s="6">
        <f>IF(SUM(CM$12:CM226)&gt;0,0,IF(CK226&lt;&gt;"",CL226-CN226-CM226,0))</f>
        <v>0</v>
      </c>
      <c r="CP226" s="6">
        <f>IF(SUM(CM$12:CM226)&gt;0,0,IF(CK226&lt;&gt;"",(CL226-CM226)*Tablas!$D$8,0))</f>
        <v>0</v>
      </c>
      <c r="CQ226" s="6">
        <f>IF(CN226&gt;0,IF(SUM(CM$12:CM226)&gt;0,0,IF(CK226&lt;&gt;"",Tablas!$G$8,0)),0)</f>
        <v>0</v>
      </c>
      <c r="CR226" s="6">
        <f>IF(CK226&lt;&gt;"",ROUND(CQ226+CP226+CN226,2),0)*(1+Tablas!$E$8)</f>
        <v>0</v>
      </c>
      <c r="CT226" s="14" t="str">
        <f t="shared" si="133"/>
        <v/>
      </c>
      <c r="CU226" s="6">
        <f t="shared" si="134"/>
        <v>0</v>
      </c>
      <c r="CV226" s="6">
        <f t="shared" si="135"/>
        <v>0</v>
      </c>
      <c r="CW226" s="6">
        <f>IF(CU226&gt;0,IF(SUM(CV$12:CV226)&gt;0,0,IF(CT226&lt;&gt;"",-PPMT(Tablas!$D$8,CT226,($C$4*12)-(VLOOKUP($CK$9,$A$12:$B$71,2,0)-1),CU$9-SUM(CV$12:CV226)),0)),0)</f>
        <v>0</v>
      </c>
      <c r="CX226" s="6">
        <f>IF(SUM(CV$12:CV226)&gt;0,0,IF(CT226&lt;&gt;"",CU226-CW226-CV226,0))</f>
        <v>0</v>
      </c>
      <c r="CY226" s="6">
        <f>IF(SUM(CV$12:CV226)&gt;0,0,IF(CT226&lt;&gt;"",(CU226-CV226)*Tablas!$D$8,0))</f>
        <v>0</v>
      </c>
      <c r="CZ226" s="6">
        <f>IF(CW226&gt;0,IF(SUM(CV$12:CV226)&gt;0,0,IF(CT226&lt;&gt;"",Tablas!$G$8,0)),0)</f>
        <v>0</v>
      </c>
      <c r="DA226" s="6">
        <f>IF(CT226&lt;&gt;"",ROUND(CZ226+CY226+CW226,2),0)*(1+Tablas!$E$8)</f>
        <v>0</v>
      </c>
      <c r="DC226" s="14" t="str">
        <f t="shared" si="136"/>
        <v/>
      </c>
      <c r="DD226" s="6">
        <f t="shared" si="137"/>
        <v>0</v>
      </c>
      <c r="DE226" s="6">
        <f t="shared" si="138"/>
        <v>0</v>
      </c>
      <c r="DF226" s="6">
        <f>IF(DD226&gt;0,IF(SUM(DE$12:DE226)&gt;0,0,IF(DC226&lt;&gt;"",-PPMT(Tablas!$D$8,DC226,($C$4*12)-(VLOOKUP($CT$9,$A$12:$B$71,2,0)-1),DD$9-SUM(DE$12:DE226)),0)),0)</f>
        <v>0</v>
      </c>
      <c r="DG226" s="6">
        <f>IF(SUM(DE$12:DE226)&gt;0,0,IF(DC226&lt;&gt;"",DD226-DF226-DE226,0))</f>
        <v>0</v>
      </c>
      <c r="DH226" s="6">
        <f>IF(SUM(DE$12:DE226)&gt;0,0,IF(DC226&lt;&gt;"",(DD226-DE226)*Tablas!$D$8,0))</f>
        <v>0</v>
      </c>
      <c r="DI226" s="6">
        <f>IF(DF226&gt;0,IF(SUM(DE$12:DE226)&gt;0,0,IF(DC226&lt;&gt;"",Tablas!$G$8,0)),0)</f>
        <v>0</v>
      </c>
      <c r="DJ226" s="6">
        <f>IF(DC226&lt;&gt;"",ROUND(DI226+DH226+DF226,2),0)*(1+Tablas!$E$8)</f>
        <v>0</v>
      </c>
      <c r="DL226" s="14" t="str">
        <f t="shared" si="139"/>
        <v/>
      </c>
      <c r="DM226" s="6">
        <f t="shared" si="140"/>
        <v>0</v>
      </c>
      <c r="DN226" s="6">
        <f t="shared" si="141"/>
        <v>0</v>
      </c>
      <c r="DO226" s="6">
        <f>IF(DM226&gt;0,IF(SUM(DN$12:DN226)&gt;0,0,IF(DL226&lt;&gt;"",-PPMT(Tablas!$D$8,DL226,($C$4*12)-(VLOOKUP($DC$9,$A$12:$B$71,2,0)-1),DM$9-SUM(DN$12:DN226)),0)),0)</f>
        <v>0</v>
      </c>
      <c r="DP226" s="6">
        <f>IF(SUM(DN$12:DN226)&gt;0,0,IF(DL226&lt;&gt;"",DM226-DO226-DN226,0))</f>
        <v>0</v>
      </c>
      <c r="DQ226" s="6">
        <f>IF(SUM(DN$12:DN226)&gt;0,0,IF(DL226&lt;&gt;"",(DM226-DN226)*Tablas!$D$8,0))</f>
        <v>0</v>
      </c>
      <c r="DR226" s="6">
        <f>IF(DO226&gt;0,IF(SUM(DN$12:DN226)&gt;0,0,IF(DL226&lt;&gt;"",Tablas!$G$8,0)),0)</f>
        <v>0</v>
      </c>
      <c r="DS226" s="6">
        <f>IF(DL226&lt;&gt;"",ROUND(DR226+DQ226+DO226,2),0)*(1+Tablas!$E$8)</f>
        <v>0</v>
      </c>
      <c r="DU226" s="14" t="str">
        <f t="shared" si="142"/>
        <v/>
      </c>
      <c r="DV226" s="6">
        <f t="shared" si="143"/>
        <v>0</v>
      </c>
      <c r="DW226" s="6">
        <f t="shared" si="144"/>
        <v>0</v>
      </c>
      <c r="DX226" s="6">
        <f>IF(DV226&gt;0,IF(SUM(DW$12:DW226)&gt;0,0,IF(DU226&lt;&gt;"",-PPMT(Tablas!$D$8,DU226,($C$4*12)-(VLOOKUP($DL$9,$A$12:$B$71,2,0)-1),DV$9-SUM(DW$12:DW226)),0)),0)</f>
        <v>0</v>
      </c>
      <c r="DY226" s="6">
        <f>IF(SUM(DW$12:DW226)&gt;0,0,IF(DU226&lt;&gt;"",DV226-DX226-DW226,0))</f>
        <v>0</v>
      </c>
      <c r="DZ226" s="6">
        <f>IF(SUM(DW$12:DW226)&gt;0,0,IF(DU226&lt;&gt;"",(DV226-DW226)*Tablas!$D$8,0))</f>
        <v>0</v>
      </c>
      <c r="EA226" s="6">
        <f>IF(DX226&gt;0,IF(SUM(DW$12:DW226)&gt;0,0,IF(DU226&lt;&gt;"",Tablas!$G$8,0)),0)</f>
        <v>0</v>
      </c>
      <c r="EB226" s="6">
        <f>IF(DU226&lt;&gt;"",ROUND(EA226+DZ226+DX226,2),0)*(1+Tablas!$E$8)</f>
        <v>0</v>
      </c>
    </row>
    <row r="227" spans="1:132" x14ac:dyDescent="0.2">
      <c r="A227" s="3">
        <f>IF($D227&gt;0,COUNTA($D$12:D227),0)</f>
        <v>0</v>
      </c>
      <c r="B227" s="13" t="str">
        <f t="shared" si="145"/>
        <v/>
      </c>
      <c r="C227" s="1">
        <f t="shared" si="146"/>
        <v>52154</v>
      </c>
      <c r="D227" s="34"/>
      <c r="E227" s="6">
        <f t="shared" si="147"/>
        <v>1.0572875908110291E-11</v>
      </c>
      <c r="F227" s="6">
        <f t="shared" si="111"/>
        <v>0</v>
      </c>
      <c r="G227" s="6">
        <f t="shared" si="112"/>
        <v>0</v>
      </c>
      <c r="H227" s="6">
        <f t="shared" si="113"/>
        <v>0</v>
      </c>
      <c r="I227" s="6">
        <f>ROUND(SUM(F227:H227),2)*(Tablas!$E$8)</f>
        <v>0</v>
      </c>
      <c r="J227" s="6">
        <f t="shared" si="114"/>
        <v>0</v>
      </c>
      <c r="AR227" s="14" t="str">
        <f t="shared" si="115"/>
        <v/>
      </c>
      <c r="AS227" s="6">
        <f t="shared" si="116"/>
        <v>0</v>
      </c>
      <c r="AT227" s="6">
        <f t="shared" si="117"/>
        <v>0</v>
      </c>
      <c r="AU227" s="6">
        <f>IF(SUM($AT$12:$AT227)&gt;0,0,IF($AR227&lt;&gt;"",-PPMT($H$2,$AR227,$C$4*12,$AS$12-SUM($AT$12:$AT227)),0))</f>
        <v>0</v>
      </c>
      <c r="AV227" s="6">
        <f>IF(SUM($AT$12:$AT227)&gt;0,0,IF($AR227&lt;&gt;"",AS227-AU227-AT227,0))</f>
        <v>0</v>
      </c>
      <c r="AW227" s="6">
        <f>IF(SUM($AT$12:$AT227)&gt;0,0,IF($AR227&lt;&gt;"",(AS227-AT227)*$H$2,0))</f>
        <v>0</v>
      </c>
      <c r="AX227" s="6">
        <f>IF(AU227&gt;0,IF(SUM($AT$12:$AT227)&gt;0,0,IF($AR227&lt;&gt;"",Tablas!$G$8,0)),0)</f>
        <v>0</v>
      </c>
      <c r="AY227" s="6">
        <f>IF($AR227&lt;&gt;"",ROUND(AX227+AW227+AU227,2),0)*(1+Tablas!$E$8)</f>
        <v>0</v>
      </c>
      <c r="BA227" s="14" t="str">
        <f t="shared" si="118"/>
        <v/>
      </c>
      <c r="BB227" s="6">
        <f t="shared" si="119"/>
        <v>0</v>
      </c>
      <c r="BC227" s="6">
        <f t="shared" si="120"/>
        <v>0</v>
      </c>
      <c r="BD227" s="6">
        <f>IF(BB227&gt;0,
IF(SUM(BC$12:BC227)&gt;0,0,
IF(BA227&lt;&gt;"",
-PPMT(Tablas!$D$8,BA227,($C$4*12)-(VLOOKUP($AR$9,$A$12:$B$71,2,0)-1),BB$9-SUM(BC$12:BC227)),0)),0)</f>
        <v>0</v>
      </c>
      <c r="BE227" s="6">
        <f>IF(SUM(BC$12:BC227)&gt;0,0,IF(BA227&lt;&gt;"",BB227-BD227-BC227,0))</f>
        <v>0</v>
      </c>
      <c r="BF227" s="6">
        <f>IF(SUM(BC$12:BC227)&gt;0,0,IF(BA227&lt;&gt;"",(BB227-BC227)*Tablas!$D$8,0))</f>
        <v>0</v>
      </c>
      <c r="BG227" s="6">
        <f>IF(BD227&gt;0,IF(SUM(BC$12:BC227)&gt;0,0,IF(BA227&lt;&gt;"",Tablas!$G$8,0)),0)</f>
        <v>0</v>
      </c>
      <c r="BH227" s="6">
        <f>IF(BA227&lt;&gt;"",ROUND(BG227+BF227+BD227,2),0)*(1+Tablas!$E$8)</f>
        <v>0</v>
      </c>
      <c r="BJ227" s="14" t="str">
        <f t="shared" si="121"/>
        <v/>
      </c>
      <c r="BK227" s="6">
        <f t="shared" si="122"/>
        <v>0</v>
      </c>
      <c r="BL227" s="6">
        <f t="shared" si="123"/>
        <v>0</v>
      </c>
      <c r="BM227" s="6">
        <f>IF(BK227&gt;0,IF(SUM(BL$12:BL227)&gt;0,0,IF(BJ227&lt;&gt;"",-PPMT(Tablas!$D$8,BJ227,($C$4*12)-(VLOOKUP($BA$9,$A$12:$B$71,2,0)-1),BK$9-SUM(BL$12:BL227)),0)),0)</f>
        <v>0</v>
      </c>
      <c r="BN227" s="6">
        <f>IF(SUM(BL$12:BL227)&gt;0,0,IF(BJ227&lt;&gt;"",BK227-BM227-BL227,0))</f>
        <v>0</v>
      </c>
      <c r="BO227" s="6">
        <f>IF(SUM(BL$12:BL227)&gt;0,0,IF(BJ227&lt;&gt;"",(BK227-BL227)*Tablas!$D$8,0))</f>
        <v>0</v>
      </c>
      <c r="BP227" s="6">
        <f>IF(BM227&gt;0,IF(SUM(BL$12:BL227)&gt;0,0,IF(BJ227&lt;&gt;"",Tablas!$G$8,0)),0)</f>
        <v>0</v>
      </c>
      <c r="BQ227" s="6">
        <f>IF(BJ227&lt;&gt;"",ROUND(BP227+BO227+BM227,2),0)*(1+Tablas!$E$8)</f>
        <v>0</v>
      </c>
      <c r="BS227" s="14" t="str">
        <f t="shared" si="124"/>
        <v/>
      </c>
      <c r="BT227" s="6">
        <f t="shared" si="125"/>
        <v>0</v>
      </c>
      <c r="BU227" s="6">
        <f t="shared" si="126"/>
        <v>0</v>
      </c>
      <c r="BV227" s="6">
        <f>IF(BT227&gt;0,IF(SUM(BU$12:BU227)&gt;0,0,IF(BS227&lt;&gt;"",-PPMT(Tablas!$D$8,BS227,($C$4*12)-(VLOOKUP($BJ$9,$A$12:$B$71,2,0)-1),BT$9-SUM(BU$12:BU227)),0)),0)</f>
        <v>0</v>
      </c>
      <c r="BW227" s="6">
        <f>IF(SUM(BU$12:BU227)&gt;0,0,IF(BS227&lt;&gt;"",BT227-BV227-BU227,0))</f>
        <v>0</v>
      </c>
      <c r="BX227" s="6">
        <f>IF(SUM(BU$12:BU227)&gt;0,0,IF(BS227&lt;&gt;"",(BT227-BU227)*Tablas!$D$8,0))</f>
        <v>0</v>
      </c>
      <c r="BY227" s="6">
        <f>IF(BV227&gt;0,IF(SUM(BU$12:BU227)&gt;0,0,IF(BS227&lt;&gt;"",Tablas!$G$8,0)),0)</f>
        <v>0</v>
      </c>
      <c r="BZ227" s="6">
        <f>IF(BS227&lt;&gt;"",ROUND(BY227+BX227+BV227,2),0)*(1+Tablas!$E$8)</f>
        <v>0</v>
      </c>
      <c r="CB227" s="14" t="str">
        <f t="shared" si="127"/>
        <v/>
      </c>
      <c r="CC227" s="6">
        <f t="shared" si="128"/>
        <v>0</v>
      </c>
      <c r="CD227" s="6">
        <f t="shared" si="129"/>
        <v>0</v>
      </c>
      <c r="CE227" s="6">
        <f>IF(CC227&gt;0,IF(SUM(CD$12:CD227)&gt;0,0,IF(CB227&lt;&gt;"",-PPMT(Tablas!$D$8,CB227,($C$4*12)-(VLOOKUP($BS$9,$A$12:$B$71,2,0)-1),CC$9-SUM(CD$12:CD227)),0)),0)</f>
        <v>0</v>
      </c>
      <c r="CF227" s="6">
        <f>IF(SUM(CD$12:CD227)&gt;0,0,IF(CB227&lt;&gt;"",CC227-CE227-CD227,0))</f>
        <v>0</v>
      </c>
      <c r="CG227" s="6">
        <f>IF(SUM(CD$12:CD227)&gt;0,0,IF(CB227&lt;&gt;"",(CC227-CD227)*Tablas!$D$8,0))</f>
        <v>0</v>
      </c>
      <c r="CH227" s="6">
        <f>IF(CE227&gt;0,IF(SUM(CD$12:CD227)&gt;0,0,IF(CB227&lt;&gt;"",Tablas!$G$8,0)),0)</f>
        <v>0</v>
      </c>
      <c r="CI227" s="6">
        <f>IF(CB227&lt;&gt;"",ROUND(CH227+CG227+CE227,2),0)*(1+Tablas!$E$8)</f>
        <v>0</v>
      </c>
      <c r="CK227" s="14" t="str">
        <f t="shared" si="130"/>
        <v/>
      </c>
      <c r="CL227" s="6">
        <f t="shared" si="131"/>
        <v>0</v>
      </c>
      <c r="CM227" s="6">
        <f t="shared" si="132"/>
        <v>0</v>
      </c>
      <c r="CN227" s="6">
        <f>IF(CL227&gt;0,IF(SUM(CM$12:CM227)&gt;0,0,IF(CK227&lt;&gt;"",-PPMT(Tablas!$D$8,CK227,($C$4*12)-(VLOOKUP($CB$9,$A$12:$B$71,2,0)-1),CL$9-SUM(CM$12:CM227)),0)),0)</f>
        <v>0</v>
      </c>
      <c r="CO227" s="6">
        <f>IF(SUM(CM$12:CM227)&gt;0,0,IF(CK227&lt;&gt;"",CL227-CN227-CM227,0))</f>
        <v>0</v>
      </c>
      <c r="CP227" s="6">
        <f>IF(SUM(CM$12:CM227)&gt;0,0,IF(CK227&lt;&gt;"",(CL227-CM227)*Tablas!$D$8,0))</f>
        <v>0</v>
      </c>
      <c r="CQ227" s="6">
        <f>IF(CN227&gt;0,IF(SUM(CM$12:CM227)&gt;0,0,IF(CK227&lt;&gt;"",Tablas!$G$8,0)),0)</f>
        <v>0</v>
      </c>
      <c r="CR227" s="6">
        <f>IF(CK227&lt;&gt;"",ROUND(CQ227+CP227+CN227,2),0)*(1+Tablas!$E$8)</f>
        <v>0</v>
      </c>
      <c r="CT227" s="14" t="str">
        <f t="shared" si="133"/>
        <v/>
      </c>
      <c r="CU227" s="6">
        <f t="shared" si="134"/>
        <v>0</v>
      </c>
      <c r="CV227" s="6">
        <f t="shared" si="135"/>
        <v>0</v>
      </c>
      <c r="CW227" s="6">
        <f>IF(CU227&gt;0,IF(SUM(CV$12:CV227)&gt;0,0,IF(CT227&lt;&gt;"",-PPMT(Tablas!$D$8,CT227,($C$4*12)-(VLOOKUP($CK$9,$A$12:$B$71,2,0)-1),CU$9-SUM(CV$12:CV227)),0)),0)</f>
        <v>0</v>
      </c>
      <c r="CX227" s="6">
        <f>IF(SUM(CV$12:CV227)&gt;0,0,IF(CT227&lt;&gt;"",CU227-CW227-CV227,0))</f>
        <v>0</v>
      </c>
      <c r="CY227" s="6">
        <f>IF(SUM(CV$12:CV227)&gt;0,0,IF(CT227&lt;&gt;"",(CU227-CV227)*Tablas!$D$8,0))</f>
        <v>0</v>
      </c>
      <c r="CZ227" s="6">
        <f>IF(CW227&gt;0,IF(SUM(CV$12:CV227)&gt;0,0,IF(CT227&lt;&gt;"",Tablas!$G$8,0)),0)</f>
        <v>0</v>
      </c>
      <c r="DA227" s="6">
        <f>IF(CT227&lt;&gt;"",ROUND(CZ227+CY227+CW227,2),0)*(1+Tablas!$E$8)</f>
        <v>0</v>
      </c>
      <c r="DC227" s="14" t="str">
        <f t="shared" si="136"/>
        <v/>
      </c>
      <c r="DD227" s="6">
        <f t="shared" si="137"/>
        <v>0</v>
      </c>
      <c r="DE227" s="6">
        <f t="shared" si="138"/>
        <v>0</v>
      </c>
      <c r="DF227" s="6">
        <f>IF(DD227&gt;0,IF(SUM(DE$12:DE227)&gt;0,0,IF(DC227&lt;&gt;"",-PPMT(Tablas!$D$8,DC227,($C$4*12)-(VLOOKUP($CT$9,$A$12:$B$71,2,0)-1),DD$9-SUM(DE$12:DE227)),0)),0)</f>
        <v>0</v>
      </c>
      <c r="DG227" s="6">
        <f>IF(SUM(DE$12:DE227)&gt;0,0,IF(DC227&lt;&gt;"",DD227-DF227-DE227,0))</f>
        <v>0</v>
      </c>
      <c r="DH227" s="6">
        <f>IF(SUM(DE$12:DE227)&gt;0,0,IF(DC227&lt;&gt;"",(DD227-DE227)*Tablas!$D$8,0))</f>
        <v>0</v>
      </c>
      <c r="DI227" s="6">
        <f>IF(DF227&gt;0,IF(SUM(DE$12:DE227)&gt;0,0,IF(DC227&lt;&gt;"",Tablas!$G$8,0)),0)</f>
        <v>0</v>
      </c>
      <c r="DJ227" s="6">
        <f>IF(DC227&lt;&gt;"",ROUND(DI227+DH227+DF227,2),0)*(1+Tablas!$E$8)</f>
        <v>0</v>
      </c>
      <c r="DL227" s="14" t="str">
        <f t="shared" si="139"/>
        <v/>
      </c>
      <c r="DM227" s="6">
        <f t="shared" si="140"/>
        <v>0</v>
      </c>
      <c r="DN227" s="6">
        <f t="shared" si="141"/>
        <v>0</v>
      </c>
      <c r="DO227" s="6">
        <f>IF(DM227&gt;0,IF(SUM(DN$12:DN227)&gt;0,0,IF(DL227&lt;&gt;"",-PPMT(Tablas!$D$8,DL227,($C$4*12)-(VLOOKUP($DC$9,$A$12:$B$71,2,0)-1),DM$9-SUM(DN$12:DN227)),0)),0)</f>
        <v>0</v>
      </c>
      <c r="DP227" s="6">
        <f>IF(SUM(DN$12:DN227)&gt;0,0,IF(DL227&lt;&gt;"",DM227-DO227-DN227,0))</f>
        <v>0</v>
      </c>
      <c r="DQ227" s="6">
        <f>IF(SUM(DN$12:DN227)&gt;0,0,IF(DL227&lt;&gt;"",(DM227-DN227)*Tablas!$D$8,0))</f>
        <v>0</v>
      </c>
      <c r="DR227" s="6">
        <f>IF(DO227&gt;0,IF(SUM(DN$12:DN227)&gt;0,0,IF(DL227&lt;&gt;"",Tablas!$G$8,0)),0)</f>
        <v>0</v>
      </c>
      <c r="DS227" s="6">
        <f>IF(DL227&lt;&gt;"",ROUND(DR227+DQ227+DO227,2),0)*(1+Tablas!$E$8)</f>
        <v>0</v>
      </c>
      <c r="DU227" s="14" t="str">
        <f t="shared" si="142"/>
        <v/>
      </c>
      <c r="DV227" s="6">
        <f t="shared" si="143"/>
        <v>0</v>
      </c>
      <c r="DW227" s="6">
        <f t="shared" si="144"/>
        <v>0</v>
      </c>
      <c r="DX227" s="6">
        <f>IF(DV227&gt;0,IF(SUM(DW$12:DW227)&gt;0,0,IF(DU227&lt;&gt;"",-PPMT(Tablas!$D$8,DU227,($C$4*12)-(VLOOKUP($DL$9,$A$12:$B$71,2,0)-1),DV$9-SUM(DW$12:DW227)),0)),0)</f>
        <v>0</v>
      </c>
      <c r="DY227" s="6">
        <f>IF(SUM(DW$12:DW227)&gt;0,0,IF(DU227&lt;&gt;"",DV227-DX227-DW227,0))</f>
        <v>0</v>
      </c>
      <c r="DZ227" s="6">
        <f>IF(SUM(DW$12:DW227)&gt;0,0,IF(DU227&lt;&gt;"",(DV227-DW227)*Tablas!$D$8,0))</f>
        <v>0</v>
      </c>
      <c r="EA227" s="6">
        <f>IF(DX227&gt;0,IF(SUM(DW$12:DW227)&gt;0,0,IF(DU227&lt;&gt;"",Tablas!$G$8,0)),0)</f>
        <v>0</v>
      </c>
      <c r="EB227" s="6">
        <f>IF(DU227&lt;&gt;"",ROUND(EA227+DZ227+DX227,2),0)*(1+Tablas!$E$8)</f>
        <v>0</v>
      </c>
    </row>
    <row r="228" spans="1:132" x14ac:dyDescent="0.2">
      <c r="A228" s="3">
        <f>IF($D228&gt;0,COUNTA($D$12:D228),0)</f>
        <v>0</v>
      </c>
      <c r="B228" s="13" t="str">
        <f t="shared" si="145"/>
        <v/>
      </c>
      <c r="C228" s="1">
        <f t="shared" si="146"/>
        <v>52185</v>
      </c>
      <c r="D228" s="34"/>
      <c r="E228" s="6">
        <f t="shared" si="147"/>
        <v>1.0572875908110291E-11</v>
      </c>
      <c r="F228" s="6">
        <f t="shared" si="111"/>
        <v>0</v>
      </c>
      <c r="G228" s="6">
        <f t="shared" si="112"/>
        <v>0</v>
      </c>
      <c r="H228" s="6">
        <f t="shared" si="113"/>
        <v>0</v>
      </c>
      <c r="I228" s="6">
        <f>ROUND(SUM(F228:H228),2)*(Tablas!$E$8)</f>
        <v>0</v>
      </c>
      <c r="J228" s="6">
        <f t="shared" si="114"/>
        <v>0</v>
      </c>
      <c r="AR228" s="14" t="str">
        <f t="shared" si="115"/>
        <v/>
      </c>
      <c r="AS228" s="6">
        <f t="shared" si="116"/>
        <v>0</v>
      </c>
      <c r="AT228" s="6">
        <f t="shared" si="117"/>
        <v>0</v>
      </c>
      <c r="AU228" s="6">
        <f>IF(SUM($AT$12:$AT228)&gt;0,0,IF($AR228&lt;&gt;"",-PPMT($H$2,$AR228,$C$4*12,$AS$12-SUM($AT$12:$AT228)),0))</f>
        <v>0</v>
      </c>
      <c r="AV228" s="6">
        <f>IF(SUM($AT$12:$AT228)&gt;0,0,IF($AR228&lt;&gt;"",AS228-AU228-AT228,0))</f>
        <v>0</v>
      </c>
      <c r="AW228" s="6">
        <f>IF(SUM($AT$12:$AT228)&gt;0,0,IF($AR228&lt;&gt;"",(AS228-AT228)*$H$2,0))</f>
        <v>0</v>
      </c>
      <c r="AX228" s="6">
        <f>IF(AU228&gt;0,IF(SUM($AT$12:$AT228)&gt;0,0,IF($AR228&lt;&gt;"",Tablas!$G$8,0)),0)</f>
        <v>0</v>
      </c>
      <c r="AY228" s="6">
        <f>IF($AR228&lt;&gt;"",ROUND(AX228+AW228+AU228,2),0)*(1+Tablas!$E$8)</f>
        <v>0</v>
      </c>
      <c r="BA228" s="14" t="str">
        <f t="shared" si="118"/>
        <v/>
      </c>
      <c r="BB228" s="6">
        <f t="shared" si="119"/>
        <v>0</v>
      </c>
      <c r="BC228" s="6">
        <f t="shared" si="120"/>
        <v>0</v>
      </c>
      <c r="BD228" s="6">
        <f>IF(BB228&gt;0,
IF(SUM(BC$12:BC228)&gt;0,0,
IF(BA228&lt;&gt;"",
-PPMT(Tablas!$D$8,BA228,($C$4*12)-(VLOOKUP($AR$9,$A$12:$B$71,2,0)-1),BB$9-SUM(BC$12:BC228)),0)),0)</f>
        <v>0</v>
      </c>
      <c r="BE228" s="6">
        <f>IF(SUM(BC$12:BC228)&gt;0,0,IF(BA228&lt;&gt;"",BB228-BD228-BC228,0))</f>
        <v>0</v>
      </c>
      <c r="BF228" s="6">
        <f>IF(SUM(BC$12:BC228)&gt;0,0,IF(BA228&lt;&gt;"",(BB228-BC228)*Tablas!$D$8,0))</f>
        <v>0</v>
      </c>
      <c r="BG228" s="6">
        <f>IF(BD228&gt;0,IF(SUM(BC$12:BC228)&gt;0,0,IF(BA228&lt;&gt;"",Tablas!$G$8,0)),0)</f>
        <v>0</v>
      </c>
      <c r="BH228" s="6">
        <f>IF(BA228&lt;&gt;"",ROUND(BG228+BF228+BD228,2),0)*(1+Tablas!$E$8)</f>
        <v>0</v>
      </c>
      <c r="BJ228" s="14" t="str">
        <f t="shared" si="121"/>
        <v/>
      </c>
      <c r="BK228" s="6">
        <f t="shared" si="122"/>
        <v>0</v>
      </c>
      <c r="BL228" s="6">
        <f t="shared" si="123"/>
        <v>0</v>
      </c>
      <c r="BM228" s="6">
        <f>IF(BK228&gt;0,IF(SUM(BL$12:BL228)&gt;0,0,IF(BJ228&lt;&gt;"",-PPMT(Tablas!$D$8,BJ228,($C$4*12)-(VLOOKUP($BA$9,$A$12:$B$71,2,0)-1),BK$9-SUM(BL$12:BL228)),0)),0)</f>
        <v>0</v>
      </c>
      <c r="BN228" s="6">
        <f>IF(SUM(BL$12:BL228)&gt;0,0,IF(BJ228&lt;&gt;"",BK228-BM228-BL228,0))</f>
        <v>0</v>
      </c>
      <c r="BO228" s="6">
        <f>IF(SUM(BL$12:BL228)&gt;0,0,IF(BJ228&lt;&gt;"",(BK228-BL228)*Tablas!$D$8,0))</f>
        <v>0</v>
      </c>
      <c r="BP228" s="6">
        <f>IF(BM228&gt;0,IF(SUM(BL$12:BL228)&gt;0,0,IF(BJ228&lt;&gt;"",Tablas!$G$8,0)),0)</f>
        <v>0</v>
      </c>
      <c r="BQ228" s="6">
        <f>IF(BJ228&lt;&gt;"",ROUND(BP228+BO228+BM228,2),0)*(1+Tablas!$E$8)</f>
        <v>0</v>
      </c>
      <c r="BS228" s="14" t="str">
        <f t="shared" si="124"/>
        <v/>
      </c>
      <c r="BT228" s="6">
        <f t="shared" si="125"/>
        <v>0</v>
      </c>
      <c r="BU228" s="6">
        <f t="shared" si="126"/>
        <v>0</v>
      </c>
      <c r="BV228" s="6">
        <f>IF(BT228&gt;0,IF(SUM(BU$12:BU228)&gt;0,0,IF(BS228&lt;&gt;"",-PPMT(Tablas!$D$8,BS228,($C$4*12)-(VLOOKUP($BJ$9,$A$12:$B$71,2,0)-1),BT$9-SUM(BU$12:BU228)),0)),0)</f>
        <v>0</v>
      </c>
      <c r="BW228" s="6">
        <f>IF(SUM(BU$12:BU228)&gt;0,0,IF(BS228&lt;&gt;"",BT228-BV228-BU228,0))</f>
        <v>0</v>
      </c>
      <c r="BX228" s="6">
        <f>IF(SUM(BU$12:BU228)&gt;0,0,IF(BS228&lt;&gt;"",(BT228-BU228)*Tablas!$D$8,0))</f>
        <v>0</v>
      </c>
      <c r="BY228" s="6">
        <f>IF(BV228&gt;0,IF(SUM(BU$12:BU228)&gt;0,0,IF(BS228&lt;&gt;"",Tablas!$G$8,0)),0)</f>
        <v>0</v>
      </c>
      <c r="BZ228" s="6">
        <f>IF(BS228&lt;&gt;"",ROUND(BY228+BX228+BV228,2),0)*(1+Tablas!$E$8)</f>
        <v>0</v>
      </c>
      <c r="CB228" s="14" t="str">
        <f t="shared" si="127"/>
        <v/>
      </c>
      <c r="CC228" s="6">
        <f t="shared" si="128"/>
        <v>0</v>
      </c>
      <c r="CD228" s="6">
        <f t="shared" si="129"/>
        <v>0</v>
      </c>
      <c r="CE228" s="6">
        <f>IF(CC228&gt;0,IF(SUM(CD$12:CD228)&gt;0,0,IF(CB228&lt;&gt;"",-PPMT(Tablas!$D$8,CB228,($C$4*12)-(VLOOKUP($BS$9,$A$12:$B$71,2,0)-1),CC$9-SUM(CD$12:CD228)),0)),0)</f>
        <v>0</v>
      </c>
      <c r="CF228" s="6">
        <f>IF(SUM(CD$12:CD228)&gt;0,0,IF(CB228&lt;&gt;"",CC228-CE228-CD228,0))</f>
        <v>0</v>
      </c>
      <c r="CG228" s="6">
        <f>IF(SUM(CD$12:CD228)&gt;0,0,IF(CB228&lt;&gt;"",(CC228-CD228)*Tablas!$D$8,0))</f>
        <v>0</v>
      </c>
      <c r="CH228" s="6">
        <f>IF(CE228&gt;0,IF(SUM(CD$12:CD228)&gt;0,0,IF(CB228&lt;&gt;"",Tablas!$G$8,0)),0)</f>
        <v>0</v>
      </c>
      <c r="CI228" s="6">
        <f>IF(CB228&lt;&gt;"",ROUND(CH228+CG228+CE228,2),0)*(1+Tablas!$E$8)</f>
        <v>0</v>
      </c>
      <c r="CK228" s="14" t="str">
        <f t="shared" si="130"/>
        <v/>
      </c>
      <c r="CL228" s="6">
        <f t="shared" si="131"/>
        <v>0</v>
      </c>
      <c r="CM228" s="6">
        <f t="shared" si="132"/>
        <v>0</v>
      </c>
      <c r="CN228" s="6">
        <f>IF(CL228&gt;0,IF(SUM(CM$12:CM228)&gt;0,0,IF(CK228&lt;&gt;"",-PPMT(Tablas!$D$8,CK228,($C$4*12)-(VLOOKUP($CB$9,$A$12:$B$71,2,0)-1),CL$9-SUM(CM$12:CM228)),0)),0)</f>
        <v>0</v>
      </c>
      <c r="CO228" s="6">
        <f>IF(SUM(CM$12:CM228)&gt;0,0,IF(CK228&lt;&gt;"",CL228-CN228-CM228,0))</f>
        <v>0</v>
      </c>
      <c r="CP228" s="6">
        <f>IF(SUM(CM$12:CM228)&gt;0,0,IF(CK228&lt;&gt;"",(CL228-CM228)*Tablas!$D$8,0))</f>
        <v>0</v>
      </c>
      <c r="CQ228" s="6">
        <f>IF(CN228&gt;0,IF(SUM(CM$12:CM228)&gt;0,0,IF(CK228&lt;&gt;"",Tablas!$G$8,0)),0)</f>
        <v>0</v>
      </c>
      <c r="CR228" s="6">
        <f>IF(CK228&lt;&gt;"",ROUND(CQ228+CP228+CN228,2),0)*(1+Tablas!$E$8)</f>
        <v>0</v>
      </c>
      <c r="CT228" s="14" t="str">
        <f t="shared" si="133"/>
        <v/>
      </c>
      <c r="CU228" s="6">
        <f t="shared" si="134"/>
        <v>0</v>
      </c>
      <c r="CV228" s="6">
        <f t="shared" si="135"/>
        <v>0</v>
      </c>
      <c r="CW228" s="6">
        <f>IF(CU228&gt;0,IF(SUM(CV$12:CV228)&gt;0,0,IF(CT228&lt;&gt;"",-PPMT(Tablas!$D$8,CT228,($C$4*12)-(VLOOKUP($CK$9,$A$12:$B$71,2,0)-1),CU$9-SUM(CV$12:CV228)),0)),0)</f>
        <v>0</v>
      </c>
      <c r="CX228" s="6">
        <f>IF(SUM(CV$12:CV228)&gt;0,0,IF(CT228&lt;&gt;"",CU228-CW228-CV228,0))</f>
        <v>0</v>
      </c>
      <c r="CY228" s="6">
        <f>IF(SUM(CV$12:CV228)&gt;0,0,IF(CT228&lt;&gt;"",(CU228-CV228)*Tablas!$D$8,0))</f>
        <v>0</v>
      </c>
      <c r="CZ228" s="6">
        <f>IF(CW228&gt;0,IF(SUM(CV$12:CV228)&gt;0,0,IF(CT228&lt;&gt;"",Tablas!$G$8,0)),0)</f>
        <v>0</v>
      </c>
      <c r="DA228" s="6">
        <f>IF(CT228&lt;&gt;"",ROUND(CZ228+CY228+CW228,2),0)*(1+Tablas!$E$8)</f>
        <v>0</v>
      </c>
      <c r="DC228" s="14" t="str">
        <f t="shared" si="136"/>
        <v/>
      </c>
      <c r="DD228" s="6">
        <f t="shared" si="137"/>
        <v>0</v>
      </c>
      <c r="DE228" s="6">
        <f t="shared" si="138"/>
        <v>0</v>
      </c>
      <c r="DF228" s="6">
        <f>IF(DD228&gt;0,IF(SUM(DE$12:DE228)&gt;0,0,IF(DC228&lt;&gt;"",-PPMT(Tablas!$D$8,DC228,($C$4*12)-(VLOOKUP($CT$9,$A$12:$B$71,2,0)-1),DD$9-SUM(DE$12:DE228)),0)),0)</f>
        <v>0</v>
      </c>
      <c r="DG228" s="6">
        <f>IF(SUM(DE$12:DE228)&gt;0,0,IF(DC228&lt;&gt;"",DD228-DF228-DE228,0))</f>
        <v>0</v>
      </c>
      <c r="DH228" s="6">
        <f>IF(SUM(DE$12:DE228)&gt;0,0,IF(DC228&lt;&gt;"",(DD228-DE228)*Tablas!$D$8,0))</f>
        <v>0</v>
      </c>
      <c r="DI228" s="6">
        <f>IF(DF228&gt;0,IF(SUM(DE$12:DE228)&gt;0,0,IF(DC228&lt;&gt;"",Tablas!$G$8,0)),0)</f>
        <v>0</v>
      </c>
      <c r="DJ228" s="6">
        <f>IF(DC228&lt;&gt;"",ROUND(DI228+DH228+DF228,2),0)*(1+Tablas!$E$8)</f>
        <v>0</v>
      </c>
      <c r="DL228" s="14" t="str">
        <f t="shared" si="139"/>
        <v/>
      </c>
      <c r="DM228" s="6">
        <f t="shared" si="140"/>
        <v>0</v>
      </c>
      <c r="DN228" s="6">
        <f t="shared" si="141"/>
        <v>0</v>
      </c>
      <c r="DO228" s="6">
        <f>IF(DM228&gt;0,IF(SUM(DN$12:DN228)&gt;0,0,IF(DL228&lt;&gt;"",-PPMT(Tablas!$D$8,DL228,($C$4*12)-(VLOOKUP($DC$9,$A$12:$B$71,2,0)-1),DM$9-SUM(DN$12:DN228)),0)),0)</f>
        <v>0</v>
      </c>
      <c r="DP228" s="6">
        <f>IF(SUM(DN$12:DN228)&gt;0,0,IF(DL228&lt;&gt;"",DM228-DO228-DN228,0))</f>
        <v>0</v>
      </c>
      <c r="DQ228" s="6">
        <f>IF(SUM(DN$12:DN228)&gt;0,0,IF(DL228&lt;&gt;"",(DM228-DN228)*Tablas!$D$8,0))</f>
        <v>0</v>
      </c>
      <c r="DR228" s="6">
        <f>IF(DO228&gt;0,IF(SUM(DN$12:DN228)&gt;0,0,IF(DL228&lt;&gt;"",Tablas!$G$8,0)),0)</f>
        <v>0</v>
      </c>
      <c r="DS228" s="6">
        <f>IF(DL228&lt;&gt;"",ROUND(DR228+DQ228+DO228,2),0)*(1+Tablas!$E$8)</f>
        <v>0</v>
      </c>
      <c r="DU228" s="14" t="str">
        <f t="shared" si="142"/>
        <v/>
      </c>
      <c r="DV228" s="6">
        <f t="shared" si="143"/>
        <v>0</v>
      </c>
      <c r="DW228" s="6">
        <f t="shared" si="144"/>
        <v>0</v>
      </c>
      <c r="DX228" s="6">
        <f>IF(DV228&gt;0,IF(SUM(DW$12:DW228)&gt;0,0,IF(DU228&lt;&gt;"",-PPMT(Tablas!$D$8,DU228,($C$4*12)-(VLOOKUP($DL$9,$A$12:$B$71,2,0)-1),DV$9-SUM(DW$12:DW228)),0)),0)</f>
        <v>0</v>
      </c>
      <c r="DY228" s="6">
        <f>IF(SUM(DW$12:DW228)&gt;0,0,IF(DU228&lt;&gt;"",DV228-DX228-DW228,0))</f>
        <v>0</v>
      </c>
      <c r="DZ228" s="6">
        <f>IF(SUM(DW$12:DW228)&gt;0,0,IF(DU228&lt;&gt;"",(DV228-DW228)*Tablas!$D$8,0))</f>
        <v>0</v>
      </c>
      <c r="EA228" s="6">
        <f>IF(DX228&gt;0,IF(SUM(DW$12:DW228)&gt;0,0,IF(DU228&lt;&gt;"",Tablas!$G$8,0)),0)</f>
        <v>0</v>
      </c>
      <c r="EB228" s="6">
        <f>IF(DU228&lt;&gt;"",ROUND(EA228+DZ228+DX228,2),0)*(1+Tablas!$E$8)</f>
        <v>0</v>
      </c>
    </row>
    <row r="229" spans="1:132" x14ac:dyDescent="0.2">
      <c r="A229" s="3">
        <f>IF($D229&gt;0,COUNTA($D$12:D229),0)</f>
        <v>0</v>
      </c>
      <c r="B229" s="13" t="str">
        <f t="shared" si="145"/>
        <v/>
      </c>
      <c r="C229" s="1">
        <f t="shared" si="146"/>
        <v>52215</v>
      </c>
      <c r="D229" s="34"/>
      <c r="E229" s="6">
        <f t="shared" si="147"/>
        <v>1.0572875908110291E-11</v>
      </c>
      <c r="F229" s="6">
        <f t="shared" si="111"/>
        <v>0</v>
      </c>
      <c r="G229" s="6">
        <f t="shared" si="112"/>
        <v>0</v>
      </c>
      <c r="H229" s="6">
        <f t="shared" si="113"/>
        <v>0</v>
      </c>
      <c r="I229" s="6">
        <f>ROUND(SUM(F229:H229),2)*(Tablas!$E$8)</f>
        <v>0</v>
      </c>
      <c r="J229" s="6">
        <f t="shared" si="114"/>
        <v>0</v>
      </c>
      <c r="AR229" s="14" t="str">
        <f t="shared" si="115"/>
        <v/>
      </c>
      <c r="AS229" s="6">
        <f t="shared" si="116"/>
        <v>0</v>
      </c>
      <c r="AT229" s="6">
        <f t="shared" si="117"/>
        <v>0</v>
      </c>
      <c r="AU229" s="6">
        <f>IF(SUM($AT$12:$AT229)&gt;0,0,IF($AR229&lt;&gt;"",-PPMT($H$2,$AR229,$C$4*12,$AS$12-SUM($AT$12:$AT229)),0))</f>
        <v>0</v>
      </c>
      <c r="AV229" s="6">
        <f>IF(SUM($AT$12:$AT229)&gt;0,0,IF($AR229&lt;&gt;"",AS229-AU229-AT229,0))</f>
        <v>0</v>
      </c>
      <c r="AW229" s="6">
        <f>IF(SUM($AT$12:$AT229)&gt;0,0,IF($AR229&lt;&gt;"",(AS229-AT229)*$H$2,0))</f>
        <v>0</v>
      </c>
      <c r="AX229" s="6">
        <f>IF(AU229&gt;0,IF(SUM($AT$12:$AT229)&gt;0,0,IF($AR229&lt;&gt;"",Tablas!$G$8,0)),0)</f>
        <v>0</v>
      </c>
      <c r="AY229" s="6">
        <f>IF($AR229&lt;&gt;"",ROUND(AX229+AW229+AU229,2),0)*(1+Tablas!$E$8)</f>
        <v>0</v>
      </c>
      <c r="BA229" s="14" t="str">
        <f t="shared" si="118"/>
        <v/>
      </c>
      <c r="BB229" s="6">
        <f t="shared" si="119"/>
        <v>0</v>
      </c>
      <c r="BC229" s="6">
        <f t="shared" si="120"/>
        <v>0</v>
      </c>
      <c r="BD229" s="6">
        <f>IF(BB229&gt;0,
IF(SUM(BC$12:BC229)&gt;0,0,
IF(BA229&lt;&gt;"",
-PPMT(Tablas!$D$8,BA229,($C$4*12)-(VLOOKUP($AR$9,$A$12:$B$71,2,0)-1),BB$9-SUM(BC$12:BC229)),0)),0)</f>
        <v>0</v>
      </c>
      <c r="BE229" s="6">
        <f>IF(SUM(BC$12:BC229)&gt;0,0,IF(BA229&lt;&gt;"",BB229-BD229-BC229,0))</f>
        <v>0</v>
      </c>
      <c r="BF229" s="6">
        <f>IF(SUM(BC$12:BC229)&gt;0,0,IF(BA229&lt;&gt;"",(BB229-BC229)*Tablas!$D$8,0))</f>
        <v>0</v>
      </c>
      <c r="BG229" s="6">
        <f>IF(BD229&gt;0,IF(SUM(BC$12:BC229)&gt;0,0,IF(BA229&lt;&gt;"",Tablas!$G$8,0)),0)</f>
        <v>0</v>
      </c>
      <c r="BH229" s="6">
        <f>IF(BA229&lt;&gt;"",ROUND(BG229+BF229+BD229,2),0)*(1+Tablas!$E$8)</f>
        <v>0</v>
      </c>
      <c r="BJ229" s="14" t="str">
        <f t="shared" si="121"/>
        <v/>
      </c>
      <c r="BK229" s="6">
        <f t="shared" si="122"/>
        <v>0</v>
      </c>
      <c r="BL229" s="6">
        <f t="shared" si="123"/>
        <v>0</v>
      </c>
      <c r="BM229" s="6">
        <f>IF(BK229&gt;0,IF(SUM(BL$12:BL229)&gt;0,0,IF(BJ229&lt;&gt;"",-PPMT(Tablas!$D$8,BJ229,($C$4*12)-(VLOOKUP($BA$9,$A$12:$B$71,2,0)-1),BK$9-SUM(BL$12:BL229)),0)),0)</f>
        <v>0</v>
      </c>
      <c r="BN229" s="6">
        <f>IF(SUM(BL$12:BL229)&gt;0,0,IF(BJ229&lt;&gt;"",BK229-BM229-BL229,0))</f>
        <v>0</v>
      </c>
      <c r="BO229" s="6">
        <f>IF(SUM(BL$12:BL229)&gt;0,0,IF(BJ229&lt;&gt;"",(BK229-BL229)*Tablas!$D$8,0))</f>
        <v>0</v>
      </c>
      <c r="BP229" s="6">
        <f>IF(BM229&gt;0,IF(SUM(BL$12:BL229)&gt;0,0,IF(BJ229&lt;&gt;"",Tablas!$G$8,0)),0)</f>
        <v>0</v>
      </c>
      <c r="BQ229" s="6">
        <f>IF(BJ229&lt;&gt;"",ROUND(BP229+BO229+BM229,2),0)*(1+Tablas!$E$8)</f>
        <v>0</v>
      </c>
      <c r="BS229" s="14" t="str">
        <f t="shared" si="124"/>
        <v/>
      </c>
      <c r="BT229" s="6">
        <f t="shared" si="125"/>
        <v>0</v>
      </c>
      <c r="BU229" s="6">
        <f t="shared" si="126"/>
        <v>0</v>
      </c>
      <c r="BV229" s="6">
        <f>IF(BT229&gt;0,IF(SUM(BU$12:BU229)&gt;0,0,IF(BS229&lt;&gt;"",-PPMT(Tablas!$D$8,BS229,($C$4*12)-(VLOOKUP($BJ$9,$A$12:$B$71,2,0)-1),BT$9-SUM(BU$12:BU229)),0)),0)</f>
        <v>0</v>
      </c>
      <c r="BW229" s="6">
        <f>IF(SUM(BU$12:BU229)&gt;0,0,IF(BS229&lt;&gt;"",BT229-BV229-BU229,0))</f>
        <v>0</v>
      </c>
      <c r="BX229" s="6">
        <f>IF(SUM(BU$12:BU229)&gt;0,0,IF(BS229&lt;&gt;"",(BT229-BU229)*Tablas!$D$8,0))</f>
        <v>0</v>
      </c>
      <c r="BY229" s="6">
        <f>IF(BV229&gt;0,IF(SUM(BU$12:BU229)&gt;0,0,IF(BS229&lt;&gt;"",Tablas!$G$8,0)),0)</f>
        <v>0</v>
      </c>
      <c r="BZ229" s="6">
        <f>IF(BS229&lt;&gt;"",ROUND(BY229+BX229+BV229,2),0)*(1+Tablas!$E$8)</f>
        <v>0</v>
      </c>
      <c r="CB229" s="14" t="str">
        <f t="shared" si="127"/>
        <v/>
      </c>
      <c r="CC229" s="6">
        <f t="shared" si="128"/>
        <v>0</v>
      </c>
      <c r="CD229" s="6">
        <f t="shared" si="129"/>
        <v>0</v>
      </c>
      <c r="CE229" s="6">
        <f>IF(CC229&gt;0,IF(SUM(CD$12:CD229)&gt;0,0,IF(CB229&lt;&gt;"",-PPMT(Tablas!$D$8,CB229,($C$4*12)-(VLOOKUP($BS$9,$A$12:$B$71,2,0)-1),CC$9-SUM(CD$12:CD229)),0)),0)</f>
        <v>0</v>
      </c>
      <c r="CF229" s="6">
        <f>IF(SUM(CD$12:CD229)&gt;0,0,IF(CB229&lt;&gt;"",CC229-CE229-CD229,0))</f>
        <v>0</v>
      </c>
      <c r="CG229" s="6">
        <f>IF(SUM(CD$12:CD229)&gt;0,0,IF(CB229&lt;&gt;"",(CC229-CD229)*Tablas!$D$8,0))</f>
        <v>0</v>
      </c>
      <c r="CH229" s="6">
        <f>IF(CE229&gt;0,IF(SUM(CD$12:CD229)&gt;0,0,IF(CB229&lt;&gt;"",Tablas!$G$8,0)),0)</f>
        <v>0</v>
      </c>
      <c r="CI229" s="6">
        <f>IF(CB229&lt;&gt;"",ROUND(CH229+CG229+CE229,2),0)*(1+Tablas!$E$8)</f>
        <v>0</v>
      </c>
      <c r="CK229" s="14" t="str">
        <f t="shared" si="130"/>
        <v/>
      </c>
      <c r="CL229" s="6">
        <f t="shared" si="131"/>
        <v>0</v>
      </c>
      <c r="CM229" s="6">
        <f t="shared" si="132"/>
        <v>0</v>
      </c>
      <c r="CN229" s="6">
        <f>IF(CL229&gt;0,IF(SUM(CM$12:CM229)&gt;0,0,IF(CK229&lt;&gt;"",-PPMT(Tablas!$D$8,CK229,($C$4*12)-(VLOOKUP($CB$9,$A$12:$B$71,2,0)-1),CL$9-SUM(CM$12:CM229)),0)),0)</f>
        <v>0</v>
      </c>
      <c r="CO229" s="6">
        <f>IF(SUM(CM$12:CM229)&gt;0,0,IF(CK229&lt;&gt;"",CL229-CN229-CM229,0))</f>
        <v>0</v>
      </c>
      <c r="CP229" s="6">
        <f>IF(SUM(CM$12:CM229)&gt;0,0,IF(CK229&lt;&gt;"",(CL229-CM229)*Tablas!$D$8,0))</f>
        <v>0</v>
      </c>
      <c r="CQ229" s="6">
        <f>IF(CN229&gt;0,IF(SUM(CM$12:CM229)&gt;0,0,IF(CK229&lt;&gt;"",Tablas!$G$8,0)),0)</f>
        <v>0</v>
      </c>
      <c r="CR229" s="6">
        <f>IF(CK229&lt;&gt;"",ROUND(CQ229+CP229+CN229,2),0)*(1+Tablas!$E$8)</f>
        <v>0</v>
      </c>
      <c r="CT229" s="14" t="str">
        <f t="shared" si="133"/>
        <v/>
      </c>
      <c r="CU229" s="6">
        <f t="shared" si="134"/>
        <v>0</v>
      </c>
      <c r="CV229" s="6">
        <f t="shared" si="135"/>
        <v>0</v>
      </c>
      <c r="CW229" s="6">
        <f>IF(CU229&gt;0,IF(SUM(CV$12:CV229)&gt;0,0,IF(CT229&lt;&gt;"",-PPMT(Tablas!$D$8,CT229,($C$4*12)-(VLOOKUP($CK$9,$A$12:$B$71,2,0)-1),CU$9-SUM(CV$12:CV229)),0)),0)</f>
        <v>0</v>
      </c>
      <c r="CX229" s="6">
        <f>IF(SUM(CV$12:CV229)&gt;0,0,IF(CT229&lt;&gt;"",CU229-CW229-CV229,0))</f>
        <v>0</v>
      </c>
      <c r="CY229" s="6">
        <f>IF(SUM(CV$12:CV229)&gt;0,0,IF(CT229&lt;&gt;"",(CU229-CV229)*Tablas!$D$8,0))</f>
        <v>0</v>
      </c>
      <c r="CZ229" s="6">
        <f>IF(CW229&gt;0,IF(SUM(CV$12:CV229)&gt;0,0,IF(CT229&lt;&gt;"",Tablas!$G$8,0)),0)</f>
        <v>0</v>
      </c>
      <c r="DA229" s="6">
        <f>IF(CT229&lt;&gt;"",ROUND(CZ229+CY229+CW229,2),0)*(1+Tablas!$E$8)</f>
        <v>0</v>
      </c>
      <c r="DC229" s="14" t="str">
        <f t="shared" si="136"/>
        <v/>
      </c>
      <c r="DD229" s="6">
        <f t="shared" si="137"/>
        <v>0</v>
      </c>
      <c r="DE229" s="6">
        <f t="shared" si="138"/>
        <v>0</v>
      </c>
      <c r="DF229" s="6">
        <f>IF(DD229&gt;0,IF(SUM(DE$12:DE229)&gt;0,0,IF(DC229&lt;&gt;"",-PPMT(Tablas!$D$8,DC229,($C$4*12)-(VLOOKUP($CT$9,$A$12:$B$71,2,0)-1),DD$9-SUM(DE$12:DE229)),0)),0)</f>
        <v>0</v>
      </c>
      <c r="DG229" s="6">
        <f>IF(SUM(DE$12:DE229)&gt;0,0,IF(DC229&lt;&gt;"",DD229-DF229-DE229,0))</f>
        <v>0</v>
      </c>
      <c r="DH229" s="6">
        <f>IF(SUM(DE$12:DE229)&gt;0,0,IF(DC229&lt;&gt;"",(DD229-DE229)*Tablas!$D$8,0))</f>
        <v>0</v>
      </c>
      <c r="DI229" s="6">
        <f>IF(DF229&gt;0,IF(SUM(DE$12:DE229)&gt;0,0,IF(DC229&lt;&gt;"",Tablas!$G$8,0)),0)</f>
        <v>0</v>
      </c>
      <c r="DJ229" s="6">
        <f>IF(DC229&lt;&gt;"",ROUND(DI229+DH229+DF229,2),0)*(1+Tablas!$E$8)</f>
        <v>0</v>
      </c>
      <c r="DL229" s="14" t="str">
        <f t="shared" si="139"/>
        <v/>
      </c>
      <c r="DM229" s="6">
        <f t="shared" si="140"/>
        <v>0</v>
      </c>
      <c r="DN229" s="6">
        <f t="shared" si="141"/>
        <v>0</v>
      </c>
      <c r="DO229" s="6">
        <f>IF(DM229&gt;0,IF(SUM(DN$12:DN229)&gt;0,0,IF(DL229&lt;&gt;"",-PPMT(Tablas!$D$8,DL229,($C$4*12)-(VLOOKUP($DC$9,$A$12:$B$71,2,0)-1),DM$9-SUM(DN$12:DN229)),0)),0)</f>
        <v>0</v>
      </c>
      <c r="DP229" s="6">
        <f>IF(SUM(DN$12:DN229)&gt;0,0,IF(DL229&lt;&gt;"",DM229-DO229-DN229,0))</f>
        <v>0</v>
      </c>
      <c r="DQ229" s="6">
        <f>IF(SUM(DN$12:DN229)&gt;0,0,IF(DL229&lt;&gt;"",(DM229-DN229)*Tablas!$D$8,0))</f>
        <v>0</v>
      </c>
      <c r="DR229" s="6">
        <f>IF(DO229&gt;0,IF(SUM(DN$12:DN229)&gt;0,0,IF(DL229&lt;&gt;"",Tablas!$G$8,0)),0)</f>
        <v>0</v>
      </c>
      <c r="DS229" s="6">
        <f>IF(DL229&lt;&gt;"",ROUND(DR229+DQ229+DO229,2),0)*(1+Tablas!$E$8)</f>
        <v>0</v>
      </c>
      <c r="DU229" s="14" t="str">
        <f t="shared" si="142"/>
        <v/>
      </c>
      <c r="DV229" s="6">
        <f t="shared" si="143"/>
        <v>0</v>
      </c>
      <c r="DW229" s="6">
        <f t="shared" si="144"/>
        <v>0</v>
      </c>
      <c r="DX229" s="6">
        <f>IF(DV229&gt;0,IF(SUM(DW$12:DW229)&gt;0,0,IF(DU229&lt;&gt;"",-PPMT(Tablas!$D$8,DU229,($C$4*12)-(VLOOKUP($DL$9,$A$12:$B$71,2,0)-1),DV$9-SUM(DW$12:DW229)),0)),0)</f>
        <v>0</v>
      </c>
      <c r="DY229" s="6">
        <f>IF(SUM(DW$12:DW229)&gt;0,0,IF(DU229&lt;&gt;"",DV229-DX229-DW229,0))</f>
        <v>0</v>
      </c>
      <c r="DZ229" s="6">
        <f>IF(SUM(DW$12:DW229)&gt;0,0,IF(DU229&lt;&gt;"",(DV229-DW229)*Tablas!$D$8,0))</f>
        <v>0</v>
      </c>
      <c r="EA229" s="6">
        <f>IF(DX229&gt;0,IF(SUM(DW$12:DW229)&gt;0,0,IF(DU229&lt;&gt;"",Tablas!$G$8,0)),0)</f>
        <v>0</v>
      </c>
      <c r="EB229" s="6">
        <f>IF(DU229&lt;&gt;"",ROUND(EA229+DZ229+DX229,2),0)*(1+Tablas!$E$8)</f>
        <v>0</v>
      </c>
    </row>
    <row r="230" spans="1:132" x14ac:dyDescent="0.2">
      <c r="A230" s="3">
        <f>IF($D230&gt;0,COUNTA($D$12:D230),0)</f>
        <v>0</v>
      </c>
      <c r="B230" s="13" t="str">
        <f t="shared" si="145"/>
        <v/>
      </c>
      <c r="C230" s="1">
        <f t="shared" si="146"/>
        <v>52246</v>
      </c>
      <c r="D230" s="34"/>
      <c r="E230" s="6">
        <f t="shared" si="147"/>
        <v>1.0572875908110291E-11</v>
      </c>
      <c r="F230" s="6">
        <f t="shared" si="111"/>
        <v>0</v>
      </c>
      <c r="G230" s="6">
        <f t="shared" si="112"/>
        <v>0</v>
      </c>
      <c r="H230" s="6">
        <f t="shared" si="113"/>
        <v>0</v>
      </c>
      <c r="I230" s="6">
        <f>ROUND(SUM(F230:H230),2)*(Tablas!$E$8)</f>
        <v>0</v>
      </c>
      <c r="J230" s="6">
        <f t="shared" si="114"/>
        <v>0</v>
      </c>
      <c r="AR230" s="14" t="str">
        <f t="shared" si="115"/>
        <v/>
      </c>
      <c r="AS230" s="6">
        <f t="shared" si="116"/>
        <v>0</v>
      </c>
      <c r="AT230" s="6">
        <f t="shared" si="117"/>
        <v>0</v>
      </c>
      <c r="AU230" s="6">
        <f>IF(SUM($AT$12:$AT230)&gt;0,0,IF($AR230&lt;&gt;"",-PPMT($H$2,$AR230,$C$4*12,$AS$12-SUM($AT$12:$AT230)),0))</f>
        <v>0</v>
      </c>
      <c r="AV230" s="6">
        <f>IF(SUM($AT$12:$AT230)&gt;0,0,IF($AR230&lt;&gt;"",AS230-AU230-AT230,0))</f>
        <v>0</v>
      </c>
      <c r="AW230" s="6">
        <f>IF(SUM($AT$12:$AT230)&gt;0,0,IF($AR230&lt;&gt;"",(AS230-AT230)*$H$2,0))</f>
        <v>0</v>
      </c>
      <c r="AX230" s="6">
        <f>IF(AU230&gt;0,IF(SUM($AT$12:$AT230)&gt;0,0,IF($AR230&lt;&gt;"",Tablas!$G$8,0)),0)</f>
        <v>0</v>
      </c>
      <c r="AY230" s="6">
        <f>IF($AR230&lt;&gt;"",ROUND(AX230+AW230+AU230,2),0)*(1+Tablas!$E$8)</f>
        <v>0</v>
      </c>
      <c r="BA230" s="14" t="str">
        <f t="shared" si="118"/>
        <v/>
      </c>
      <c r="BB230" s="6">
        <f t="shared" si="119"/>
        <v>0</v>
      </c>
      <c r="BC230" s="6">
        <f t="shared" si="120"/>
        <v>0</v>
      </c>
      <c r="BD230" s="6">
        <f>IF(BB230&gt;0,
IF(SUM(BC$12:BC230)&gt;0,0,
IF(BA230&lt;&gt;"",
-PPMT(Tablas!$D$8,BA230,($C$4*12)-(VLOOKUP($AR$9,$A$12:$B$71,2,0)-1),BB$9-SUM(BC$12:BC230)),0)),0)</f>
        <v>0</v>
      </c>
      <c r="BE230" s="6">
        <f>IF(SUM(BC$12:BC230)&gt;0,0,IF(BA230&lt;&gt;"",BB230-BD230-BC230,0))</f>
        <v>0</v>
      </c>
      <c r="BF230" s="6">
        <f>IF(SUM(BC$12:BC230)&gt;0,0,IF(BA230&lt;&gt;"",(BB230-BC230)*Tablas!$D$8,0))</f>
        <v>0</v>
      </c>
      <c r="BG230" s="6">
        <f>IF(BD230&gt;0,IF(SUM(BC$12:BC230)&gt;0,0,IF(BA230&lt;&gt;"",Tablas!$G$8,0)),0)</f>
        <v>0</v>
      </c>
      <c r="BH230" s="6">
        <f>IF(BA230&lt;&gt;"",ROUND(BG230+BF230+BD230,2),0)*(1+Tablas!$E$8)</f>
        <v>0</v>
      </c>
      <c r="BJ230" s="14" t="str">
        <f t="shared" si="121"/>
        <v/>
      </c>
      <c r="BK230" s="6">
        <f t="shared" si="122"/>
        <v>0</v>
      </c>
      <c r="BL230" s="6">
        <f t="shared" si="123"/>
        <v>0</v>
      </c>
      <c r="BM230" s="6">
        <f>IF(BK230&gt;0,IF(SUM(BL$12:BL230)&gt;0,0,IF(BJ230&lt;&gt;"",-PPMT(Tablas!$D$8,BJ230,($C$4*12)-(VLOOKUP($BA$9,$A$12:$B$71,2,0)-1),BK$9-SUM(BL$12:BL230)),0)),0)</f>
        <v>0</v>
      </c>
      <c r="BN230" s="6">
        <f>IF(SUM(BL$12:BL230)&gt;0,0,IF(BJ230&lt;&gt;"",BK230-BM230-BL230,0))</f>
        <v>0</v>
      </c>
      <c r="BO230" s="6">
        <f>IF(SUM(BL$12:BL230)&gt;0,0,IF(BJ230&lt;&gt;"",(BK230-BL230)*Tablas!$D$8,0))</f>
        <v>0</v>
      </c>
      <c r="BP230" s="6">
        <f>IF(BM230&gt;0,IF(SUM(BL$12:BL230)&gt;0,0,IF(BJ230&lt;&gt;"",Tablas!$G$8,0)),0)</f>
        <v>0</v>
      </c>
      <c r="BQ230" s="6">
        <f>IF(BJ230&lt;&gt;"",ROUND(BP230+BO230+BM230,2),0)*(1+Tablas!$E$8)</f>
        <v>0</v>
      </c>
      <c r="BS230" s="14" t="str">
        <f t="shared" si="124"/>
        <v/>
      </c>
      <c r="BT230" s="6">
        <f t="shared" si="125"/>
        <v>0</v>
      </c>
      <c r="BU230" s="6">
        <f t="shared" si="126"/>
        <v>0</v>
      </c>
      <c r="BV230" s="6">
        <f>IF(BT230&gt;0,IF(SUM(BU$12:BU230)&gt;0,0,IF(BS230&lt;&gt;"",-PPMT(Tablas!$D$8,BS230,($C$4*12)-(VLOOKUP($BJ$9,$A$12:$B$71,2,0)-1),BT$9-SUM(BU$12:BU230)),0)),0)</f>
        <v>0</v>
      </c>
      <c r="BW230" s="6">
        <f>IF(SUM(BU$12:BU230)&gt;0,0,IF(BS230&lt;&gt;"",BT230-BV230-BU230,0))</f>
        <v>0</v>
      </c>
      <c r="BX230" s="6">
        <f>IF(SUM(BU$12:BU230)&gt;0,0,IF(BS230&lt;&gt;"",(BT230-BU230)*Tablas!$D$8,0))</f>
        <v>0</v>
      </c>
      <c r="BY230" s="6">
        <f>IF(BV230&gt;0,IF(SUM(BU$12:BU230)&gt;0,0,IF(BS230&lt;&gt;"",Tablas!$G$8,0)),0)</f>
        <v>0</v>
      </c>
      <c r="BZ230" s="6">
        <f>IF(BS230&lt;&gt;"",ROUND(BY230+BX230+BV230,2),0)*(1+Tablas!$E$8)</f>
        <v>0</v>
      </c>
      <c r="CB230" s="14" t="str">
        <f t="shared" si="127"/>
        <v/>
      </c>
      <c r="CC230" s="6">
        <f t="shared" si="128"/>
        <v>0</v>
      </c>
      <c r="CD230" s="6">
        <f t="shared" si="129"/>
        <v>0</v>
      </c>
      <c r="CE230" s="6">
        <f>IF(CC230&gt;0,IF(SUM(CD$12:CD230)&gt;0,0,IF(CB230&lt;&gt;"",-PPMT(Tablas!$D$8,CB230,($C$4*12)-(VLOOKUP($BS$9,$A$12:$B$71,2,0)-1),CC$9-SUM(CD$12:CD230)),0)),0)</f>
        <v>0</v>
      </c>
      <c r="CF230" s="6">
        <f>IF(SUM(CD$12:CD230)&gt;0,0,IF(CB230&lt;&gt;"",CC230-CE230-CD230,0))</f>
        <v>0</v>
      </c>
      <c r="CG230" s="6">
        <f>IF(SUM(CD$12:CD230)&gt;0,0,IF(CB230&lt;&gt;"",(CC230-CD230)*Tablas!$D$8,0))</f>
        <v>0</v>
      </c>
      <c r="CH230" s="6">
        <f>IF(CE230&gt;0,IF(SUM(CD$12:CD230)&gt;0,0,IF(CB230&lt;&gt;"",Tablas!$G$8,0)),0)</f>
        <v>0</v>
      </c>
      <c r="CI230" s="6">
        <f>IF(CB230&lt;&gt;"",ROUND(CH230+CG230+CE230,2),0)*(1+Tablas!$E$8)</f>
        <v>0</v>
      </c>
      <c r="CK230" s="14" t="str">
        <f t="shared" si="130"/>
        <v/>
      </c>
      <c r="CL230" s="6">
        <f t="shared" si="131"/>
        <v>0</v>
      </c>
      <c r="CM230" s="6">
        <f t="shared" si="132"/>
        <v>0</v>
      </c>
      <c r="CN230" s="6">
        <f>IF(CL230&gt;0,IF(SUM(CM$12:CM230)&gt;0,0,IF(CK230&lt;&gt;"",-PPMT(Tablas!$D$8,CK230,($C$4*12)-(VLOOKUP($CB$9,$A$12:$B$71,2,0)-1),CL$9-SUM(CM$12:CM230)),0)),0)</f>
        <v>0</v>
      </c>
      <c r="CO230" s="6">
        <f>IF(SUM(CM$12:CM230)&gt;0,0,IF(CK230&lt;&gt;"",CL230-CN230-CM230,0))</f>
        <v>0</v>
      </c>
      <c r="CP230" s="6">
        <f>IF(SUM(CM$12:CM230)&gt;0,0,IF(CK230&lt;&gt;"",(CL230-CM230)*Tablas!$D$8,0))</f>
        <v>0</v>
      </c>
      <c r="CQ230" s="6">
        <f>IF(CN230&gt;0,IF(SUM(CM$12:CM230)&gt;0,0,IF(CK230&lt;&gt;"",Tablas!$G$8,0)),0)</f>
        <v>0</v>
      </c>
      <c r="CR230" s="6">
        <f>IF(CK230&lt;&gt;"",ROUND(CQ230+CP230+CN230,2),0)*(1+Tablas!$E$8)</f>
        <v>0</v>
      </c>
      <c r="CT230" s="14" t="str">
        <f t="shared" si="133"/>
        <v/>
      </c>
      <c r="CU230" s="6">
        <f t="shared" si="134"/>
        <v>0</v>
      </c>
      <c r="CV230" s="6">
        <f t="shared" si="135"/>
        <v>0</v>
      </c>
      <c r="CW230" s="6">
        <f>IF(CU230&gt;0,IF(SUM(CV$12:CV230)&gt;0,0,IF(CT230&lt;&gt;"",-PPMT(Tablas!$D$8,CT230,($C$4*12)-(VLOOKUP($CK$9,$A$12:$B$71,2,0)-1),CU$9-SUM(CV$12:CV230)),0)),0)</f>
        <v>0</v>
      </c>
      <c r="CX230" s="6">
        <f>IF(SUM(CV$12:CV230)&gt;0,0,IF(CT230&lt;&gt;"",CU230-CW230-CV230,0))</f>
        <v>0</v>
      </c>
      <c r="CY230" s="6">
        <f>IF(SUM(CV$12:CV230)&gt;0,0,IF(CT230&lt;&gt;"",(CU230-CV230)*Tablas!$D$8,0))</f>
        <v>0</v>
      </c>
      <c r="CZ230" s="6">
        <f>IF(CW230&gt;0,IF(SUM(CV$12:CV230)&gt;0,0,IF(CT230&lt;&gt;"",Tablas!$G$8,0)),0)</f>
        <v>0</v>
      </c>
      <c r="DA230" s="6">
        <f>IF(CT230&lt;&gt;"",ROUND(CZ230+CY230+CW230,2),0)*(1+Tablas!$E$8)</f>
        <v>0</v>
      </c>
      <c r="DC230" s="14" t="str">
        <f t="shared" si="136"/>
        <v/>
      </c>
      <c r="DD230" s="6">
        <f t="shared" si="137"/>
        <v>0</v>
      </c>
      <c r="DE230" s="6">
        <f t="shared" si="138"/>
        <v>0</v>
      </c>
      <c r="DF230" s="6">
        <f>IF(DD230&gt;0,IF(SUM(DE$12:DE230)&gt;0,0,IF(DC230&lt;&gt;"",-PPMT(Tablas!$D$8,DC230,($C$4*12)-(VLOOKUP($CT$9,$A$12:$B$71,2,0)-1),DD$9-SUM(DE$12:DE230)),0)),0)</f>
        <v>0</v>
      </c>
      <c r="DG230" s="6">
        <f>IF(SUM(DE$12:DE230)&gt;0,0,IF(DC230&lt;&gt;"",DD230-DF230-DE230,0))</f>
        <v>0</v>
      </c>
      <c r="DH230" s="6">
        <f>IF(SUM(DE$12:DE230)&gt;0,0,IF(DC230&lt;&gt;"",(DD230-DE230)*Tablas!$D$8,0))</f>
        <v>0</v>
      </c>
      <c r="DI230" s="6">
        <f>IF(DF230&gt;0,IF(SUM(DE$12:DE230)&gt;0,0,IF(DC230&lt;&gt;"",Tablas!$G$8,0)),0)</f>
        <v>0</v>
      </c>
      <c r="DJ230" s="6">
        <f>IF(DC230&lt;&gt;"",ROUND(DI230+DH230+DF230,2),0)*(1+Tablas!$E$8)</f>
        <v>0</v>
      </c>
      <c r="DL230" s="14" t="str">
        <f t="shared" si="139"/>
        <v/>
      </c>
      <c r="DM230" s="6">
        <f t="shared" si="140"/>
        <v>0</v>
      </c>
      <c r="DN230" s="6">
        <f t="shared" si="141"/>
        <v>0</v>
      </c>
      <c r="DO230" s="6">
        <f>IF(DM230&gt;0,IF(SUM(DN$12:DN230)&gt;0,0,IF(DL230&lt;&gt;"",-PPMT(Tablas!$D$8,DL230,($C$4*12)-(VLOOKUP($DC$9,$A$12:$B$71,2,0)-1),DM$9-SUM(DN$12:DN230)),0)),0)</f>
        <v>0</v>
      </c>
      <c r="DP230" s="6">
        <f>IF(SUM(DN$12:DN230)&gt;0,0,IF(DL230&lt;&gt;"",DM230-DO230-DN230,0))</f>
        <v>0</v>
      </c>
      <c r="DQ230" s="6">
        <f>IF(SUM(DN$12:DN230)&gt;0,0,IF(DL230&lt;&gt;"",(DM230-DN230)*Tablas!$D$8,0))</f>
        <v>0</v>
      </c>
      <c r="DR230" s="6">
        <f>IF(DO230&gt;0,IF(SUM(DN$12:DN230)&gt;0,0,IF(DL230&lt;&gt;"",Tablas!$G$8,0)),0)</f>
        <v>0</v>
      </c>
      <c r="DS230" s="6">
        <f>IF(DL230&lt;&gt;"",ROUND(DR230+DQ230+DO230,2),0)*(1+Tablas!$E$8)</f>
        <v>0</v>
      </c>
      <c r="DU230" s="14" t="str">
        <f t="shared" si="142"/>
        <v/>
      </c>
      <c r="DV230" s="6">
        <f t="shared" si="143"/>
        <v>0</v>
      </c>
      <c r="DW230" s="6">
        <f t="shared" si="144"/>
        <v>0</v>
      </c>
      <c r="DX230" s="6">
        <f>IF(DV230&gt;0,IF(SUM(DW$12:DW230)&gt;0,0,IF(DU230&lt;&gt;"",-PPMT(Tablas!$D$8,DU230,($C$4*12)-(VLOOKUP($DL$9,$A$12:$B$71,2,0)-1),DV$9-SUM(DW$12:DW230)),0)),0)</f>
        <v>0</v>
      </c>
      <c r="DY230" s="6">
        <f>IF(SUM(DW$12:DW230)&gt;0,0,IF(DU230&lt;&gt;"",DV230-DX230-DW230,0))</f>
        <v>0</v>
      </c>
      <c r="DZ230" s="6">
        <f>IF(SUM(DW$12:DW230)&gt;0,0,IF(DU230&lt;&gt;"",(DV230-DW230)*Tablas!$D$8,0))</f>
        <v>0</v>
      </c>
      <c r="EA230" s="6">
        <f>IF(DX230&gt;0,IF(SUM(DW$12:DW230)&gt;0,0,IF(DU230&lt;&gt;"",Tablas!$G$8,0)),0)</f>
        <v>0</v>
      </c>
      <c r="EB230" s="6">
        <f>IF(DU230&lt;&gt;"",ROUND(EA230+DZ230+DX230,2),0)*(1+Tablas!$E$8)</f>
        <v>0</v>
      </c>
    </row>
    <row r="231" spans="1:132" x14ac:dyDescent="0.2">
      <c r="A231" s="3">
        <f>IF($D231&gt;0,COUNTA($D$12:D231),0)</f>
        <v>0</v>
      </c>
      <c r="B231" s="13" t="str">
        <f t="shared" si="145"/>
        <v/>
      </c>
      <c r="C231" s="1">
        <f t="shared" si="146"/>
        <v>52277</v>
      </c>
      <c r="D231" s="34"/>
      <c r="E231" s="6">
        <f t="shared" si="147"/>
        <v>1.0572875908110291E-11</v>
      </c>
      <c r="F231" s="6">
        <f t="shared" si="111"/>
        <v>0</v>
      </c>
      <c r="G231" s="6">
        <f t="shared" si="112"/>
        <v>0</v>
      </c>
      <c r="H231" s="6">
        <f t="shared" si="113"/>
        <v>0</v>
      </c>
      <c r="I231" s="6">
        <f>ROUND(SUM(F231:H231),2)*(Tablas!$E$8)</f>
        <v>0</v>
      </c>
      <c r="J231" s="6">
        <f t="shared" si="114"/>
        <v>0</v>
      </c>
      <c r="AR231" s="14" t="str">
        <f t="shared" si="115"/>
        <v/>
      </c>
      <c r="AS231" s="6">
        <f t="shared" si="116"/>
        <v>0</v>
      </c>
      <c r="AT231" s="6">
        <f t="shared" si="117"/>
        <v>0</v>
      </c>
      <c r="AU231" s="6">
        <f>IF(SUM($AT$12:$AT231)&gt;0,0,IF($AR231&lt;&gt;"",-PPMT($H$2,$AR231,$C$4*12,$AS$12-SUM($AT$12:$AT231)),0))</f>
        <v>0</v>
      </c>
      <c r="AV231" s="6">
        <f>IF(SUM($AT$12:$AT231)&gt;0,0,IF($AR231&lt;&gt;"",AS231-AU231-AT231,0))</f>
        <v>0</v>
      </c>
      <c r="AW231" s="6">
        <f>IF(SUM($AT$12:$AT231)&gt;0,0,IF($AR231&lt;&gt;"",(AS231-AT231)*$H$2,0))</f>
        <v>0</v>
      </c>
      <c r="AX231" s="6">
        <f>IF(AU231&gt;0,IF(SUM($AT$12:$AT231)&gt;0,0,IF($AR231&lt;&gt;"",Tablas!$G$8,0)),0)</f>
        <v>0</v>
      </c>
      <c r="AY231" s="6">
        <f>IF($AR231&lt;&gt;"",ROUND(AX231+AW231+AU231,2),0)*(1+Tablas!$E$8)</f>
        <v>0</v>
      </c>
      <c r="BA231" s="14" t="str">
        <f t="shared" si="118"/>
        <v/>
      </c>
      <c r="BB231" s="6">
        <f t="shared" si="119"/>
        <v>0</v>
      </c>
      <c r="BC231" s="6">
        <f t="shared" si="120"/>
        <v>0</v>
      </c>
      <c r="BD231" s="6">
        <f>IF(BB231&gt;0,
IF(SUM(BC$12:BC231)&gt;0,0,
IF(BA231&lt;&gt;"",
-PPMT(Tablas!$D$8,BA231,($C$4*12)-(VLOOKUP($AR$9,$A$12:$B$71,2,0)-1),BB$9-SUM(BC$12:BC231)),0)),0)</f>
        <v>0</v>
      </c>
      <c r="BE231" s="6">
        <f>IF(SUM(BC$12:BC231)&gt;0,0,IF(BA231&lt;&gt;"",BB231-BD231-BC231,0))</f>
        <v>0</v>
      </c>
      <c r="BF231" s="6">
        <f>IF(SUM(BC$12:BC231)&gt;0,0,IF(BA231&lt;&gt;"",(BB231-BC231)*Tablas!$D$8,0))</f>
        <v>0</v>
      </c>
      <c r="BG231" s="6">
        <f>IF(BD231&gt;0,IF(SUM(BC$12:BC231)&gt;0,0,IF(BA231&lt;&gt;"",Tablas!$G$8,0)),0)</f>
        <v>0</v>
      </c>
      <c r="BH231" s="6">
        <f>IF(BA231&lt;&gt;"",ROUND(BG231+BF231+BD231,2),0)*(1+Tablas!$E$8)</f>
        <v>0</v>
      </c>
      <c r="BJ231" s="14" t="str">
        <f t="shared" si="121"/>
        <v/>
      </c>
      <c r="BK231" s="6">
        <f t="shared" si="122"/>
        <v>0</v>
      </c>
      <c r="BL231" s="6">
        <f t="shared" si="123"/>
        <v>0</v>
      </c>
      <c r="BM231" s="6">
        <f>IF(BK231&gt;0,IF(SUM(BL$12:BL231)&gt;0,0,IF(BJ231&lt;&gt;"",-PPMT(Tablas!$D$8,BJ231,($C$4*12)-(VLOOKUP($BA$9,$A$12:$B$71,2,0)-1),BK$9-SUM(BL$12:BL231)),0)),0)</f>
        <v>0</v>
      </c>
      <c r="BN231" s="6">
        <f>IF(SUM(BL$12:BL231)&gt;0,0,IF(BJ231&lt;&gt;"",BK231-BM231-BL231,0))</f>
        <v>0</v>
      </c>
      <c r="BO231" s="6">
        <f>IF(SUM(BL$12:BL231)&gt;0,0,IF(BJ231&lt;&gt;"",(BK231-BL231)*Tablas!$D$8,0))</f>
        <v>0</v>
      </c>
      <c r="BP231" s="6">
        <f>IF(BM231&gt;0,IF(SUM(BL$12:BL231)&gt;0,0,IF(BJ231&lt;&gt;"",Tablas!$G$8,0)),0)</f>
        <v>0</v>
      </c>
      <c r="BQ231" s="6">
        <f>IF(BJ231&lt;&gt;"",ROUND(BP231+BO231+BM231,2),0)*(1+Tablas!$E$8)</f>
        <v>0</v>
      </c>
      <c r="BS231" s="14" t="str">
        <f t="shared" si="124"/>
        <v/>
      </c>
      <c r="BT231" s="6">
        <f t="shared" si="125"/>
        <v>0</v>
      </c>
      <c r="BU231" s="6">
        <f t="shared" si="126"/>
        <v>0</v>
      </c>
      <c r="BV231" s="6">
        <f>IF(BT231&gt;0,IF(SUM(BU$12:BU231)&gt;0,0,IF(BS231&lt;&gt;"",-PPMT(Tablas!$D$8,BS231,($C$4*12)-(VLOOKUP($BJ$9,$A$12:$B$71,2,0)-1),BT$9-SUM(BU$12:BU231)),0)),0)</f>
        <v>0</v>
      </c>
      <c r="BW231" s="6">
        <f>IF(SUM(BU$12:BU231)&gt;0,0,IF(BS231&lt;&gt;"",BT231-BV231-BU231,0))</f>
        <v>0</v>
      </c>
      <c r="BX231" s="6">
        <f>IF(SUM(BU$12:BU231)&gt;0,0,IF(BS231&lt;&gt;"",(BT231-BU231)*Tablas!$D$8,0))</f>
        <v>0</v>
      </c>
      <c r="BY231" s="6">
        <f>IF(BV231&gt;0,IF(SUM(BU$12:BU231)&gt;0,0,IF(BS231&lt;&gt;"",Tablas!$G$8,0)),0)</f>
        <v>0</v>
      </c>
      <c r="BZ231" s="6">
        <f>IF(BS231&lt;&gt;"",ROUND(BY231+BX231+BV231,2),0)*(1+Tablas!$E$8)</f>
        <v>0</v>
      </c>
      <c r="CB231" s="14" t="str">
        <f t="shared" si="127"/>
        <v/>
      </c>
      <c r="CC231" s="6">
        <f t="shared" si="128"/>
        <v>0</v>
      </c>
      <c r="CD231" s="6">
        <f t="shared" si="129"/>
        <v>0</v>
      </c>
      <c r="CE231" s="6">
        <f>IF(CC231&gt;0,IF(SUM(CD$12:CD231)&gt;0,0,IF(CB231&lt;&gt;"",-PPMT(Tablas!$D$8,CB231,($C$4*12)-(VLOOKUP($BS$9,$A$12:$B$71,2,0)-1),CC$9-SUM(CD$12:CD231)),0)),0)</f>
        <v>0</v>
      </c>
      <c r="CF231" s="6">
        <f>IF(SUM(CD$12:CD231)&gt;0,0,IF(CB231&lt;&gt;"",CC231-CE231-CD231,0))</f>
        <v>0</v>
      </c>
      <c r="CG231" s="6">
        <f>IF(SUM(CD$12:CD231)&gt;0,0,IF(CB231&lt;&gt;"",(CC231-CD231)*Tablas!$D$8,0))</f>
        <v>0</v>
      </c>
      <c r="CH231" s="6">
        <f>IF(CE231&gt;0,IF(SUM(CD$12:CD231)&gt;0,0,IF(CB231&lt;&gt;"",Tablas!$G$8,0)),0)</f>
        <v>0</v>
      </c>
      <c r="CI231" s="6">
        <f>IF(CB231&lt;&gt;"",ROUND(CH231+CG231+CE231,2),0)*(1+Tablas!$E$8)</f>
        <v>0</v>
      </c>
      <c r="CK231" s="14" t="str">
        <f t="shared" si="130"/>
        <v/>
      </c>
      <c r="CL231" s="6">
        <f t="shared" si="131"/>
        <v>0</v>
      </c>
      <c r="CM231" s="6">
        <f t="shared" si="132"/>
        <v>0</v>
      </c>
      <c r="CN231" s="6">
        <f>IF(CL231&gt;0,IF(SUM(CM$12:CM231)&gt;0,0,IF(CK231&lt;&gt;"",-PPMT(Tablas!$D$8,CK231,($C$4*12)-(VLOOKUP($CB$9,$A$12:$B$71,2,0)-1),CL$9-SUM(CM$12:CM231)),0)),0)</f>
        <v>0</v>
      </c>
      <c r="CO231" s="6">
        <f>IF(SUM(CM$12:CM231)&gt;0,0,IF(CK231&lt;&gt;"",CL231-CN231-CM231,0))</f>
        <v>0</v>
      </c>
      <c r="CP231" s="6">
        <f>IF(SUM(CM$12:CM231)&gt;0,0,IF(CK231&lt;&gt;"",(CL231-CM231)*Tablas!$D$8,0))</f>
        <v>0</v>
      </c>
      <c r="CQ231" s="6">
        <f>IF(CN231&gt;0,IF(SUM(CM$12:CM231)&gt;0,0,IF(CK231&lt;&gt;"",Tablas!$G$8,0)),0)</f>
        <v>0</v>
      </c>
      <c r="CR231" s="6">
        <f>IF(CK231&lt;&gt;"",ROUND(CQ231+CP231+CN231,2),0)*(1+Tablas!$E$8)</f>
        <v>0</v>
      </c>
      <c r="CT231" s="14" t="str">
        <f t="shared" si="133"/>
        <v/>
      </c>
      <c r="CU231" s="6">
        <f t="shared" si="134"/>
        <v>0</v>
      </c>
      <c r="CV231" s="6">
        <f t="shared" si="135"/>
        <v>0</v>
      </c>
      <c r="CW231" s="6">
        <f>IF(CU231&gt;0,IF(SUM(CV$12:CV231)&gt;0,0,IF(CT231&lt;&gt;"",-PPMT(Tablas!$D$8,CT231,($C$4*12)-(VLOOKUP($CK$9,$A$12:$B$71,2,0)-1),CU$9-SUM(CV$12:CV231)),0)),0)</f>
        <v>0</v>
      </c>
      <c r="CX231" s="6">
        <f>IF(SUM(CV$12:CV231)&gt;0,0,IF(CT231&lt;&gt;"",CU231-CW231-CV231,0))</f>
        <v>0</v>
      </c>
      <c r="CY231" s="6">
        <f>IF(SUM(CV$12:CV231)&gt;0,0,IF(CT231&lt;&gt;"",(CU231-CV231)*Tablas!$D$8,0))</f>
        <v>0</v>
      </c>
      <c r="CZ231" s="6">
        <f>IF(CW231&gt;0,IF(SUM(CV$12:CV231)&gt;0,0,IF(CT231&lt;&gt;"",Tablas!$G$8,0)),0)</f>
        <v>0</v>
      </c>
      <c r="DA231" s="6">
        <f>IF(CT231&lt;&gt;"",ROUND(CZ231+CY231+CW231,2),0)*(1+Tablas!$E$8)</f>
        <v>0</v>
      </c>
      <c r="DC231" s="14" t="str">
        <f t="shared" si="136"/>
        <v/>
      </c>
      <c r="DD231" s="6">
        <f t="shared" si="137"/>
        <v>0</v>
      </c>
      <c r="DE231" s="6">
        <f t="shared" si="138"/>
        <v>0</v>
      </c>
      <c r="DF231" s="6">
        <f>IF(DD231&gt;0,IF(SUM(DE$12:DE231)&gt;0,0,IF(DC231&lt;&gt;"",-PPMT(Tablas!$D$8,DC231,($C$4*12)-(VLOOKUP($CT$9,$A$12:$B$71,2,0)-1),DD$9-SUM(DE$12:DE231)),0)),0)</f>
        <v>0</v>
      </c>
      <c r="DG231" s="6">
        <f>IF(SUM(DE$12:DE231)&gt;0,0,IF(DC231&lt;&gt;"",DD231-DF231-DE231,0))</f>
        <v>0</v>
      </c>
      <c r="DH231" s="6">
        <f>IF(SUM(DE$12:DE231)&gt;0,0,IF(DC231&lt;&gt;"",(DD231-DE231)*Tablas!$D$8,0))</f>
        <v>0</v>
      </c>
      <c r="DI231" s="6">
        <f>IF(DF231&gt;0,IF(SUM(DE$12:DE231)&gt;0,0,IF(DC231&lt;&gt;"",Tablas!$G$8,0)),0)</f>
        <v>0</v>
      </c>
      <c r="DJ231" s="6">
        <f>IF(DC231&lt;&gt;"",ROUND(DI231+DH231+DF231,2),0)*(1+Tablas!$E$8)</f>
        <v>0</v>
      </c>
      <c r="DL231" s="14" t="str">
        <f t="shared" si="139"/>
        <v/>
      </c>
      <c r="DM231" s="6">
        <f t="shared" si="140"/>
        <v>0</v>
      </c>
      <c r="DN231" s="6">
        <f t="shared" si="141"/>
        <v>0</v>
      </c>
      <c r="DO231" s="6">
        <f>IF(DM231&gt;0,IF(SUM(DN$12:DN231)&gt;0,0,IF(DL231&lt;&gt;"",-PPMT(Tablas!$D$8,DL231,($C$4*12)-(VLOOKUP($DC$9,$A$12:$B$71,2,0)-1),DM$9-SUM(DN$12:DN231)),0)),0)</f>
        <v>0</v>
      </c>
      <c r="DP231" s="6">
        <f>IF(SUM(DN$12:DN231)&gt;0,0,IF(DL231&lt;&gt;"",DM231-DO231-DN231,0))</f>
        <v>0</v>
      </c>
      <c r="DQ231" s="6">
        <f>IF(SUM(DN$12:DN231)&gt;0,0,IF(DL231&lt;&gt;"",(DM231-DN231)*Tablas!$D$8,0))</f>
        <v>0</v>
      </c>
      <c r="DR231" s="6">
        <f>IF(DO231&gt;0,IF(SUM(DN$12:DN231)&gt;0,0,IF(DL231&lt;&gt;"",Tablas!$G$8,0)),0)</f>
        <v>0</v>
      </c>
      <c r="DS231" s="6">
        <f>IF(DL231&lt;&gt;"",ROUND(DR231+DQ231+DO231,2),0)*(1+Tablas!$E$8)</f>
        <v>0</v>
      </c>
      <c r="DU231" s="14" t="str">
        <f t="shared" si="142"/>
        <v/>
      </c>
      <c r="DV231" s="6">
        <f t="shared" si="143"/>
        <v>0</v>
      </c>
      <c r="DW231" s="6">
        <f t="shared" si="144"/>
        <v>0</v>
      </c>
      <c r="DX231" s="6">
        <f>IF(DV231&gt;0,IF(SUM(DW$12:DW231)&gt;0,0,IF(DU231&lt;&gt;"",-PPMT(Tablas!$D$8,DU231,($C$4*12)-(VLOOKUP($DL$9,$A$12:$B$71,2,0)-1),DV$9-SUM(DW$12:DW231)),0)),0)</f>
        <v>0</v>
      </c>
      <c r="DY231" s="6">
        <f>IF(SUM(DW$12:DW231)&gt;0,0,IF(DU231&lt;&gt;"",DV231-DX231-DW231,0))</f>
        <v>0</v>
      </c>
      <c r="DZ231" s="6">
        <f>IF(SUM(DW$12:DW231)&gt;0,0,IF(DU231&lt;&gt;"",(DV231-DW231)*Tablas!$D$8,0))</f>
        <v>0</v>
      </c>
      <c r="EA231" s="6">
        <f>IF(DX231&gt;0,IF(SUM(DW$12:DW231)&gt;0,0,IF(DU231&lt;&gt;"",Tablas!$G$8,0)),0)</f>
        <v>0</v>
      </c>
      <c r="EB231" s="6">
        <f>IF(DU231&lt;&gt;"",ROUND(EA231+DZ231+DX231,2),0)*(1+Tablas!$E$8)</f>
        <v>0</v>
      </c>
    </row>
    <row r="232" spans="1:132" x14ac:dyDescent="0.2">
      <c r="A232" s="3">
        <f>IF($D232&gt;0,COUNTA($D$12:D232),0)</f>
        <v>0</v>
      </c>
      <c r="B232" s="13" t="str">
        <f t="shared" si="145"/>
        <v/>
      </c>
      <c r="C232" s="1">
        <f t="shared" si="146"/>
        <v>52305</v>
      </c>
      <c r="D232" s="34"/>
      <c r="E232" s="6">
        <f t="shared" si="147"/>
        <v>1.0572875908110291E-11</v>
      </c>
      <c r="F232" s="6">
        <f t="shared" si="111"/>
        <v>0</v>
      </c>
      <c r="G232" s="6">
        <f t="shared" si="112"/>
        <v>0</v>
      </c>
      <c r="H232" s="6">
        <f t="shared" si="113"/>
        <v>0</v>
      </c>
      <c r="I232" s="6">
        <f>ROUND(SUM(F232:H232),2)*(Tablas!$E$8)</f>
        <v>0</v>
      </c>
      <c r="J232" s="6">
        <f t="shared" si="114"/>
        <v>0</v>
      </c>
      <c r="AR232" s="14" t="str">
        <f t="shared" si="115"/>
        <v/>
      </c>
      <c r="AS232" s="6">
        <f t="shared" si="116"/>
        <v>0</v>
      </c>
      <c r="AT232" s="6">
        <f t="shared" si="117"/>
        <v>0</v>
      </c>
      <c r="AU232" s="6">
        <f>IF(SUM($AT$12:$AT232)&gt;0,0,IF($AR232&lt;&gt;"",-PPMT($H$2,$AR232,$C$4*12,$AS$12-SUM($AT$12:$AT232)),0))</f>
        <v>0</v>
      </c>
      <c r="AV232" s="6">
        <f>IF(SUM($AT$12:$AT232)&gt;0,0,IF($AR232&lt;&gt;"",AS232-AU232-AT232,0))</f>
        <v>0</v>
      </c>
      <c r="AW232" s="6">
        <f>IF(SUM($AT$12:$AT232)&gt;0,0,IF($AR232&lt;&gt;"",(AS232-AT232)*$H$2,0))</f>
        <v>0</v>
      </c>
      <c r="AX232" s="6">
        <f>IF(AU232&gt;0,IF(SUM($AT$12:$AT232)&gt;0,0,IF($AR232&lt;&gt;"",Tablas!$G$8,0)),0)</f>
        <v>0</v>
      </c>
      <c r="AY232" s="6">
        <f>IF($AR232&lt;&gt;"",ROUND(AX232+AW232+AU232,2),0)*(1+Tablas!$E$8)</f>
        <v>0</v>
      </c>
      <c r="BA232" s="14" t="str">
        <f t="shared" si="118"/>
        <v/>
      </c>
      <c r="BB232" s="6">
        <f t="shared" si="119"/>
        <v>0</v>
      </c>
      <c r="BC232" s="6">
        <f t="shared" si="120"/>
        <v>0</v>
      </c>
      <c r="BD232" s="6">
        <f>IF(BB232&gt;0,
IF(SUM(BC$12:BC232)&gt;0,0,
IF(BA232&lt;&gt;"",
-PPMT(Tablas!$D$8,BA232,($C$4*12)-(VLOOKUP($AR$9,$A$12:$B$71,2,0)-1),BB$9-SUM(BC$12:BC232)),0)),0)</f>
        <v>0</v>
      </c>
      <c r="BE232" s="6">
        <f>IF(SUM(BC$12:BC232)&gt;0,0,IF(BA232&lt;&gt;"",BB232-BD232-BC232,0))</f>
        <v>0</v>
      </c>
      <c r="BF232" s="6">
        <f>IF(SUM(BC$12:BC232)&gt;0,0,IF(BA232&lt;&gt;"",(BB232-BC232)*Tablas!$D$8,0))</f>
        <v>0</v>
      </c>
      <c r="BG232" s="6">
        <f>IF(BD232&gt;0,IF(SUM(BC$12:BC232)&gt;0,0,IF(BA232&lt;&gt;"",Tablas!$G$8,0)),0)</f>
        <v>0</v>
      </c>
      <c r="BH232" s="6">
        <f>IF(BA232&lt;&gt;"",ROUND(BG232+BF232+BD232,2),0)*(1+Tablas!$E$8)</f>
        <v>0</v>
      </c>
      <c r="BJ232" s="14" t="str">
        <f t="shared" si="121"/>
        <v/>
      </c>
      <c r="BK232" s="6">
        <f t="shared" si="122"/>
        <v>0</v>
      </c>
      <c r="BL232" s="6">
        <f t="shared" si="123"/>
        <v>0</v>
      </c>
      <c r="BM232" s="6">
        <f>IF(BK232&gt;0,IF(SUM(BL$12:BL232)&gt;0,0,IF(BJ232&lt;&gt;"",-PPMT(Tablas!$D$8,BJ232,($C$4*12)-(VLOOKUP($BA$9,$A$12:$B$71,2,0)-1),BK$9-SUM(BL$12:BL232)),0)),0)</f>
        <v>0</v>
      </c>
      <c r="BN232" s="6">
        <f>IF(SUM(BL$12:BL232)&gt;0,0,IF(BJ232&lt;&gt;"",BK232-BM232-BL232,0))</f>
        <v>0</v>
      </c>
      <c r="BO232" s="6">
        <f>IF(SUM(BL$12:BL232)&gt;0,0,IF(BJ232&lt;&gt;"",(BK232-BL232)*Tablas!$D$8,0))</f>
        <v>0</v>
      </c>
      <c r="BP232" s="6">
        <f>IF(BM232&gt;0,IF(SUM(BL$12:BL232)&gt;0,0,IF(BJ232&lt;&gt;"",Tablas!$G$8,0)),0)</f>
        <v>0</v>
      </c>
      <c r="BQ232" s="6">
        <f>IF(BJ232&lt;&gt;"",ROUND(BP232+BO232+BM232,2),0)*(1+Tablas!$E$8)</f>
        <v>0</v>
      </c>
      <c r="BS232" s="14" t="str">
        <f t="shared" si="124"/>
        <v/>
      </c>
      <c r="BT232" s="6">
        <f t="shared" si="125"/>
        <v>0</v>
      </c>
      <c r="BU232" s="6">
        <f t="shared" si="126"/>
        <v>0</v>
      </c>
      <c r="BV232" s="6">
        <f>IF(BT232&gt;0,IF(SUM(BU$12:BU232)&gt;0,0,IF(BS232&lt;&gt;"",-PPMT(Tablas!$D$8,BS232,($C$4*12)-(VLOOKUP($BJ$9,$A$12:$B$71,2,0)-1),BT$9-SUM(BU$12:BU232)),0)),0)</f>
        <v>0</v>
      </c>
      <c r="BW232" s="6">
        <f>IF(SUM(BU$12:BU232)&gt;0,0,IF(BS232&lt;&gt;"",BT232-BV232-BU232,0))</f>
        <v>0</v>
      </c>
      <c r="BX232" s="6">
        <f>IF(SUM(BU$12:BU232)&gt;0,0,IF(BS232&lt;&gt;"",(BT232-BU232)*Tablas!$D$8,0))</f>
        <v>0</v>
      </c>
      <c r="BY232" s="6">
        <f>IF(BV232&gt;0,IF(SUM(BU$12:BU232)&gt;0,0,IF(BS232&lt;&gt;"",Tablas!$G$8,0)),0)</f>
        <v>0</v>
      </c>
      <c r="BZ232" s="6">
        <f>IF(BS232&lt;&gt;"",ROUND(BY232+BX232+BV232,2),0)*(1+Tablas!$E$8)</f>
        <v>0</v>
      </c>
      <c r="CB232" s="14" t="str">
        <f t="shared" si="127"/>
        <v/>
      </c>
      <c r="CC232" s="6">
        <f t="shared" si="128"/>
        <v>0</v>
      </c>
      <c r="CD232" s="6">
        <f t="shared" si="129"/>
        <v>0</v>
      </c>
      <c r="CE232" s="6">
        <f>IF(CC232&gt;0,IF(SUM(CD$12:CD232)&gt;0,0,IF(CB232&lt;&gt;"",-PPMT(Tablas!$D$8,CB232,($C$4*12)-(VLOOKUP($BS$9,$A$12:$B$71,2,0)-1),CC$9-SUM(CD$12:CD232)),0)),0)</f>
        <v>0</v>
      </c>
      <c r="CF232" s="6">
        <f>IF(SUM(CD$12:CD232)&gt;0,0,IF(CB232&lt;&gt;"",CC232-CE232-CD232,0))</f>
        <v>0</v>
      </c>
      <c r="CG232" s="6">
        <f>IF(SUM(CD$12:CD232)&gt;0,0,IF(CB232&lt;&gt;"",(CC232-CD232)*Tablas!$D$8,0))</f>
        <v>0</v>
      </c>
      <c r="CH232" s="6">
        <f>IF(CE232&gt;0,IF(SUM(CD$12:CD232)&gt;0,0,IF(CB232&lt;&gt;"",Tablas!$G$8,0)),0)</f>
        <v>0</v>
      </c>
      <c r="CI232" s="6">
        <f>IF(CB232&lt;&gt;"",ROUND(CH232+CG232+CE232,2),0)*(1+Tablas!$E$8)</f>
        <v>0</v>
      </c>
      <c r="CK232" s="14" t="str">
        <f t="shared" si="130"/>
        <v/>
      </c>
      <c r="CL232" s="6">
        <f t="shared" si="131"/>
        <v>0</v>
      </c>
      <c r="CM232" s="6">
        <f t="shared" si="132"/>
        <v>0</v>
      </c>
      <c r="CN232" s="6">
        <f>IF(CL232&gt;0,IF(SUM(CM$12:CM232)&gt;0,0,IF(CK232&lt;&gt;"",-PPMT(Tablas!$D$8,CK232,($C$4*12)-(VLOOKUP($CB$9,$A$12:$B$71,2,0)-1),CL$9-SUM(CM$12:CM232)),0)),0)</f>
        <v>0</v>
      </c>
      <c r="CO232" s="6">
        <f>IF(SUM(CM$12:CM232)&gt;0,0,IF(CK232&lt;&gt;"",CL232-CN232-CM232,0))</f>
        <v>0</v>
      </c>
      <c r="CP232" s="6">
        <f>IF(SUM(CM$12:CM232)&gt;0,0,IF(CK232&lt;&gt;"",(CL232-CM232)*Tablas!$D$8,0))</f>
        <v>0</v>
      </c>
      <c r="CQ232" s="6">
        <f>IF(CN232&gt;0,IF(SUM(CM$12:CM232)&gt;0,0,IF(CK232&lt;&gt;"",Tablas!$G$8,0)),0)</f>
        <v>0</v>
      </c>
      <c r="CR232" s="6">
        <f>IF(CK232&lt;&gt;"",ROUND(CQ232+CP232+CN232,2),0)*(1+Tablas!$E$8)</f>
        <v>0</v>
      </c>
      <c r="CT232" s="14" t="str">
        <f t="shared" si="133"/>
        <v/>
      </c>
      <c r="CU232" s="6">
        <f t="shared" si="134"/>
        <v>0</v>
      </c>
      <c r="CV232" s="6">
        <f t="shared" si="135"/>
        <v>0</v>
      </c>
      <c r="CW232" s="6">
        <f>IF(CU232&gt;0,IF(SUM(CV$12:CV232)&gt;0,0,IF(CT232&lt;&gt;"",-PPMT(Tablas!$D$8,CT232,($C$4*12)-(VLOOKUP($CK$9,$A$12:$B$71,2,0)-1),CU$9-SUM(CV$12:CV232)),0)),0)</f>
        <v>0</v>
      </c>
      <c r="CX232" s="6">
        <f>IF(SUM(CV$12:CV232)&gt;0,0,IF(CT232&lt;&gt;"",CU232-CW232-CV232,0))</f>
        <v>0</v>
      </c>
      <c r="CY232" s="6">
        <f>IF(SUM(CV$12:CV232)&gt;0,0,IF(CT232&lt;&gt;"",(CU232-CV232)*Tablas!$D$8,0))</f>
        <v>0</v>
      </c>
      <c r="CZ232" s="6">
        <f>IF(CW232&gt;0,IF(SUM(CV$12:CV232)&gt;0,0,IF(CT232&lt;&gt;"",Tablas!$G$8,0)),0)</f>
        <v>0</v>
      </c>
      <c r="DA232" s="6">
        <f>IF(CT232&lt;&gt;"",ROUND(CZ232+CY232+CW232,2),0)*(1+Tablas!$E$8)</f>
        <v>0</v>
      </c>
      <c r="DC232" s="14" t="str">
        <f t="shared" si="136"/>
        <v/>
      </c>
      <c r="DD232" s="6">
        <f t="shared" si="137"/>
        <v>0</v>
      </c>
      <c r="DE232" s="6">
        <f t="shared" si="138"/>
        <v>0</v>
      </c>
      <c r="DF232" s="6">
        <f>IF(DD232&gt;0,IF(SUM(DE$12:DE232)&gt;0,0,IF(DC232&lt;&gt;"",-PPMT(Tablas!$D$8,DC232,($C$4*12)-(VLOOKUP($CT$9,$A$12:$B$71,2,0)-1),DD$9-SUM(DE$12:DE232)),0)),0)</f>
        <v>0</v>
      </c>
      <c r="DG232" s="6">
        <f>IF(SUM(DE$12:DE232)&gt;0,0,IF(DC232&lt;&gt;"",DD232-DF232-DE232,0))</f>
        <v>0</v>
      </c>
      <c r="DH232" s="6">
        <f>IF(SUM(DE$12:DE232)&gt;0,0,IF(DC232&lt;&gt;"",(DD232-DE232)*Tablas!$D$8,0))</f>
        <v>0</v>
      </c>
      <c r="DI232" s="6">
        <f>IF(DF232&gt;0,IF(SUM(DE$12:DE232)&gt;0,0,IF(DC232&lt;&gt;"",Tablas!$G$8,0)),0)</f>
        <v>0</v>
      </c>
      <c r="DJ232" s="6">
        <f>IF(DC232&lt;&gt;"",ROUND(DI232+DH232+DF232,2),0)*(1+Tablas!$E$8)</f>
        <v>0</v>
      </c>
      <c r="DL232" s="14" t="str">
        <f t="shared" si="139"/>
        <v/>
      </c>
      <c r="DM232" s="6">
        <f t="shared" si="140"/>
        <v>0</v>
      </c>
      <c r="DN232" s="6">
        <f t="shared" si="141"/>
        <v>0</v>
      </c>
      <c r="DO232" s="6">
        <f>IF(DM232&gt;0,IF(SUM(DN$12:DN232)&gt;0,0,IF(DL232&lt;&gt;"",-PPMT(Tablas!$D$8,DL232,($C$4*12)-(VLOOKUP($DC$9,$A$12:$B$71,2,0)-1),DM$9-SUM(DN$12:DN232)),0)),0)</f>
        <v>0</v>
      </c>
      <c r="DP232" s="6">
        <f>IF(SUM(DN$12:DN232)&gt;0,0,IF(DL232&lt;&gt;"",DM232-DO232-DN232,0))</f>
        <v>0</v>
      </c>
      <c r="DQ232" s="6">
        <f>IF(SUM(DN$12:DN232)&gt;0,0,IF(DL232&lt;&gt;"",(DM232-DN232)*Tablas!$D$8,0))</f>
        <v>0</v>
      </c>
      <c r="DR232" s="6">
        <f>IF(DO232&gt;0,IF(SUM(DN$12:DN232)&gt;0,0,IF(DL232&lt;&gt;"",Tablas!$G$8,0)),0)</f>
        <v>0</v>
      </c>
      <c r="DS232" s="6">
        <f>IF(DL232&lt;&gt;"",ROUND(DR232+DQ232+DO232,2),0)*(1+Tablas!$E$8)</f>
        <v>0</v>
      </c>
      <c r="DU232" s="14" t="str">
        <f t="shared" si="142"/>
        <v/>
      </c>
      <c r="DV232" s="6">
        <f t="shared" si="143"/>
        <v>0</v>
      </c>
      <c r="DW232" s="6">
        <f t="shared" si="144"/>
        <v>0</v>
      </c>
      <c r="DX232" s="6">
        <f>IF(DV232&gt;0,IF(SUM(DW$12:DW232)&gt;0,0,IF(DU232&lt;&gt;"",-PPMT(Tablas!$D$8,DU232,($C$4*12)-(VLOOKUP($DL$9,$A$12:$B$71,2,0)-1),DV$9-SUM(DW$12:DW232)),0)),0)</f>
        <v>0</v>
      </c>
      <c r="DY232" s="6">
        <f>IF(SUM(DW$12:DW232)&gt;0,0,IF(DU232&lt;&gt;"",DV232-DX232-DW232,0))</f>
        <v>0</v>
      </c>
      <c r="DZ232" s="6">
        <f>IF(SUM(DW$12:DW232)&gt;0,0,IF(DU232&lt;&gt;"",(DV232-DW232)*Tablas!$D$8,0))</f>
        <v>0</v>
      </c>
      <c r="EA232" s="6">
        <f>IF(DX232&gt;0,IF(SUM(DW$12:DW232)&gt;0,0,IF(DU232&lt;&gt;"",Tablas!$G$8,0)),0)</f>
        <v>0</v>
      </c>
      <c r="EB232" s="6">
        <f>IF(DU232&lt;&gt;"",ROUND(EA232+DZ232+DX232,2),0)*(1+Tablas!$E$8)</f>
        <v>0</v>
      </c>
    </row>
    <row r="233" spans="1:132" x14ac:dyDescent="0.2">
      <c r="A233" s="3">
        <f>IF($D233&gt;0,COUNTA($D$12:D233),0)</f>
        <v>0</v>
      </c>
      <c r="B233" s="13" t="str">
        <f t="shared" si="145"/>
        <v/>
      </c>
      <c r="C233" s="1">
        <f t="shared" si="146"/>
        <v>52336</v>
      </c>
      <c r="D233" s="34"/>
      <c r="E233" s="6">
        <f t="shared" si="147"/>
        <v>1.0572875908110291E-11</v>
      </c>
      <c r="F233" s="6">
        <f t="shared" si="111"/>
        <v>0</v>
      </c>
      <c r="G233" s="6">
        <f t="shared" si="112"/>
        <v>0</v>
      </c>
      <c r="H233" s="6">
        <f t="shared" si="113"/>
        <v>0</v>
      </c>
      <c r="I233" s="6">
        <f>ROUND(SUM(F233:H233),2)*(Tablas!$E$8)</f>
        <v>0</v>
      </c>
      <c r="J233" s="6">
        <f t="shared" si="114"/>
        <v>0</v>
      </c>
      <c r="AR233" s="14" t="str">
        <f t="shared" si="115"/>
        <v/>
      </c>
      <c r="AS233" s="6">
        <f t="shared" si="116"/>
        <v>0</v>
      </c>
      <c r="AT233" s="6">
        <f t="shared" si="117"/>
        <v>0</v>
      </c>
      <c r="AU233" s="6">
        <f>IF(SUM($AT$12:$AT233)&gt;0,0,IF($AR233&lt;&gt;"",-PPMT($H$2,$AR233,$C$4*12,$AS$12-SUM($AT$12:$AT233)),0))</f>
        <v>0</v>
      </c>
      <c r="AV233" s="6">
        <f>IF(SUM($AT$12:$AT233)&gt;0,0,IF($AR233&lt;&gt;"",AS233-AU233-AT233,0))</f>
        <v>0</v>
      </c>
      <c r="AW233" s="6">
        <f>IF(SUM($AT$12:$AT233)&gt;0,0,IF($AR233&lt;&gt;"",(AS233-AT233)*$H$2,0))</f>
        <v>0</v>
      </c>
      <c r="AX233" s="6">
        <f>IF(AU233&gt;0,IF(SUM($AT$12:$AT233)&gt;0,0,IF($AR233&lt;&gt;"",Tablas!$G$8,0)),0)</f>
        <v>0</v>
      </c>
      <c r="AY233" s="6">
        <f>IF($AR233&lt;&gt;"",ROUND(AX233+AW233+AU233,2),0)*(1+Tablas!$E$8)</f>
        <v>0</v>
      </c>
      <c r="BA233" s="14" t="str">
        <f t="shared" si="118"/>
        <v/>
      </c>
      <c r="BB233" s="6">
        <f t="shared" si="119"/>
        <v>0</v>
      </c>
      <c r="BC233" s="6">
        <f t="shared" si="120"/>
        <v>0</v>
      </c>
      <c r="BD233" s="6">
        <f>IF(BB233&gt;0,
IF(SUM(BC$12:BC233)&gt;0,0,
IF(BA233&lt;&gt;"",
-PPMT(Tablas!$D$8,BA233,($C$4*12)-(VLOOKUP($AR$9,$A$12:$B$71,2,0)-1),BB$9-SUM(BC$12:BC233)),0)),0)</f>
        <v>0</v>
      </c>
      <c r="BE233" s="6">
        <f>IF(SUM(BC$12:BC233)&gt;0,0,IF(BA233&lt;&gt;"",BB233-BD233-BC233,0))</f>
        <v>0</v>
      </c>
      <c r="BF233" s="6">
        <f>IF(SUM(BC$12:BC233)&gt;0,0,IF(BA233&lt;&gt;"",(BB233-BC233)*Tablas!$D$8,0))</f>
        <v>0</v>
      </c>
      <c r="BG233" s="6">
        <f>IF(BD233&gt;0,IF(SUM(BC$12:BC233)&gt;0,0,IF(BA233&lt;&gt;"",Tablas!$G$8,0)),0)</f>
        <v>0</v>
      </c>
      <c r="BH233" s="6">
        <f>IF(BA233&lt;&gt;"",ROUND(BG233+BF233+BD233,2),0)*(1+Tablas!$E$8)</f>
        <v>0</v>
      </c>
      <c r="BJ233" s="14" t="str">
        <f t="shared" si="121"/>
        <v/>
      </c>
      <c r="BK233" s="6">
        <f t="shared" si="122"/>
        <v>0</v>
      </c>
      <c r="BL233" s="6">
        <f t="shared" si="123"/>
        <v>0</v>
      </c>
      <c r="BM233" s="6">
        <f>IF(BK233&gt;0,IF(SUM(BL$12:BL233)&gt;0,0,IF(BJ233&lt;&gt;"",-PPMT(Tablas!$D$8,BJ233,($C$4*12)-(VLOOKUP($BA$9,$A$12:$B$71,2,0)-1),BK$9-SUM(BL$12:BL233)),0)),0)</f>
        <v>0</v>
      </c>
      <c r="BN233" s="6">
        <f>IF(SUM(BL$12:BL233)&gt;0,0,IF(BJ233&lt;&gt;"",BK233-BM233-BL233,0))</f>
        <v>0</v>
      </c>
      <c r="BO233" s="6">
        <f>IF(SUM(BL$12:BL233)&gt;0,0,IF(BJ233&lt;&gt;"",(BK233-BL233)*Tablas!$D$8,0))</f>
        <v>0</v>
      </c>
      <c r="BP233" s="6">
        <f>IF(BM233&gt;0,IF(SUM(BL$12:BL233)&gt;0,0,IF(BJ233&lt;&gt;"",Tablas!$G$8,0)),0)</f>
        <v>0</v>
      </c>
      <c r="BQ233" s="6">
        <f>IF(BJ233&lt;&gt;"",ROUND(BP233+BO233+BM233,2),0)*(1+Tablas!$E$8)</f>
        <v>0</v>
      </c>
      <c r="BS233" s="14" t="str">
        <f t="shared" si="124"/>
        <v/>
      </c>
      <c r="BT233" s="6">
        <f t="shared" si="125"/>
        <v>0</v>
      </c>
      <c r="BU233" s="6">
        <f t="shared" si="126"/>
        <v>0</v>
      </c>
      <c r="BV233" s="6">
        <f>IF(BT233&gt;0,IF(SUM(BU$12:BU233)&gt;0,0,IF(BS233&lt;&gt;"",-PPMT(Tablas!$D$8,BS233,($C$4*12)-(VLOOKUP($BJ$9,$A$12:$B$71,2,0)-1),BT$9-SUM(BU$12:BU233)),0)),0)</f>
        <v>0</v>
      </c>
      <c r="BW233" s="6">
        <f>IF(SUM(BU$12:BU233)&gt;0,0,IF(BS233&lt;&gt;"",BT233-BV233-BU233,0))</f>
        <v>0</v>
      </c>
      <c r="BX233" s="6">
        <f>IF(SUM(BU$12:BU233)&gt;0,0,IF(BS233&lt;&gt;"",(BT233-BU233)*Tablas!$D$8,0))</f>
        <v>0</v>
      </c>
      <c r="BY233" s="6">
        <f>IF(BV233&gt;0,IF(SUM(BU$12:BU233)&gt;0,0,IF(BS233&lt;&gt;"",Tablas!$G$8,0)),0)</f>
        <v>0</v>
      </c>
      <c r="BZ233" s="6">
        <f>IF(BS233&lt;&gt;"",ROUND(BY233+BX233+BV233,2),0)*(1+Tablas!$E$8)</f>
        <v>0</v>
      </c>
      <c r="CB233" s="14" t="str">
        <f t="shared" si="127"/>
        <v/>
      </c>
      <c r="CC233" s="6">
        <f t="shared" si="128"/>
        <v>0</v>
      </c>
      <c r="CD233" s="6">
        <f t="shared" si="129"/>
        <v>0</v>
      </c>
      <c r="CE233" s="6">
        <f>IF(CC233&gt;0,IF(SUM(CD$12:CD233)&gt;0,0,IF(CB233&lt;&gt;"",-PPMT(Tablas!$D$8,CB233,($C$4*12)-(VLOOKUP($BS$9,$A$12:$B$71,2,0)-1),CC$9-SUM(CD$12:CD233)),0)),0)</f>
        <v>0</v>
      </c>
      <c r="CF233" s="6">
        <f>IF(SUM(CD$12:CD233)&gt;0,0,IF(CB233&lt;&gt;"",CC233-CE233-CD233,0))</f>
        <v>0</v>
      </c>
      <c r="CG233" s="6">
        <f>IF(SUM(CD$12:CD233)&gt;0,0,IF(CB233&lt;&gt;"",(CC233-CD233)*Tablas!$D$8,0))</f>
        <v>0</v>
      </c>
      <c r="CH233" s="6">
        <f>IF(CE233&gt;0,IF(SUM(CD$12:CD233)&gt;0,0,IF(CB233&lt;&gt;"",Tablas!$G$8,0)),0)</f>
        <v>0</v>
      </c>
      <c r="CI233" s="6">
        <f>IF(CB233&lt;&gt;"",ROUND(CH233+CG233+CE233,2),0)*(1+Tablas!$E$8)</f>
        <v>0</v>
      </c>
      <c r="CK233" s="14" t="str">
        <f t="shared" si="130"/>
        <v/>
      </c>
      <c r="CL233" s="6">
        <f t="shared" si="131"/>
        <v>0</v>
      </c>
      <c r="CM233" s="6">
        <f t="shared" si="132"/>
        <v>0</v>
      </c>
      <c r="CN233" s="6">
        <f>IF(CL233&gt;0,IF(SUM(CM$12:CM233)&gt;0,0,IF(CK233&lt;&gt;"",-PPMT(Tablas!$D$8,CK233,($C$4*12)-(VLOOKUP($CB$9,$A$12:$B$71,2,0)-1),CL$9-SUM(CM$12:CM233)),0)),0)</f>
        <v>0</v>
      </c>
      <c r="CO233" s="6">
        <f>IF(SUM(CM$12:CM233)&gt;0,0,IF(CK233&lt;&gt;"",CL233-CN233-CM233,0))</f>
        <v>0</v>
      </c>
      <c r="CP233" s="6">
        <f>IF(SUM(CM$12:CM233)&gt;0,0,IF(CK233&lt;&gt;"",(CL233-CM233)*Tablas!$D$8,0))</f>
        <v>0</v>
      </c>
      <c r="CQ233" s="6">
        <f>IF(CN233&gt;0,IF(SUM(CM$12:CM233)&gt;0,0,IF(CK233&lt;&gt;"",Tablas!$G$8,0)),0)</f>
        <v>0</v>
      </c>
      <c r="CR233" s="6">
        <f>IF(CK233&lt;&gt;"",ROUND(CQ233+CP233+CN233,2),0)*(1+Tablas!$E$8)</f>
        <v>0</v>
      </c>
      <c r="CT233" s="14" t="str">
        <f t="shared" si="133"/>
        <v/>
      </c>
      <c r="CU233" s="6">
        <f t="shared" si="134"/>
        <v>0</v>
      </c>
      <c r="CV233" s="6">
        <f t="shared" si="135"/>
        <v>0</v>
      </c>
      <c r="CW233" s="6">
        <f>IF(CU233&gt;0,IF(SUM(CV$12:CV233)&gt;0,0,IF(CT233&lt;&gt;"",-PPMT(Tablas!$D$8,CT233,($C$4*12)-(VLOOKUP($CK$9,$A$12:$B$71,2,0)-1),CU$9-SUM(CV$12:CV233)),0)),0)</f>
        <v>0</v>
      </c>
      <c r="CX233" s="6">
        <f>IF(SUM(CV$12:CV233)&gt;0,0,IF(CT233&lt;&gt;"",CU233-CW233-CV233,0))</f>
        <v>0</v>
      </c>
      <c r="CY233" s="6">
        <f>IF(SUM(CV$12:CV233)&gt;0,0,IF(CT233&lt;&gt;"",(CU233-CV233)*Tablas!$D$8,0))</f>
        <v>0</v>
      </c>
      <c r="CZ233" s="6">
        <f>IF(CW233&gt;0,IF(SUM(CV$12:CV233)&gt;0,0,IF(CT233&lt;&gt;"",Tablas!$G$8,0)),0)</f>
        <v>0</v>
      </c>
      <c r="DA233" s="6">
        <f>IF(CT233&lt;&gt;"",ROUND(CZ233+CY233+CW233,2),0)*(1+Tablas!$E$8)</f>
        <v>0</v>
      </c>
      <c r="DC233" s="14" t="str">
        <f t="shared" si="136"/>
        <v/>
      </c>
      <c r="DD233" s="6">
        <f t="shared" si="137"/>
        <v>0</v>
      </c>
      <c r="DE233" s="6">
        <f t="shared" si="138"/>
        <v>0</v>
      </c>
      <c r="DF233" s="6">
        <f>IF(DD233&gt;0,IF(SUM(DE$12:DE233)&gt;0,0,IF(DC233&lt;&gt;"",-PPMT(Tablas!$D$8,DC233,($C$4*12)-(VLOOKUP($CT$9,$A$12:$B$71,2,0)-1),DD$9-SUM(DE$12:DE233)),0)),0)</f>
        <v>0</v>
      </c>
      <c r="DG233" s="6">
        <f>IF(SUM(DE$12:DE233)&gt;0,0,IF(DC233&lt;&gt;"",DD233-DF233-DE233,0))</f>
        <v>0</v>
      </c>
      <c r="DH233" s="6">
        <f>IF(SUM(DE$12:DE233)&gt;0,0,IF(DC233&lt;&gt;"",(DD233-DE233)*Tablas!$D$8,0))</f>
        <v>0</v>
      </c>
      <c r="DI233" s="6">
        <f>IF(DF233&gt;0,IF(SUM(DE$12:DE233)&gt;0,0,IF(DC233&lt;&gt;"",Tablas!$G$8,0)),0)</f>
        <v>0</v>
      </c>
      <c r="DJ233" s="6">
        <f>IF(DC233&lt;&gt;"",ROUND(DI233+DH233+DF233,2),0)*(1+Tablas!$E$8)</f>
        <v>0</v>
      </c>
      <c r="DL233" s="14" t="str">
        <f t="shared" si="139"/>
        <v/>
      </c>
      <c r="DM233" s="6">
        <f t="shared" si="140"/>
        <v>0</v>
      </c>
      <c r="DN233" s="6">
        <f t="shared" si="141"/>
        <v>0</v>
      </c>
      <c r="DO233" s="6">
        <f>IF(DM233&gt;0,IF(SUM(DN$12:DN233)&gt;0,0,IF(DL233&lt;&gt;"",-PPMT(Tablas!$D$8,DL233,($C$4*12)-(VLOOKUP($DC$9,$A$12:$B$71,2,0)-1),DM$9-SUM(DN$12:DN233)),0)),0)</f>
        <v>0</v>
      </c>
      <c r="DP233" s="6">
        <f>IF(SUM(DN$12:DN233)&gt;0,0,IF(DL233&lt;&gt;"",DM233-DO233-DN233,0))</f>
        <v>0</v>
      </c>
      <c r="DQ233" s="6">
        <f>IF(SUM(DN$12:DN233)&gt;0,0,IF(DL233&lt;&gt;"",(DM233-DN233)*Tablas!$D$8,0))</f>
        <v>0</v>
      </c>
      <c r="DR233" s="6">
        <f>IF(DO233&gt;0,IF(SUM(DN$12:DN233)&gt;0,0,IF(DL233&lt;&gt;"",Tablas!$G$8,0)),0)</f>
        <v>0</v>
      </c>
      <c r="DS233" s="6">
        <f>IF(DL233&lt;&gt;"",ROUND(DR233+DQ233+DO233,2),0)*(1+Tablas!$E$8)</f>
        <v>0</v>
      </c>
      <c r="DU233" s="14" t="str">
        <f t="shared" si="142"/>
        <v/>
      </c>
      <c r="DV233" s="6">
        <f t="shared" si="143"/>
        <v>0</v>
      </c>
      <c r="DW233" s="6">
        <f t="shared" si="144"/>
        <v>0</v>
      </c>
      <c r="DX233" s="6">
        <f>IF(DV233&gt;0,IF(SUM(DW$12:DW233)&gt;0,0,IF(DU233&lt;&gt;"",-PPMT(Tablas!$D$8,DU233,($C$4*12)-(VLOOKUP($DL$9,$A$12:$B$71,2,0)-1),DV$9-SUM(DW$12:DW233)),0)),0)</f>
        <v>0</v>
      </c>
      <c r="DY233" s="6">
        <f>IF(SUM(DW$12:DW233)&gt;0,0,IF(DU233&lt;&gt;"",DV233-DX233-DW233,0))</f>
        <v>0</v>
      </c>
      <c r="DZ233" s="6">
        <f>IF(SUM(DW$12:DW233)&gt;0,0,IF(DU233&lt;&gt;"",(DV233-DW233)*Tablas!$D$8,0))</f>
        <v>0</v>
      </c>
      <c r="EA233" s="6">
        <f>IF(DX233&gt;0,IF(SUM(DW$12:DW233)&gt;0,0,IF(DU233&lt;&gt;"",Tablas!$G$8,0)),0)</f>
        <v>0</v>
      </c>
      <c r="EB233" s="6">
        <f>IF(DU233&lt;&gt;"",ROUND(EA233+DZ233+DX233,2),0)*(1+Tablas!$E$8)</f>
        <v>0</v>
      </c>
    </row>
    <row r="234" spans="1:132" x14ac:dyDescent="0.2">
      <c r="A234" s="3">
        <f>IF($D234&gt;0,COUNTA($D$12:D234),0)</f>
        <v>0</v>
      </c>
      <c r="B234" s="13" t="str">
        <f t="shared" si="145"/>
        <v/>
      </c>
      <c r="C234" s="1">
        <f t="shared" si="146"/>
        <v>52366</v>
      </c>
      <c r="D234" s="34"/>
      <c r="E234" s="6">
        <f t="shared" si="147"/>
        <v>1.0572875908110291E-11</v>
      </c>
      <c r="F234" s="6">
        <f t="shared" si="111"/>
        <v>0</v>
      </c>
      <c r="G234" s="6">
        <f t="shared" si="112"/>
        <v>0</v>
      </c>
      <c r="H234" s="6">
        <f t="shared" si="113"/>
        <v>0</v>
      </c>
      <c r="I234" s="6">
        <f>ROUND(SUM(F234:H234),2)*(Tablas!$E$8)</f>
        <v>0</v>
      </c>
      <c r="J234" s="6">
        <f t="shared" si="114"/>
        <v>0</v>
      </c>
      <c r="AR234" s="14" t="str">
        <f t="shared" si="115"/>
        <v/>
      </c>
      <c r="AS234" s="6">
        <f t="shared" si="116"/>
        <v>0</v>
      </c>
      <c r="AT234" s="6">
        <f t="shared" si="117"/>
        <v>0</v>
      </c>
      <c r="AU234" s="6">
        <f>IF(SUM($AT$12:$AT234)&gt;0,0,IF($AR234&lt;&gt;"",-PPMT($H$2,$AR234,$C$4*12,$AS$12-SUM($AT$12:$AT234)),0))</f>
        <v>0</v>
      </c>
      <c r="AV234" s="6">
        <f>IF(SUM($AT$12:$AT234)&gt;0,0,IF($AR234&lt;&gt;"",AS234-AU234-AT234,0))</f>
        <v>0</v>
      </c>
      <c r="AW234" s="6">
        <f>IF(SUM($AT$12:$AT234)&gt;0,0,IF($AR234&lt;&gt;"",(AS234-AT234)*$H$2,0))</f>
        <v>0</v>
      </c>
      <c r="AX234" s="6">
        <f>IF(AU234&gt;0,IF(SUM($AT$12:$AT234)&gt;0,0,IF($AR234&lt;&gt;"",Tablas!$G$8,0)),0)</f>
        <v>0</v>
      </c>
      <c r="AY234" s="6">
        <f>IF($AR234&lt;&gt;"",ROUND(AX234+AW234+AU234,2),0)*(1+Tablas!$E$8)</f>
        <v>0</v>
      </c>
      <c r="BA234" s="14" t="str">
        <f t="shared" si="118"/>
        <v/>
      </c>
      <c r="BB234" s="6">
        <f t="shared" si="119"/>
        <v>0</v>
      </c>
      <c r="BC234" s="6">
        <f t="shared" si="120"/>
        <v>0</v>
      </c>
      <c r="BD234" s="6">
        <f>IF(BB234&gt;0,
IF(SUM(BC$12:BC234)&gt;0,0,
IF(BA234&lt;&gt;"",
-PPMT(Tablas!$D$8,BA234,($C$4*12)-(VLOOKUP($AR$9,$A$12:$B$71,2,0)-1),BB$9-SUM(BC$12:BC234)),0)),0)</f>
        <v>0</v>
      </c>
      <c r="BE234" s="6">
        <f>IF(SUM(BC$12:BC234)&gt;0,0,IF(BA234&lt;&gt;"",BB234-BD234-BC234,0))</f>
        <v>0</v>
      </c>
      <c r="BF234" s="6">
        <f>IF(SUM(BC$12:BC234)&gt;0,0,IF(BA234&lt;&gt;"",(BB234-BC234)*Tablas!$D$8,0))</f>
        <v>0</v>
      </c>
      <c r="BG234" s="6">
        <f>IF(BD234&gt;0,IF(SUM(BC$12:BC234)&gt;0,0,IF(BA234&lt;&gt;"",Tablas!$G$8,0)),0)</f>
        <v>0</v>
      </c>
      <c r="BH234" s="6">
        <f>IF(BA234&lt;&gt;"",ROUND(BG234+BF234+BD234,2),0)*(1+Tablas!$E$8)</f>
        <v>0</v>
      </c>
      <c r="BJ234" s="14" t="str">
        <f t="shared" si="121"/>
        <v/>
      </c>
      <c r="BK234" s="6">
        <f t="shared" si="122"/>
        <v>0</v>
      </c>
      <c r="BL234" s="6">
        <f t="shared" si="123"/>
        <v>0</v>
      </c>
      <c r="BM234" s="6">
        <f>IF(BK234&gt;0,IF(SUM(BL$12:BL234)&gt;0,0,IF(BJ234&lt;&gt;"",-PPMT(Tablas!$D$8,BJ234,($C$4*12)-(VLOOKUP($BA$9,$A$12:$B$71,2,0)-1),BK$9-SUM(BL$12:BL234)),0)),0)</f>
        <v>0</v>
      </c>
      <c r="BN234" s="6">
        <f>IF(SUM(BL$12:BL234)&gt;0,0,IF(BJ234&lt;&gt;"",BK234-BM234-BL234,0))</f>
        <v>0</v>
      </c>
      <c r="BO234" s="6">
        <f>IF(SUM(BL$12:BL234)&gt;0,0,IF(BJ234&lt;&gt;"",(BK234-BL234)*Tablas!$D$8,0))</f>
        <v>0</v>
      </c>
      <c r="BP234" s="6">
        <f>IF(BM234&gt;0,IF(SUM(BL$12:BL234)&gt;0,0,IF(BJ234&lt;&gt;"",Tablas!$G$8,0)),0)</f>
        <v>0</v>
      </c>
      <c r="BQ234" s="6">
        <f>IF(BJ234&lt;&gt;"",ROUND(BP234+BO234+BM234,2),0)*(1+Tablas!$E$8)</f>
        <v>0</v>
      </c>
      <c r="BS234" s="14" t="str">
        <f t="shared" si="124"/>
        <v/>
      </c>
      <c r="BT234" s="6">
        <f t="shared" si="125"/>
        <v>0</v>
      </c>
      <c r="BU234" s="6">
        <f t="shared" si="126"/>
        <v>0</v>
      </c>
      <c r="BV234" s="6">
        <f>IF(BT234&gt;0,IF(SUM(BU$12:BU234)&gt;0,0,IF(BS234&lt;&gt;"",-PPMT(Tablas!$D$8,BS234,($C$4*12)-(VLOOKUP($BJ$9,$A$12:$B$71,2,0)-1),BT$9-SUM(BU$12:BU234)),0)),0)</f>
        <v>0</v>
      </c>
      <c r="BW234" s="6">
        <f>IF(SUM(BU$12:BU234)&gt;0,0,IF(BS234&lt;&gt;"",BT234-BV234-BU234,0))</f>
        <v>0</v>
      </c>
      <c r="BX234" s="6">
        <f>IF(SUM(BU$12:BU234)&gt;0,0,IF(BS234&lt;&gt;"",(BT234-BU234)*Tablas!$D$8,0))</f>
        <v>0</v>
      </c>
      <c r="BY234" s="6">
        <f>IF(BV234&gt;0,IF(SUM(BU$12:BU234)&gt;0,0,IF(BS234&lt;&gt;"",Tablas!$G$8,0)),0)</f>
        <v>0</v>
      </c>
      <c r="BZ234" s="6">
        <f>IF(BS234&lt;&gt;"",ROUND(BY234+BX234+BV234,2),0)*(1+Tablas!$E$8)</f>
        <v>0</v>
      </c>
      <c r="CB234" s="14" t="str">
        <f t="shared" si="127"/>
        <v/>
      </c>
      <c r="CC234" s="6">
        <f t="shared" si="128"/>
        <v>0</v>
      </c>
      <c r="CD234" s="6">
        <f t="shared" si="129"/>
        <v>0</v>
      </c>
      <c r="CE234" s="6">
        <f>IF(CC234&gt;0,IF(SUM(CD$12:CD234)&gt;0,0,IF(CB234&lt;&gt;"",-PPMT(Tablas!$D$8,CB234,($C$4*12)-(VLOOKUP($BS$9,$A$12:$B$71,2,0)-1),CC$9-SUM(CD$12:CD234)),0)),0)</f>
        <v>0</v>
      </c>
      <c r="CF234" s="6">
        <f>IF(SUM(CD$12:CD234)&gt;0,0,IF(CB234&lt;&gt;"",CC234-CE234-CD234,0))</f>
        <v>0</v>
      </c>
      <c r="CG234" s="6">
        <f>IF(SUM(CD$12:CD234)&gt;0,0,IF(CB234&lt;&gt;"",(CC234-CD234)*Tablas!$D$8,0))</f>
        <v>0</v>
      </c>
      <c r="CH234" s="6">
        <f>IF(CE234&gt;0,IF(SUM(CD$12:CD234)&gt;0,0,IF(CB234&lt;&gt;"",Tablas!$G$8,0)),0)</f>
        <v>0</v>
      </c>
      <c r="CI234" s="6">
        <f>IF(CB234&lt;&gt;"",ROUND(CH234+CG234+CE234,2),0)*(1+Tablas!$E$8)</f>
        <v>0</v>
      </c>
      <c r="CK234" s="14" t="str">
        <f t="shared" si="130"/>
        <v/>
      </c>
      <c r="CL234" s="6">
        <f t="shared" si="131"/>
        <v>0</v>
      </c>
      <c r="CM234" s="6">
        <f t="shared" si="132"/>
        <v>0</v>
      </c>
      <c r="CN234" s="6">
        <f>IF(CL234&gt;0,IF(SUM(CM$12:CM234)&gt;0,0,IF(CK234&lt;&gt;"",-PPMT(Tablas!$D$8,CK234,($C$4*12)-(VLOOKUP($CB$9,$A$12:$B$71,2,0)-1),CL$9-SUM(CM$12:CM234)),0)),0)</f>
        <v>0</v>
      </c>
      <c r="CO234" s="6">
        <f>IF(SUM(CM$12:CM234)&gt;0,0,IF(CK234&lt;&gt;"",CL234-CN234-CM234,0))</f>
        <v>0</v>
      </c>
      <c r="CP234" s="6">
        <f>IF(SUM(CM$12:CM234)&gt;0,0,IF(CK234&lt;&gt;"",(CL234-CM234)*Tablas!$D$8,0))</f>
        <v>0</v>
      </c>
      <c r="CQ234" s="6">
        <f>IF(CN234&gt;0,IF(SUM(CM$12:CM234)&gt;0,0,IF(CK234&lt;&gt;"",Tablas!$G$8,0)),0)</f>
        <v>0</v>
      </c>
      <c r="CR234" s="6">
        <f>IF(CK234&lt;&gt;"",ROUND(CQ234+CP234+CN234,2),0)*(1+Tablas!$E$8)</f>
        <v>0</v>
      </c>
      <c r="CT234" s="14" t="str">
        <f t="shared" si="133"/>
        <v/>
      </c>
      <c r="CU234" s="6">
        <f t="shared" si="134"/>
        <v>0</v>
      </c>
      <c r="CV234" s="6">
        <f t="shared" si="135"/>
        <v>0</v>
      </c>
      <c r="CW234" s="6">
        <f>IF(CU234&gt;0,IF(SUM(CV$12:CV234)&gt;0,0,IF(CT234&lt;&gt;"",-PPMT(Tablas!$D$8,CT234,($C$4*12)-(VLOOKUP($CK$9,$A$12:$B$71,2,0)-1),CU$9-SUM(CV$12:CV234)),0)),0)</f>
        <v>0</v>
      </c>
      <c r="CX234" s="6">
        <f>IF(SUM(CV$12:CV234)&gt;0,0,IF(CT234&lt;&gt;"",CU234-CW234-CV234,0))</f>
        <v>0</v>
      </c>
      <c r="CY234" s="6">
        <f>IF(SUM(CV$12:CV234)&gt;0,0,IF(CT234&lt;&gt;"",(CU234-CV234)*Tablas!$D$8,0))</f>
        <v>0</v>
      </c>
      <c r="CZ234" s="6">
        <f>IF(CW234&gt;0,IF(SUM(CV$12:CV234)&gt;0,0,IF(CT234&lt;&gt;"",Tablas!$G$8,0)),0)</f>
        <v>0</v>
      </c>
      <c r="DA234" s="6">
        <f>IF(CT234&lt;&gt;"",ROUND(CZ234+CY234+CW234,2),0)*(1+Tablas!$E$8)</f>
        <v>0</v>
      </c>
      <c r="DC234" s="14" t="str">
        <f t="shared" si="136"/>
        <v/>
      </c>
      <c r="DD234" s="6">
        <f t="shared" si="137"/>
        <v>0</v>
      </c>
      <c r="DE234" s="6">
        <f t="shared" si="138"/>
        <v>0</v>
      </c>
      <c r="DF234" s="6">
        <f>IF(DD234&gt;0,IF(SUM(DE$12:DE234)&gt;0,0,IF(DC234&lt;&gt;"",-PPMT(Tablas!$D$8,DC234,($C$4*12)-(VLOOKUP($CT$9,$A$12:$B$71,2,0)-1),DD$9-SUM(DE$12:DE234)),0)),0)</f>
        <v>0</v>
      </c>
      <c r="DG234" s="6">
        <f>IF(SUM(DE$12:DE234)&gt;0,0,IF(DC234&lt;&gt;"",DD234-DF234-DE234,0))</f>
        <v>0</v>
      </c>
      <c r="DH234" s="6">
        <f>IF(SUM(DE$12:DE234)&gt;0,0,IF(DC234&lt;&gt;"",(DD234-DE234)*Tablas!$D$8,0))</f>
        <v>0</v>
      </c>
      <c r="DI234" s="6">
        <f>IF(DF234&gt;0,IF(SUM(DE$12:DE234)&gt;0,0,IF(DC234&lt;&gt;"",Tablas!$G$8,0)),0)</f>
        <v>0</v>
      </c>
      <c r="DJ234" s="6">
        <f>IF(DC234&lt;&gt;"",ROUND(DI234+DH234+DF234,2),0)*(1+Tablas!$E$8)</f>
        <v>0</v>
      </c>
      <c r="DL234" s="14" t="str">
        <f t="shared" si="139"/>
        <v/>
      </c>
      <c r="DM234" s="6">
        <f t="shared" si="140"/>
        <v>0</v>
      </c>
      <c r="DN234" s="6">
        <f t="shared" si="141"/>
        <v>0</v>
      </c>
      <c r="DO234" s="6">
        <f>IF(DM234&gt;0,IF(SUM(DN$12:DN234)&gt;0,0,IF(DL234&lt;&gt;"",-PPMT(Tablas!$D$8,DL234,($C$4*12)-(VLOOKUP($DC$9,$A$12:$B$71,2,0)-1),DM$9-SUM(DN$12:DN234)),0)),0)</f>
        <v>0</v>
      </c>
      <c r="DP234" s="6">
        <f>IF(SUM(DN$12:DN234)&gt;0,0,IF(DL234&lt;&gt;"",DM234-DO234-DN234,0))</f>
        <v>0</v>
      </c>
      <c r="DQ234" s="6">
        <f>IF(SUM(DN$12:DN234)&gt;0,0,IF(DL234&lt;&gt;"",(DM234-DN234)*Tablas!$D$8,0))</f>
        <v>0</v>
      </c>
      <c r="DR234" s="6">
        <f>IF(DO234&gt;0,IF(SUM(DN$12:DN234)&gt;0,0,IF(DL234&lt;&gt;"",Tablas!$G$8,0)),0)</f>
        <v>0</v>
      </c>
      <c r="DS234" s="6">
        <f>IF(DL234&lt;&gt;"",ROUND(DR234+DQ234+DO234,2),0)*(1+Tablas!$E$8)</f>
        <v>0</v>
      </c>
      <c r="DU234" s="14" t="str">
        <f t="shared" si="142"/>
        <v/>
      </c>
      <c r="DV234" s="6">
        <f t="shared" si="143"/>
        <v>0</v>
      </c>
      <c r="DW234" s="6">
        <f t="shared" si="144"/>
        <v>0</v>
      </c>
      <c r="DX234" s="6">
        <f>IF(DV234&gt;0,IF(SUM(DW$12:DW234)&gt;0,0,IF(DU234&lt;&gt;"",-PPMT(Tablas!$D$8,DU234,($C$4*12)-(VLOOKUP($DL$9,$A$12:$B$71,2,0)-1),DV$9-SUM(DW$12:DW234)),0)),0)</f>
        <v>0</v>
      </c>
      <c r="DY234" s="6">
        <f>IF(SUM(DW$12:DW234)&gt;0,0,IF(DU234&lt;&gt;"",DV234-DX234-DW234,0))</f>
        <v>0</v>
      </c>
      <c r="DZ234" s="6">
        <f>IF(SUM(DW$12:DW234)&gt;0,0,IF(DU234&lt;&gt;"",(DV234-DW234)*Tablas!$D$8,0))</f>
        <v>0</v>
      </c>
      <c r="EA234" s="6">
        <f>IF(DX234&gt;0,IF(SUM(DW$12:DW234)&gt;0,0,IF(DU234&lt;&gt;"",Tablas!$G$8,0)),0)</f>
        <v>0</v>
      </c>
      <c r="EB234" s="6">
        <f>IF(DU234&lt;&gt;"",ROUND(EA234+DZ234+DX234,2),0)*(1+Tablas!$E$8)</f>
        <v>0</v>
      </c>
    </row>
    <row r="235" spans="1:132" x14ac:dyDescent="0.2">
      <c r="A235" s="3">
        <f>IF($D235&gt;0,COUNTA($D$12:D235),0)</f>
        <v>0</v>
      </c>
      <c r="B235" s="13" t="str">
        <f t="shared" si="145"/>
        <v/>
      </c>
      <c r="C235" s="1">
        <f t="shared" si="146"/>
        <v>52397</v>
      </c>
      <c r="D235" s="34"/>
      <c r="E235" s="6">
        <f t="shared" si="147"/>
        <v>1.0572875908110291E-11</v>
      </c>
      <c r="F235" s="6">
        <f t="shared" si="111"/>
        <v>0</v>
      </c>
      <c r="G235" s="6">
        <f t="shared" si="112"/>
        <v>0</v>
      </c>
      <c r="H235" s="6">
        <f t="shared" si="113"/>
        <v>0</v>
      </c>
      <c r="I235" s="6">
        <f>ROUND(SUM(F235:H235),2)*(Tablas!$E$8)</f>
        <v>0</v>
      </c>
      <c r="J235" s="6">
        <f t="shared" si="114"/>
        <v>0</v>
      </c>
      <c r="AR235" s="14" t="str">
        <f t="shared" si="115"/>
        <v/>
      </c>
      <c r="AS235" s="6">
        <f t="shared" si="116"/>
        <v>0</v>
      </c>
      <c r="AT235" s="6">
        <f t="shared" si="117"/>
        <v>0</v>
      </c>
      <c r="AU235" s="6">
        <f>IF(SUM($AT$12:$AT235)&gt;0,0,IF($AR235&lt;&gt;"",-PPMT($H$2,$AR235,$C$4*12,$AS$12-SUM($AT$12:$AT235)),0))</f>
        <v>0</v>
      </c>
      <c r="AV235" s="6">
        <f>IF(SUM($AT$12:$AT235)&gt;0,0,IF($AR235&lt;&gt;"",AS235-AU235-AT235,0))</f>
        <v>0</v>
      </c>
      <c r="AW235" s="6">
        <f>IF(SUM($AT$12:$AT235)&gt;0,0,IF($AR235&lt;&gt;"",(AS235-AT235)*$H$2,0))</f>
        <v>0</v>
      </c>
      <c r="AX235" s="6">
        <f>IF(AU235&gt;0,IF(SUM($AT$12:$AT235)&gt;0,0,IF($AR235&lt;&gt;"",Tablas!$G$8,0)),0)</f>
        <v>0</v>
      </c>
      <c r="AY235" s="6">
        <f>IF($AR235&lt;&gt;"",ROUND(AX235+AW235+AU235,2),0)*(1+Tablas!$E$8)</f>
        <v>0</v>
      </c>
      <c r="BA235" s="14" t="str">
        <f t="shared" si="118"/>
        <v/>
      </c>
      <c r="BB235" s="6">
        <f t="shared" si="119"/>
        <v>0</v>
      </c>
      <c r="BC235" s="6">
        <f t="shared" si="120"/>
        <v>0</v>
      </c>
      <c r="BD235" s="6">
        <f>IF(BB235&gt;0,
IF(SUM(BC$12:BC235)&gt;0,0,
IF(BA235&lt;&gt;"",
-PPMT(Tablas!$D$8,BA235,($C$4*12)-(VLOOKUP($AR$9,$A$12:$B$71,2,0)-1),BB$9-SUM(BC$12:BC235)),0)),0)</f>
        <v>0</v>
      </c>
      <c r="BE235" s="6">
        <f>IF(SUM(BC$12:BC235)&gt;0,0,IF(BA235&lt;&gt;"",BB235-BD235-BC235,0))</f>
        <v>0</v>
      </c>
      <c r="BF235" s="6">
        <f>IF(SUM(BC$12:BC235)&gt;0,0,IF(BA235&lt;&gt;"",(BB235-BC235)*Tablas!$D$8,0))</f>
        <v>0</v>
      </c>
      <c r="BG235" s="6">
        <f>IF(BD235&gt;0,IF(SUM(BC$12:BC235)&gt;0,0,IF(BA235&lt;&gt;"",Tablas!$G$8,0)),0)</f>
        <v>0</v>
      </c>
      <c r="BH235" s="6">
        <f>IF(BA235&lt;&gt;"",ROUND(BG235+BF235+BD235,2),0)*(1+Tablas!$E$8)</f>
        <v>0</v>
      </c>
      <c r="BJ235" s="14" t="str">
        <f t="shared" si="121"/>
        <v/>
      </c>
      <c r="BK235" s="6">
        <f t="shared" si="122"/>
        <v>0</v>
      </c>
      <c r="BL235" s="6">
        <f t="shared" si="123"/>
        <v>0</v>
      </c>
      <c r="BM235" s="6">
        <f>IF(BK235&gt;0,IF(SUM(BL$12:BL235)&gt;0,0,IF(BJ235&lt;&gt;"",-PPMT(Tablas!$D$8,BJ235,($C$4*12)-(VLOOKUP($BA$9,$A$12:$B$71,2,0)-1),BK$9-SUM(BL$12:BL235)),0)),0)</f>
        <v>0</v>
      </c>
      <c r="BN235" s="6">
        <f>IF(SUM(BL$12:BL235)&gt;0,0,IF(BJ235&lt;&gt;"",BK235-BM235-BL235,0))</f>
        <v>0</v>
      </c>
      <c r="BO235" s="6">
        <f>IF(SUM(BL$12:BL235)&gt;0,0,IF(BJ235&lt;&gt;"",(BK235-BL235)*Tablas!$D$8,0))</f>
        <v>0</v>
      </c>
      <c r="BP235" s="6">
        <f>IF(BM235&gt;0,IF(SUM(BL$12:BL235)&gt;0,0,IF(BJ235&lt;&gt;"",Tablas!$G$8,0)),0)</f>
        <v>0</v>
      </c>
      <c r="BQ235" s="6">
        <f>IF(BJ235&lt;&gt;"",ROUND(BP235+BO235+BM235,2),0)*(1+Tablas!$E$8)</f>
        <v>0</v>
      </c>
      <c r="BS235" s="14" t="str">
        <f t="shared" si="124"/>
        <v/>
      </c>
      <c r="BT235" s="6">
        <f t="shared" si="125"/>
        <v>0</v>
      </c>
      <c r="BU235" s="6">
        <f t="shared" si="126"/>
        <v>0</v>
      </c>
      <c r="BV235" s="6">
        <f>IF(BT235&gt;0,IF(SUM(BU$12:BU235)&gt;0,0,IF(BS235&lt;&gt;"",-PPMT(Tablas!$D$8,BS235,($C$4*12)-(VLOOKUP($BJ$9,$A$12:$B$71,2,0)-1),BT$9-SUM(BU$12:BU235)),0)),0)</f>
        <v>0</v>
      </c>
      <c r="BW235" s="6">
        <f>IF(SUM(BU$12:BU235)&gt;0,0,IF(BS235&lt;&gt;"",BT235-BV235-BU235,0))</f>
        <v>0</v>
      </c>
      <c r="BX235" s="6">
        <f>IF(SUM(BU$12:BU235)&gt;0,0,IF(BS235&lt;&gt;"",(BT235-BU235)*Tablas!$D$8,0))</f>
        <v>0</v>
      </c>
      <c r="BY235" s="6">
        <f>IF(BV235&gt;0,IF(SUM(BU$12:BU235)&gt;0,0,IF(BS235&lt;&gt;"",Tablas!$G$8,0)),0)</f>
        <v>0</v>
      </c>
      <c r="BZ235" s="6">
        <f>IF(BS235&lt;&gt;"",ROUND(BY235+BX235+BV235,2),0)*(1+Tablas!$E$8)</f>
        <v>0</v>
      </c>
      <c r="CB235" s="14" t="str">
        <f t="shared" si="127"/>
        <v/>
      </c>
      <c r="CC235" s="6">
        <f t="shared" si="128"/>
        <v>0</v>
      </c>
      <c r="CD235" s="6">
        <f t="shared" si="129"/>
        <v>0</v>
      </c>
      <c r="CE235" s="6">
        <f>IF(CC235&gt;0,IF(SUM(CD$12:CD235)&gt;0,0,IF(CB235&lt;&gt;"",-PPMT(Tablas!$D$8,CB235,($C$4*12)-(VLOOKUP($BS$9,$A$12:$B$71,2,0)-1),CC$9-SUM(CD$12:CD235)),0)),0)</f>
        <v>0</v>
      </c>
      <c r="CF235" s="6">
        <f>IF(SUM(CD$12:CD235)&gt;0,0,IF(CB235&lt;&gt;"",CC235-CE235-CD235,0))</f>
        <v>0</v>
      </c>
      <c r="CG235" s="6">
        <f>IF(SUM(CD$12:CD235)&gt;0,0,IF(CB235&lt;&gt;"",(CC235-CD235)*Tablas!$D$8,0))</f>
        <v>0</v>
      </c>
      <c r="CH235" s="6">
        <f>IF(CE235&gt;0,IF(SUM(CD$12:CD235)&gt;0,0,IF(CB235&lt;&gt;"",Tablas!$G$8,0)),0)</f>
        <v>0</v>
      </c>
      <c r="CI235" s="6">
        <f>IF(CB235&lt;&gt;"",ROUND(CH235+CG235+CE235,2),0)*(1+Tablas!$E$8)</f>
        <v>0</v>
      </c>
      <c r="CK235" s="14" t="str">
        <f t="shared" si="130"/>
        <v/>
      </c>
      <c r="CL235" s="6">
        <f t="shared" si="131"/>
        <v>0</v>
      </c>
      <c r="CM235" s="6">
        <f t="shared" si="132"/>
        <v>0</v>
      </c>
      <c r="CN235" s="6">
        <f>IF(CL235&gt;0,IF(SUM(CM$12:CM235)&gt;0,0,IF(CK235&lt;&gt;"",-PPMT(Tablas!$D$8,CK235,($C$4*12)-(VLOOKUP($CB$9,$A$12:$B$71,2,0)-1),CL$9-SUM(CM$12:CM235)),0)),0)</f>
        <v>0</v>
      </c>
      <c r="CO235" s="6">
        <f>IF(SUM(CM$12:CM235)&gt;0,0,IF(CK235&lt;&gt;"",CL235-CN235-CM235,0))</f>
        <v>0</v>
      </c>
      <c r="CP235" s="6">
        <f>IF(SUM(CM$12:CM235)&gt;0,0,IF(CK235&lt;&gt;"",(CL235-CM235)*Tablas!$D$8,0))</f>
        <v>0</v>
      </c>
      <c r="CQ235" s="6">
        <f>IF(CN235&gt;0,IF(SUM(CM$12:CM235)&gt;0,0,IF(CK235&lt;&gt;"",Tablas!$G$8,0)),0)</f>
        <v>0</v>
      </c>
      <c r="CR235" s="6">
        <f>IF(CK235&lt;&gt;"",ROUND(CQ235+CP235+CN235,2),0)*(1+Tablas!$E$8)</f>
        <v>0</v>
      </c>
      <c r="CT235" s="14" t="str">
        <f t="shared" si="133"/>
        <v/>
      </c>
      <c r="CU235" s="6">
        <f t="shared" si="134"/>
        <v>0</v>
      </c>
      <c r="CV235" s="6">
        <f t="shared" si="135"/>
        <v>0</v>
      </c>
      <c r="CW235" s="6">
        <f>IF(CU235&gt;0,IF(SUM(CV$12:CV235)&gt;0,0,IF(CT235&lt;&gt;"",-PPMT(Tablas!$D$8,CT235,($C$4*12)-(VLOOKUP($CK$9,$A$12:$B$71,2,0)-1),CU$9-SUM(CV$12:CV235)),0)),0)</f>
        <v>0</v>
      </c>
      <c r="CX235" s="6">
        <f>IF(SUM(CV$12:CV235)&gt;0,0,IF(CT235&lt;&gt;"",CU235-CW235-CV235,0))</f>
        <v>0</v>
      </c>
      <c r="CY235" s="6">
        <f>IF(SUM(CV$12:CV235)&gt;0,0,IF(CT235&lt;&gt;"",(CU235-CV235)*Tablas!$D$8,0))</f>
        <v>0</v>
      </c>
      <c r="CZ235" s="6">
        <f>IF(CW235&gt;0,IF(SUM(CV$12:CV235)&gt;0,0,IF(CT235&lt;&gt;"",Tablas!$G$8,0)),0)</f>
        <v>0</v>
      </c>
      <c r="DA235" s="6">
        <f>IF(CT235&lt;&gt;"",ROUND(CZ235+CY235+CW235,2),0)*(1+Tablas!$E$8)</f>
        <v>0</v>
      </c>
      <c r="DC235" s="14" t="str">
        <f t="shared" si="136"/>
        <v/>
      </c>
      <c r="DD235" s="6">
        <f t="shared" si="137"/>
        <v>0</v>
      </c>
      <c r="DE235" s="6">
        <f t="shared" si="138"/>
        <v>0</v>
      </c>
      <c r="DF235" s="6">
        <f>IF(DD235&gt;0,IF(SUM(DE$12:DE235)&gt;0,0,IF(DC235&lt;&gt;"",-PPMT(Tablas!$D$8,DC235,($C$4*12)-(VLOOKUP($CT$9,$A$12:$B$71,2,0)-1),DD$9-SUM(DE$12:DE235)),0)),0)</f>
        <v>0</v>
      </c>
      <c r="DG235" s="6">
        <f>IF(SUM(DE$12:DE235)&gt;0,0,IF(DC235&lt;&gt;"",DD235-DF235-DE235,0))</f>
        <v>0</v>
      </c>
      <c r="DH235" s="6">
        <f>IF(SUM(DE$12:DE235)&gt;0,0,IF(DC235&lt;&gt;"",(DD235-DE235)*Tablas!$D$8,0))</f>
        <v>0</v>
      </c>
      <c r="DI235" s="6">
        <f>IF(DF235&gt;0,IF(SUM(DE$12:DE235)&gt;0,0,IF(DC235&lt;&gt;"",Tablas!$G$8,0)),0)</f>
        <v>0</v>
      </c>
      <c r="DJ235" s="6">
        <f>IF(DC235&lt;&gt;"",ROUND(DI235+DH235+DF235,2),0)*(1+Tablas!$E$8)</f>
        <v>0</v>
      </c>
      <c r="DL235" s="14" t="str">
        <f t="shared" si="139"/>
        <v/>
      </c>
      <c r="DM235" s="6">
        <f t="shared" si="140"/>
        <v>0</v>
      </c>
      <c r="DN235" s="6">
        <f t="shared" si="141"/>
        <v>0</v>
      </c>
      <c r="DO235" s="6">
        <f>IF(DM235&gt;0,IF(SUM(DN$12:DN235)&gt;0,0,IF(DL235&lt;&gt;"",-PPMT(Tablas!$D$8,DL235,($C$4*12)-(VLOOKUP($DC$9,$A$12:$B$71,2,0)-1),DM$9-SUM(DN$12:DN235)),0)),0)</f>
        <v>0</v>
      </c>
      <c r="DP235" s="6">
        <f>IF(SUM(DN$12:DN235)&gt;0,0,IF(DL235&lt;&gt;"",DM235-DO235-DN235,0))</f>
        <v>0</v>
      </c>
      <c r="DQ235" s="6">
        <f>IF(SUM(DN$12:DN235)&gt;0,0,IF(DL235&lt;&gt;"",(DM235-DN235)*Tablas!$D$8,0))</f>
        <v>0</v>
      </c>
      <c r="DR235" s="6">
        <f>IF(DO235&gt;0,IF(SUM(DN$12:DN235)&gt;0,0,IF(DL235&lt;&gt;"",Tablas!$G$8,0)),0)</f>
        <v>0</v>
      </c>
      <c r="DS235" s="6">
        <f>IF(DL235&lt;&gt;"",ROUND(DR235+DQ235+DO235,2),0)*(1+Tablas!$E$8)</f>
        <v>0</v>
      </c>
      <c r="DU235" s="14" t="str">
        <f t="shared" si="142"/>
        <v/>
      </c>
      <c r="DV235" s="6">
        <f t="shared" si="143"/>
        <v>0</v>
      </c>
      <c r="DW235" s="6">
        <f t="shared" si="144"/>
        <v>0</v>
      </c>
      <c r="DX235" s="6">
        <f>IF(DV235&gt;0,IF(SUM(DW$12:DW235)&gt;0,0,IF(DU235&lt;&gt;"",-PPMT(Tablas!$D$8,DU235,($C$4*12)-(VLOOKUP($DL$9,$A$12:$B$71,2,0)-1),DV$9-SUM(DW$12:DW235)),0)),0)</f>
        <v>0</v>
      </c>
      <c r="DY235" s="6">
        <f>IF(SUM(DW$12:DW235)&gt;0,0,IF(DU235&lt;&gt;"",DV235-DX235-DW235,0))</f>
        <v>0</v>
      </c>
      <c r="DZ235" s="6">
        <f>IF(SUM(DW$12:DW235)&gt;0,0,IF(DU235&lt;&gt;"",(DV235-DW235)*Tablas!$D$8,0))</f>
        <v>0</v>
      </c>
      <c r="EA235" s="6">
        <f>IF(DX235&gt;0,IF(SUM(DW$12:DW235)&gt;0,0,IF(DU235&lt;&gt;"",Tablas!$G$8,0)),0)</f>
        <v>0</v>
      </c>
      <c r="EB235" s="6">
        <f>IF(DU235&lt;&gt;"",ROUND(EA235+DZ235+DX235,2),0)*(1+Tablas!$E$8)</f>
        <v>0</v>
      </c>
    </row>
    <row r="236" spans="1:132" x14ac:dyDescent="0.2">
      <c r="A236" s="3">
        <f>IF($D236&gt;0,COUNTA($D$12:D236),0)</f>
        <v>0</v>
      </c>
      <c r="B236" s="13" t="str">
        <f t="shared" si="145"/>
        <v/>
      </c>
      <c r="C236" s="1">
        <f t="shared" si="146"/>
        <v>52427</v>
      </c>
      <c r="D236" s="34"/>
      <c r="E236" s="6">
        <f t="shared" si="147"/>
        <v>1.0572875908110291E-11</v>
      </c>
      <c r="F236" s="6">
        <f t="shared" si="111"/>
        <v>0</v>
      </c>
      <c r="G236" s="6">
        <f t="shared" si="112"/>
        <v>0</v>
      </c>
      <c r="H236" s="6">
        <f t="shared" si="113"/>
        <v>0</v>
      </c>
      <c r="I236" s="6">
        <f>ROUND(SUM(F236:H236),2)*(Tablas!$E$8)</f>
        <v>0</v>
      </c>
      <c r="J236" s="6">
        <f t="shared" si="114"/>
        <v>0</v>
      </c>
      <c r="AR236" s="14" t="str">
        <f t="shared" si="115"/>
        <v/>
      </c>
      <c r="AS236" s="6">
        <f t="shared" si="116"/>
        <v>0</v>
      </c>
      <c r="AT236" s="6">
        <f t="shared" si="117"/>
        <v>0</v>
      </c>
      <c r="AU236" s="6">
        <f>IF(SUM($AT$12:$AT236)&gt;0,0,IF($AR236&lt;&gt;"",-PPMT($H$2,$AR236,$C$4*12,$AS$12-SUM($AT$12:$AT236)),0))</f>
        <v>0</v>
      </c>
      <c r="AV236" s="6">
        <f>IF(SUM($AT$12:$AT236)&gt;0,0,IF($AR236&lt;&gt;"",AS236-AU236-AT236,0))</f>
        <v>0</v>
      </c>
      <c r="AW236" s="6">
        <f>IF(SUM($AT$12:$AT236)&gt;0,0,IF($AR236&lt;&gt;"",(AS236-AT236)*$H$2,0))</f>
        <v>0</v>
      </c>
      <c r="AX236" s="6">
        <f>IF(AU236&gt;0,IF(SUM($AT$12:$AT236)&gt;0,0,IF($AR236&lt;&gt;"",Tablas!$G$8,0)),0)</f>
        <v>0</v>
      </c>
      <c r="AY236" s="6">
        <f>IF($AR236&lt;&gt;"",ROUND(AX236+AW236+AU236,2),0)*(1+Tablas!$E$8)</f>
        <v>0</v>
      </c>
      <c r="BA236" s="14" t="str">
        <f t="shared" si="118"/>
        <v/>
      </c>
      <c r="BB236" s="6">
        <f t="shared" si="119"/>
        <v>0</v>
      </c>
      <c r="BC236" s="6">
        <f t="shared" si="120"/>
        <v>0</v>
      </c>
      <c r="BD236" s="6">
        <f>IF(BB236&gt;0,
IF(SUM(BC$12:BC236)&gt;0,0,
IF(BA236&lt;&gt;"",
-PPMT(Tablas!$D$8,BA236,($C$4*12)-(VLOOKUP($AR$9,$A$12:$B$71,2,0)-1),BB$9-SUM(BC$12:BC236)),0)),0)</f>
        <v>0</v>
      </c>
      <c r="BE236" s="6">
        <f>IF(SUM(BC$12:BC236)&gt;0,0,IF(BA236&lt;&gt;"",BB236-BD236-BC236,0))</f>
        <v>0</v>
      </c>
      <c r="BF236" s="6">
        <f>IF(SUM(BC$12:BC236)&gt;0,0,IF(BA236&lt;&gt;"",(BB236-BC236)*Tablas!$D$8,0))</f>
        <v>0</v>
      </c>
      <c r="BG236" s="6">
        <f>IF(BD236&gt;0,IF(SUM(BC$12:BC236)&gt;0,0,IF(BA236&lt;&gt;"",Tablas!$G$8,0)),0)</f>
        <v>0</v>
      </c>
      <c r="BH236" s="6">
        <f>IF(BA236&lt;&gt;"",ROUND(BG236+BF236+BD236,2),0)*(1+Tablas!$E$8)</f>
        <v>0</v>
      </c>
      <c r="BJ236" s="14" t="str">
        <f t="shared" si="121"/>
        <v/>
      </c>
      <c r="BK236" s="6">
        <f t="shared" si="122"/>
        <v>0</v>
      </c>
      <c r="BL236" s="6">
        <f t="shared" si="123"/>
        <v>0</v>
      </c>
      <c r="BM236" s="6">
        <f>IF(BK236&gt;0,IF(SUM(BL$12:BL236)&gt;0,0,IF(BJ236&lt;&gt;"",-PPMT(Tablas!$D$8,BJ236,($C$4*12)-(VLOOKUP($BA$9,$A$12:$B$71,2,0)-1),BK$9-SUM(BL$12:BL236)),0)),0)</f>
        <v>0</v>
      </c>
      <c r="BN236" s="6">
        <f>IF(SUM(BL$12:BL236)&gt;0,0,IF(BJ236&lt;&gt;"",BK236-BM236-BL236,0))</f>
        <v>0</v>
      </c>
      <c r="BO236" s="6">
        <f>IF(SUM(BL$12:BL236)&gt;0,0,IF(BJ236&lt;&gt;"",(BK236-BL236)*Tablas!$D$8,0))</f>
        <v>0</v>
      </c>
      <c r="BP236" s="6">
        <f>IF(BM236&gt;0,IF(SUM(BL$12:BL236)&gt;0,0,IF(BJ236&lt;&gt;"",Tablas!$G$8,0)),0)</f>
        <v>0</v>
      </c>
      <c r="BQ236" s="6">
        <f>IF(BJ236&lt;&gt;"",ROUND(BP236+BO236+BM236,2),0)*(1+Tablas!$E$8)</f>
        <v>0</v>
      </c>
      <c r="BS236" s="14" t="str">
        <f t="shared" si="124"/>
        <v/>
      </c>
      <c r="BT236" s="6">
        <f t="shared" si="125"/>
        <v>0</v>
      </c>
      <c r="BU236" s="6">
        <f t="shared" si="126"/>
        <v>0</v>
      </c>
      <c r="BV236" s="6">
        <f>IF(BT236&gt;0,IF(SUM(BU$12:BU236)&gt;0,0,IF(BS236&lt;&gt;"",-PPMT(Tablas!$D$8,BS236,($C$4*12)-(VLOOKUP($BJ$9,$A$12:$B$71,2,0)-1),BT$9-SUM(BU$12:BU236)),0)),0)</f>
        <v>0</v>
      </c>
      <c r="BW236" s="6">
        <f>IF(SUM(BU$12:BU236)&gt;0,0,IF(BS236&lt;&gt;"",BT236-BV236-BU236,0))</f>
        <v>0</v>
      </c>
      <c r="BX236" s="6">
        <f>IF(SUM(BU$12:BU236)&gt;0,0,IF(BS236&lt;&gt;"",(BT236-BU236)*Tablas!$D$8,0))</f>
        <v>0</v>
      </c>
      <c r="BY236" s="6">
        <f>IF(BV236&gt;0,IF(SUM(BU$12:BU236)&gt;0,0,IF(BS236&lt;&gt;"",Tablas!$G$8,0)),0)</f>
        <v>0</v>
      </c>
      <c r="BZ236" s="6">
        <f>IF(BS236&lt;&gt;"",ROUND(BY236+BX236+BV236,2),0)*(1+Tablas!$E$8)</f>
        <v>0</v>
      </c>
      <c r="CB236" s="14" t="str">
        <f t="shared" si="127"/>
        <v/>
      </c>
      <c r="CC236" s="6">
        <f t="shared" si="128"/>
        <v>0</v>
      </c>
      <c r="CD236" s="6">
        <f t="shared" si="129"/>
        <v>0</v>
      </c>
      <c r="CE236" s="6">
        <f>IF(CC236&gt;0,IF(SUM(CD$12:CD236)&gt;0,0,IF(CB236&lt;&gt;"",-PPMT(Tablas!$D$8,CB236,($C$4*12)-(VLOOKUP($BS$9,$A$12:$B$71,2,0)-1),CC$9-SUM(CD$12:CD236)),0)),0)</f>
        <v>0</v>
      </c>
      <c r="CF236" s="6">
        <f>IF(SUM(CD$12:CD236)&gt;0,0,IF(CB236&lt;&gt;"",CC236-CE236-CD236,0))</f>
        <v>0</v>
      </c>
      <c r="CG236" s="6">
        <f>IF(SUM(CD$12:CD236)&gt;0,0,IF(CB236&lt;&gt;"",(CC236-CD236)*Tablas!$D$8,0))</f>
        <v>0</v>
      </c>
      <c r="CH236" s="6">
        <f>IF(CE236&gt;0,IF(SUM(CD$12:CD236)&gt;0,0,IF(CB236&lt;&gt;"",Tablas!$G$8,0)),0)</f>
        <v>0</v>
      </c>
      <c r="CI236" s="6">
        <f>IF(CB236&lt;&gt;"",ROUND(CH236+CG236+CE236,2),0)*(1+Tablas!$E$8)</f>
        <v>0</v>
      </c>
      <c r="CK236" s="14" t="str">
        <f t="shared" si="130"/>
        <v/>
      </c>
      <c r="CL236" s="6">
        <f t="shared" si="131"/>
        <v>0</v>
      </c>
      <c r="CM236" s="6">
        <f t="shared" si="132"/>
        <v>0</v>
      </c>
      <c r="CN236" s="6">
        <f>IF(CL236&gt;0,IF(SUM(CM$12:CM236)&gt;0,0,IF(CK236&lt;&gt;"",-PPMT(Tablas!$D$8,CK236,($C$4*12)-(VLOOKUP($CB$9,$A$12:$B$71,2,0)-1),CL$9-SUM(CM$12:CM236)),0)),0)</f>
        <v>0</v>
      </c>
      <c r="CO236" s="6">
        <f>IF(SUM(CM$12:CM236)&gt;0,0,IF(CK236&lt;&gt;"",CL236-CN236-CM236,0))</f>
        <v>0</v>
      </c>
      <c r="CP236" s="6">
        <f>IF(SUM(CM$12:CM236)&gt;0,0,IF(CK236&lt;&gt;"",(CL236-CM236)*Tablas!$D$8,0))</f>
        <v>0</v>
      </c>
      <c r="CQ236" s="6">
        <f>IF(CN236&gt;0,IF(SUM(CM$12:CM236)&gt;0,0,IF(CK236&lt;&gt;"",Tablas!$G$8,0)),0)</f>
        <v>0</v>
      </c>
      <c r="CR236" s="6">
        <f>IF(CK236&lt;&gt;"",ROUND(CQ236+CP236+CN236,2),0)*(1+Tablas!$E$8)</f>
        <v>0</v>
      </c>
      <c r="CT236" s="14" t="str">
        <f t="shared" si="133"/>
        <v/>
      </c>
      <c r="CU236" s="6">
        <f t="shared" si="134"/>
        <v>0</v>
      </c>
      <c r="CV236" s="6">
        <f t="shared" si="135"/>
        <v>0</v>
      </c>
      <c r="CW236" s="6">
        <f>IF(CU236&gt;0,IF(SUM(CV$12:CV236)&gt;0,0,IF(CT236&lt;&gt;"",-PPMT(Tablas!$D$8,CT236,($C$4*12)-(VLOOKUP($CK$9,$A$12:$B$71,2,0)-1),CU$9-SUM(CV$12:CV236)),0)),0)</f>
        <v>0</v>
      </c>
      <c r="CX236" s="6">
        <f>IF(SUM(CV$12:CV236)&gt;0,0,IF(CT236&lt;&gt;"",CU236-CW236-CV236,0))</f>
        <v>0</v>
      </c>
      <c r="CY236" s="6">
        <f>IF(SUM(CV$12:CV236)&gt;0,0,IF(CT236&lt;&gt;"",(CU236-CV236)*Tablas!$D$8,0))</f>
        <v>0</v>
      </c>
      <c r="CZ236" s="6">
        <f>IF(CW236&gt;0,IF(SUM(CV$12:CV236)&gt;0,0,IF(CT236&lt;&gt;"",Tablas!$G$8,0)),0)</f>
        <v>0</v>
      </c>
      <c r="DA236" s="6">
        <f>IF(CT236&lt;&gt;"",ROUND(CZ236+CY236+CW236,2),0)*(1+Tablas!$E$8)</f>
        <v>0</v>
      </c>
      <c r="DC236" s="14" t="str">
        <f t="shared" si="136"/>
        <v/>
      </c>
      <c r="DD236" s="6">
        <f t="shared" si="137"/>
        <v>0</v>
      </c>
      <c r="DE236" s="6">
        <f t="shared" si="138"/>
        <v>0</v>
      </c>
      <c r="DF236" s="6">
        <f>IF(DD236&gt;0,IF(SUM(DE$12:DE236)&gt;0,0,IF(DC236&lt;&gt;"",-PPMT(Tablas!$D$8,DC236,($C$4*12)-(VLOOKUP($CT$9,$A$12:$B$71,2,0)-1),DD$9-SUM(DE$12:DE236)),0)),0)</f>
        <v>0</v>
      </c>
      <c r="DG236" s="6">
        <f>IF(SUM(DE$12:DE236)&gt;0,0,IF(DC236&lt;&gt;"",DD236-DF236-DE236,0))</f>
        <v>0</v>
      </c>
      <c r="DH236" s="6">
        <f>IF(SUM(DE$12:DE236)&gt;0,0,IF(DC236&lt;&gt;"",(DD236-DE236)*Tablas!$D$8,0))</f>
        <v>0</v>
      </c>
      <c r="DI236" s="6">
        <f>IF(DF236&gt;0,IF(SUM(DE$12:DE236)&gt;0,0,IF(DC236&lt;&gt;"",Tablas!$G$8,0)),0)</f>
        <v>0</v>
      </c>
      <c r="DJ236" s="6">
        <f>IF(DC236&lt;&gt;"",ROUND(DI236+DH236+DF236,2),0)*(1+Tablas!$E$8)</f>
        <v>0</v>
      </c>
      <c r="DL236" s="14" t="str">
        <f t="shared" si="139"/>
        <v/>
      </c>
      <c r="DM236" s="6">
        <f t="shared" si="140"/>
        <v>0</v>
      </c>
      <c r="DN236" s="6">
        <f t="shared" si="141"/>
        <v>0</v>
      </c>
      <c r="DO236" s="6">
        <f>IF(DM236&gt;0,IF(SUM(DN$12:DN236)&gt;0,0,IF(DL236&lt;&gt;"",-PPMT(Tablas!$D$8,DL236,($C$4*12)-(VLOOKUP($DC$9,$A$12:$B$71,2,0)-1),DM$9-SUM(DN$12:DN236)),0)),0)</f>
        <v>0</v>
      </c>
      <c r="DP236" s="6">
        <f>IF(SUM(DN$12:DN236)&gt;0,0,IF(DL236&lt;&gt;"",DM236-DO236-DN236,0))</f>
        <v>0</v>
      </c>
      <c r="DQ236" s="6">
        <f>IF(SUM(DN$12:DN236)&gt;0,0,IF(DL236&lt;&gt;"",(DM236-DN236)*Tablas!$D$8,0))</f>
        <v>0</v>
      </c>
      <c r="DR236" s="6">
        <f>IF(DO236&gt;0,IF(SUM(DN$12:DN236)&gt;0,0,IF(DL236&lt;&gt;"",Tablas!$G$8,0)),0)</f>
        <v>0</v>
      </c>
      <c r="DS236" s="6">
        <f>IF(DL236&lt;&gt;"",ROUND(DR236+DQ236+DO236,2),0)*(1+Tablas!$E$8)</f>
        <v>0</v>
      </c>
      <c r="DU236" s="14" t="str">
        <f t="shared" si="142"/>
        <v/>
      </c>
      <c r="DV236" s="6">
        <f t="shared" si="143"/>
        <v>0</v>
      </c>
      <c r="DW236" s="6">
        <f t="shared" si="144"/>
        <v>0</v>
      </c>
      <c r="DX236" s="6">
        <f>IF(DV236&gt;0,IF(SUM(DW$12:DW236)&gt;0,0,IF(DU236&lt;&gt;"",-PPMT(Tablas!$D$8,DU236,($C$4*12)-(VLOOKUP($DL$9,$A$12:$B$71,2,0)-1),DV$9-SUM(DW$12:DW236)),0)),0)</f>
        <v>0</v>
      </c>
      <c r="DY236" s="6">
        <f>IF(SUM(DW$12:DW236)&gt;0,0,IF(DU236&lt;&gt;"",DV236-DX236-DW236,0))</f>
        <v>0</v>
      </c>
      <c r="DZ236" s="6">
        <f>IF(SUM(DW$12:DW236)&gt;0,0,IF(DU236&lt;&gt;"",(DV236-DW236)*Tablas!$D$8,0))</f>
        <v>0</v>
      </c>
      <c r="EA236" s="6">
        <f>IF(DX236&gt;0,IF(SUM(DW$12:DW236)&gt;0,0,IF(DU236&lt;&gt;"",Tablas!$G$8,0)),0)</f>
        <v>0</v>
      </c>
      <c r="EB236" s="6">
        <f>IF(DU236&lt;&gt;"",ROUND(EA236+DZ236+DX236,2),0)*(1+Tablas!$E$8)</f>
        <v>0</v>
      </c>
    </row>
    <row r="237" spans="1:132" x14ac:dyDescent="0.2">
      <c r="A237" s="3">
        <f>IF($D237&gt;0,COUNTA($D$12:D237),0)</f>
        <v>0</v>
      </c>
      <c r="B237" s="13" t="str">
        <f t="shared" si="145"/>
        <v/>
      </c>
      <c r="C237" s="1">
        <f t="shared" si="146"/>
        <v>52458</v>
      </c>
      <c r="D237" s="34"/>
      <c r="E237" s="6">
        <f t="shared" si="147"/>
        <v>1.0572875908110291E-11</v>
      </c>
      <c r="F237" s="6">
        <f t="shared" si="111"/>
        <v>0</v>
      </c>
      <c r="G237" s="6">
        <f t="shared" si="112"/>
        <v>0</v>
      </c>
      <c r="H237" s="6">
        <f t="shared" si="113"/>
        <v>0</v>
      </c>
      <c r="I237" s="6">
        <f>ROUND(SUM(F237:H237),2)*(Tablas!$E$8)</f>
        <v>0</v>
      </c>
      <c r="J237" s="6">
        <f t="shared" si="114"/>
        <v>0</v>
      </c>
      <c r="AR237" s="14" t="str">
        <f t="shared" si="115"/>
        <v/>
      </c>
      <c r="AS237" s="6">
        <f t="shared" si="116"/>
        <v>0</v>
      </c>
      <c r="AT237" s="6">
        <f t="shared" si="117"/>
        <v>0</v>
      </c>
      <c r="AU237" s="6">
        <f>IF(SUM($AT$12:$AT237)&gt;0,0,IF($AR237&lt;&gt;"",-PPMT($H$2,$AR237,$C$4*12,$AS$12-SUM($AT$12:$AT237)),0))</f>
        <v>0</v>
      </c>
      <c r="AV237" s="6">
        <f>IF(SUM($AT$12:$AT237)&gt;0,0,IF($AR237&lt;&gt;"",AS237-AU237-AT237,0))</f>
        <v>0</v>
      </c>
      <c r="AW237" s="6">
        <f>IF(SUM($AT$12:$AT237)&gt;0,0,IF($AR237&lt;&gt;"",(AS237-AT237)*$H$2,0))</f>
        <v>0</v>
      </c>
      <c r="AX237" s="6">
        <f>IF(AU237&gt;0,IF(SUM($AT$12:$AT237)&gt;0,0,IF($AR237&lt;&gt;"",Tablas!$G$8,0)),0)</f>
        <v>0</v>
      </c>
      <c r="AY237" s="6">
        <f>IF($AR237&lt;&gt;"",ROUND(AX237+AW237+AU237,2),0)*(1+Tablas!$E$8)</f>
        <v>0</v>
      </c>
      <c r="BA237" s="14" t="str">
        <f t="shared" si="118"/>
        <v/>
      </c>
      <c r="BB237" s="6">
        <f t="shared" si="119"/>
        <v>0</v>
      </c>
      <c r="BC237" s="6">
        <f t="shared" si="120"/>
        <v>0</v>
      </c>
      <c r="BD237" s="6">
        <f>IF(BB237&gt;0,
IF(SUM(BC$12:BC237)&gt;0,0,
IF(BA237&lt;&gt;"",
-PPMT(Tablas!$D$8,BA237,($C$4*12)-(VLOOKUP($AR$9,$A$12:$B$71,2,0)-1),BB$9-SUM(BC$12:BC237)),0)),0)</f>
        <v>0</v>
      </c>
      <c r="BE237" s="6">
        <f>IF(SUM(BC$12:BC237)&gt;0,0,IF(BA237&lt;&gt;"",BB237-BD237-BC237,0))</f>
        <v>0</v>
      </c>
      <c r="BF237" s="6">
        <f>IF(SUM(BC$12:BC237)&gt;0,0,IF(BA237&lt;&gt;"",(BB237-BC237)*Tablas!$D$8,0))</f>
        <v>0</v>
      </c>
      <c r="BG237" s="6">
        <f>IF(BD237&gt;0,IF(SUM(BC$12:BC237)&gt;0,0,IF(BA237&lt;&gt;"",Tablas!$G$8,0)),0)</f>
        <v>0</v>
      </c>
      <c r="BH237" s="6">
        <f>IF(BA237&lt;&gt;"",ROUND(BG237+BF237+BD237,2),0)*(1+Tablas!$E$8)</f>
        <v>0</v>
      </c>
      <c r="BJ237" s="14" t="str">
        <f t="shared" si="121"/>
        <v/>
      </c>
      <c r="BK237" s="6">
        <f t="shared" si="122"/>
        <v>0</v>
      </c>
      <c r="BL237" s="6">
        <f t="shared" si="123"/>
        <v>0</v>
      </c>
      <c r="BM237" s="6">
        <f>IF(BK237&gt;0,IF(SUM(BL$12:BL237)&gt;0,0,IF(BJ237&lt;&gt;"",-PPMT(Tablas!$D$8,BJ237,($C$4*12)-(VLOOKUP($BA$9,$A$12:$B$71,2,0)-1),BK$9-SUM(BL$12:BL237)),0)),0)</f>
        <v>0</v>
      </c>
      <c r="BN237" s="6">
        <f>IF(SUM(BL$12:BL237)&gt;0,0,IF(BJ237&lt;&gt;"",BK237-BM237-BL237,0))</f>
        <v>0</v>
      </c>
      <c r="BO237" s="6">
        <f>IF(SUM(BL$12:BL237)&gt;0,0,IF(BJ237&lt;&gt;"",(BK237-BL237)*Tablas!$D$8,0))</f>
        <v>0</v>
      </c>
      <c r="BP237" s="6">
        <f>IF(BM237&gt;0,IF(SUM(BL$12:BL237)&gt;0,0,IF(BJ237&lt;&gt;"",Tablas!$G$8,0)),0)</f>
        <v>0</v>
      </c>
      <c r="BQ237" s="6">
        <f>IF(BJ237&lt;&gt;"",ROUND(BP237+BO237+BM237,2),0)*(1+Tablas!$E$8)</f>
        <v>0</v>
      </c>
      <c r="BS237" s="14" t="str">
        <f t="shared" si="124"/>
        <v/>
      </c>
      <c r="BT237" s="6">
        <f t="shared" si="125"/>
        <v>0</v>
      </c>
      <c r="BU237" s="6">
        <f t="shared" si="126"/>
        <v>0</v>
      </c>
      <c r="BV237" s="6">
        <f>IF(BT237&gt;0,IF(SUM(BU$12:BU237)&gt;0,0,IF(BS237&lt;&gt;"",-PPMT(Tablas!$D$8,BS237,($C$4*12)-(VLOOKUP($BJ$9,$A$12:$B$71,2,0)-1),BT$9-SUM(BU$12:BU237)),0)),0)</f>
        <v>0</v>
      </c>
      <c r="BW237" s="6">
        <f>IF(SUM(BU$12:BU237)&gt;0,0,IF(BS237&lt;&gt;"",BT237-BV237-BU237,0))</f>
        <v>0</v>
      </c>
      <c r="BX237" s="6">
        <f>IF(SUM(BU$12:BU237)&gt;0,0,IF(BS237&lt;&gt;"",(BT237-BU237)*Tablas!$D$8,0))</f>
        <v>0</v>
      </c>
      <c r="BY237" s="6">
        <f>IF(BV237&gt;0,IF(SUM(BU$12:BU237)&gt;0,0,IF(BS237&lt;&gt;"",Tablas!$G$8,0)),0)</f>
        <v>0</v>
      </c>
      <c r="BZ237" s="6">
        <f>IF(BS237&lt;&gt;"",ROUND(BY237+BX237+BV237,2),0)*(1+Tablas!$E$8)</f>
        <v>0</v>
      </c>
      <c r="CB237" s="14" t="str">
        <f t="shared" si="127"/>
        <v/>
      </c>
      <c r="CC237" s="6">
        <f t="shared" si="128"/>
        <v>0</v>
      </c>
      <c r="CD237" s="6">
        <f t="shared" si="129"/>
        <v>0</v>
      </c>
      <c r="CE237" s="6">
        <f>IF(CC237&gt;0,IF(SUM(CD$12:CD237)&gt;0,0,IF(CB237&lt;&gt;"",-PPMT(Tablas!$D$8,CB237,($C$4*12)-(VLOOKUP($BS$9,$A$12:$B$71,2,0)-1),CC$9-SUM(CD$12:CD237)),0)),0)</f>
        <v>0</v>
      </c>
      <c r="CF237" s="6">
        <f>IF(SUM(CD$12:CD237)&gt;0,0,IF(CB237&lt;&gt;"",CC237-CE237-CD237,0))</f>
        <v>0</v>
      </c>
      <c r="CG237" s="6">
        <f>IF(SUM(CD$12:CD237)&gt;0,0,IF(CB237&lt;&gt;"",(CC237-CD237)*Tablas!$D$8,0))</f>
        <v>0</v>
      </c>
      <c r="CH237" s="6">
        <f>IF(CE237&gt;0,IF(SUM(CD$12:CD237)&gt;0,0,IF(CB237&lt;&gt;"",Tablas!$G$8,0)),0)</f>
        <v>0</v>
      </c>
      <c r="CI237" s="6">
        <f>IF(CB237&lt;&gt;"",ROUND(CH237+CG237+CE237,2),0)*(1+Tablas!$E$8)</f>
        <v>0</v>
      </c>
      <c r="CK237" s="14" t="str">
        <f t="shared" si="130"/>
        <v/>
      </c>
      <c r="CL237" s="6">
        <f t="shared" si="131"/>
        <v>0</v>
      </c>
      <c r="CM237" s="6">
        <f t="shared" si="132"/>
        <v>0</v>
      </c>
      <c r="CN237" s="6">
        <f>IF(CL237&gt;0,IF(SUM(CM$12:CM237)&gt;0,0,IF(CK237&lt;&gt;"",-PPMT(Tablas!$D$8,CK237,($C$4*12)-(VLOOKUP($CB$9,$A$12:$B$71,2,0)-1),CL$9-SUM(CM$12:CM237)),0)),0)</f>
        <v>0</v>
      </c>
      <c r="CO237" s="6">
        <f>IF(SUM(CM$12:CM237)&gt;0,0,IF(CK237&lt;&gt;"",CL237-CN237-CM237,0))</f>
        <v>0</v>
      </c>
      <c r="CP237" s="6">
        <f>IF(SUM(CM$12:CM237)&gt;0,0,IF(CK237&lt;&gt;"",(CL237-CM237)*Tablas!$D$8,0))</f>
        <v>0</v>
      </c>
      <c r="CQ237" s="6">
        <f>IF(CN237&gt;0,IF(SUM(CM$12:CM237)&gt;0,0,IF(CK237&lt;&gt;"",Tablas!$G$8,0)),0)</f>
        <v>0</v>
      </c>
      <c r="CR237" s="6">
        <f>IF(CK237&lt;&gt;"",ROUND(CQ237+CP237+CN237,2),0)*(1+Tablas!$E$8)</f>
        <v>0</v>
      </c>
      <c r="CT237" s="14" t="str">
        <f t="shared" si="133"/>
        <v/>
      </c>
      <c r="CU237" s="6">
        <f t="shared" si="134"/>
        <v>0</v>
      </c>
      <c r="CV237" s="6">
        <f t="shared" si="135"/>
        <v>0</v>
      </c>
      <c r="CW237" s="6">
        <f>IF(CU237&gt;0,IF(SUM(CV$12:CV237)&gt;0,0,IF(CT237&lt;&gt;"",-PPMT(Tablas!$D$8,CT237,($C$4*12)-(VLOOKUP($CK$9,$A$12:$B$71,2,0)-1),CU$9-SUM(CV$12:CV237)),0)),0)</f>
        <v>0</v>
      </c>
      <c r="CX237" s="6">
        <f>IF(SUM(CV$12:CV237)&gt;0,0,IF(CT237&lt;&gt;"",CU237-CW237-CV237,0))</f>
        <v>0</v>
      </c>
      <c r="CY237" s="6">
        <f>IF(SUM(CV$12:CV237)&gt;0,0,IF(CT237&lt;&gt;"",(CU237-CV237)*Tablas!$D$8,0))</f>
        <v>0</v>
      </c>
      <c r="CZ237" s="6">
        <f>IF(CW237&gt;0,IF(SUM(CV$12:CV237)&gt;0,0,IF(CT237&lt;&gt;"",Tablas!$G$8,0)),0)</f>
        <v>0</v>
      </c>
      <c r="DA237" s="6">
        <f>IF(CT237&lt;&gt;"",ROUND(CZ237+CY237+CW237,2),0)*(1+Tablas!$E$8)</f>
        <v>0</v>
      </c>
      <c r="DC237" s="14" t="str">
        <f t="shared" si="136"/>
        <v/>
      </c>
      <c r="DD237" s="6">
        <f t="shared" si="137"/>
        <v>0</v>
      </c>
      <c r="DE237" s="6">
        <f t="shared" si="138"/>
        <v>0</v>
      </c>
      <c r="DF237" s="6">
        <f>IF(DD237&gt;0,IF(SUM(DE$12:DE237)&gt;0,0,IF(DC237&lt;&gt;"",-PPMT(Tablas!$D$8,DC237,($C$4*12)-(VLOOKUP($CT$9,$A$12:$B$71,2,0)-1),DD$9-SUM(DE$12:DE237)),0)),0)</f>
        <v>0</v>
      </c>
      <c r="DG237" s="6">
        <f>IF(SUM(DE$12:DE237)&gt;0,0,IF(DC237&lt;&gt;"",DD237-DF237-DE237,0))</f>
        <v>0</v>
      </c>
      <c r="DH237" s="6">
        <f>IF(SUM(DE$12:DE237)&gt;0,0,IF(DC237&lt;&gt;"",(DD237-DE237)*Tablas!$D$8,0))</f>
        <v>0</v>
      </c>
      <c r="DI237" s="6">
        <f>IF(DF237&gt;0,IF(SUM(DE$12:DE237)&gt;0,0,IF(DC237&lt;&gt;"",Tablas!$G$8,0)),0)</f>
        <v>0</v>
      </c>
      <c r="DJ237" s="6">
        <f>IF(DC237&lt;&gt;"",ROUND(DI237+DH237+DF237,2),0)*(1+Tablas!$E$8)</f>
        <v>0</v>
      </c>
      <c r="DL237" s="14" t="str">
        <f t="shared" si="139"/>
        <v/>
      </c>
      <c r="DM237" s="6">
        <f t="shared" si="140"/>
        <v>0</v>
      </c>
      <c r="DN237" s="6">
        <f t="shared" si="141"/>
        <v>0</v>
      </c>
      <c r="DO237" s="6">
        <f>IF(DM237&gt;0,IF(SUM(DN$12:DN237)&gt;0,0,IF(DL237&lt;&gt;"",-PPMT(Tablas!$D$8,DL237,($C$4*12)-(VLOOKUP($DC$9,$A$12:$B$71,2,0)-1),DM$9-SUM(DN$12:DN237)),0)),0)</f>
        <v>0</v>
      </c>
      <c r="DP237" s="6">
        <f>IF(SUM(DN$12:DN237)&gt;0,0,IF(DL237&lt;&gt;"",DM237-DO237-DN237,0))</f>
        <v>0</v>
      </c>
      <c r="DQ237" s="6">
        <f>IF(SUM(DN$12:DN237)&gt;0,0,IF(DL237&lt;&gt;"",(DM237-DN237)*Tablas!$D$8,0))</f>
        <v>0</v>
      </c>
      <c r="DR237" s="6">
        <f>IF(DO237&gt;0,IF(SUM(DN$12:DN237)&gt;0,0,IF(DL237&lt;&gt;"",Tablas!$G$8,0)),0)</f>
        <v>0</v>
      </c>
      <c r="DS237" s="6">
        <f>IF(DL237&lt;&gt;"",ROUND(DR237+DQ237+DO237,2),0)*(1+Tablas!$E$8)</f>
        <v>0</v>
      </c>
      <c r="DU237" s="14" t="str">
        <f t="shared" si="142"/>
        <v/>
      </c>
      <c r="DV237" s="6">
        <f t="shared" si="143"/>
        <v>0</v>
      </c>
      <c r="DW237" s="6">
        <f t="shared" si="144"/>
        <v>0</v>
      </c>
      <c r="DX237" s="6">
        <f>IF(DV237&gt;0,IF(SUM(DW$12:DW237)&gt;0,0,IF(DU237&lt;&gt;"",-PPMT(Tablas!$D$8,DU237,($C$4*12)-(VLOOKUP($DL$9,$A$12:$B$71,2,0)-1),DV$9-SUM(DW$12:DW237)),0)),0)</f>
        <v>0</v>
      </c>
      <c r="DY237" s="6">
        <f>IF(SUM(DW$12:DW237)&gt;0,0,IF(DU237&lt;&gt;"",DV237-DX237-DW237,0))</f>
        <v>0</v>
      </c>
      <c r="DZ237" s="6">
        <f>IF(SUM(DW$12:DW237)&gt;0,0,IF(DU237&lt;&gt;"",(DV237-DW237)*Tablas!$D$8,0))</f>
        <v>0</v>
      </c>
      <c r="EA237" s="6">
        <f>IF(DX237&gt;0,IF(SUM(DW$12:DW237)&gt;0,0,IF(DU237&lt;&gt;"",Tablas!$G$8,0)),0)</f>
        <v>0</v>
      </c>
      <c r="EB237" s="6">
        <f>IF(DU237&lt;&gt;"",ROUND(EA237+DZ237+DX237,2),0)*(1+Tablas!$E$8)</f>
        <v>0</v>
      </c>
    </row>
    <row r="238" spans="1:132" x14ac:dyDescent="0.2">
      <c r="A238" s="3">
        <f>IF($D238&gt;0,COUNTA($D$12:D238),0)</f>
        <v>0</v>
      </c>
      <c r="B238" s="13" t="str">
        <f t="shared" si="145"/>
        <v/>
      </c>
      <c r="C238" s="1">
        <f t="shared" si="146"/>
        <v>52489</v>
      </c>
      <c r="D238" s="34"/>
      <c r="E238" s="6">
        <f t="shared" si="147"/>
        <v>1.0572875908110291E-11</v>
      </c>
      <c r="F238" s="6">
        <f t="shared" si="111"/>
        <v>0</v>
      </c>
      <c r="G238" s="6">
        <f t="shared" si="112"/>
        <v>0</v>
      </c>
      <c r="H238" s="6">
        <f t="shared" si="113"/>
        <v>0</v>
      </c>
      <c r="I238" s="6">
        <f>ROUND(SUM(F238:H238),2)*(Tablas!$E$8)</f>
        <v>0</v>
      </c>
      <c r="J238" s="6">
        <f t="shared" si="114"/>
        <v>0</v>
      </c>
      <c r="AR238" s="14" t="str">
        <f t="shared" si="115"/>
        <v/>
      </c>
      <c r="AS238" s="6">
        <f t="shared" si="116"/>
        <v>0</v>
      </c>
      <c r="AT238" s="6">
        <f t="shared" si="117"/>
        <v>0</v>
      </c>
      <c r="AU238" s="6">
        <f>IF(SUM($AT$12:$AT238)&gt;0,0,IF($AR238&lt;&gt;"",-PPMT($H$2,$AR238,$C$4*12,$AS$12-SUM($AT$12:$AT238)),0))</f>
        <v>0</v>
      </c>
      <c r="AV238" s="6">
        <f>IF(SUM($AT$12:$AT238)&gt;0,0,IF($AR238&lt;&gt;"",AS238-AU238-AT238,0))</f>
        <v>0</v>
      </c>
      <c r="AW238" s="6">
        <f>IF(SUM($AT$12:$AT238)&gt;0,0,IF($AR238&lt;&gt;"",(AS238-AT238)*$H$2,0))</f>
        <v>0</v>
      </c>
      <c r="AX238" s="6">
        <f>IF(AU238&gt;0,IF(SUM($AT$12:$AT238)&gt;0,0,IF($AR238&lt;&gt;"",Tablas!$G$8,0)),0)</f>
        <v>0</v>
      </c>
      <c r="AY238" s="6">
        <f>IF($AR238&lt;&gt;"",ROUND(AX238+AW238+AU238,2),0)*(1+Tablas!$E$8)</f>
        <v>0</v>
      </c>
      <c r="BA238" s="14" t="str">
        <f t="shared" si="118"/>
        <v/>
      </c>
      <c r="BB238" s="6">
        <f t="shared" si="119"/>
        <v>0</v>
      </c>
      <c r="BC238" s="6">
        <f t="shared" si="120"/>
        <v>0</v>
      </c>
      <c r="BD238" s="6">
        <f>IF(BB238&gt;0,
IF(SUM(BC$12:BC238)&gt;0,0,
IF(BA238&lt;&gt;"",
-PPMT(Tablas!$D$8,BA238,($C$4*12)-(VLOOKUP($AR$9,$A$12:$B$71,2,0)-1),BB$9-SUM(BC$12:BC238)),0)),0)</f>
        <v>0</v>
      </c>
      <c r="BE238" s="6">
        <f>IF(SUM(BC$12:BC238)&gt;0,0,IF(BA238&lt;&gt;"",BB238-BD238-BC238,0))</f>
        <v>0</v>
      </c>
      <c r="BF238" s="6">
        <f>IF(SUM(BC$12:BC238)&gt;0,0,IF(BA238&lt;&gt;"",(BB238-BC238)*Tablas!$D$8,0))</f>
        <v>0</v>
      </c>
      <c r="BG238" s="6">
        <f>IF(BD238&gt;0,IF(SUM(BC$12:BC238)&gt;0,0,IF(BA238&lt;&gt;"",Tablas!$G$8,0)),0)</f>
        <v>0</v>
      </c>
      <c r="BH238" s="6">
        <f>IF(BA238&lt;&gt;"",ROUND(BG238+BF238+BD238,2),0)*(1+Tablas!$E$8)</f>
        <v>0</v>
      </c>
      <c r="BJ238" s="14" t="str">
        <f t="shared" si="121"/>
        <v/>
      </c>
      <c r="BK238" s="6">
        <f t="shared" si="122"/>
        <v>0</v>
      </c>
      <c r="BL238" s="6">
        <f t="shared" si="123"/>
        <v>0</v>
      </c>
      <c r="BM238" s="6">
        <f>IF(BK238&gt;0,IF(SUM(BL$12:BL238)&gt;0,0,IF(BJ238&lt;&gt;"",-PPMT(Tablas!$D$8,BJ238,($C$4*12)-(VLOOKUP($BA$9,$A$12:$B$71,2,0)-1),BK$9-SUM(BL$12:BL238)),0)),0)</f>
        <v>0</v>
      </c>
      <c r="BN238" s="6">
        <f>IF(SUM(BL$12:BL238)&gt;0,0,IF(BJ238&lt;&gt;"",BK238-BM238-BL238,0))</f>
        <v>0</v>
      </c>
      <c r="BO238" s="6">
        <f>IF(SUM(BL$12:BL238)&gt;0,0,IF(BJ238&lt;&gt;"",(BK238-BL238)*Tablas!$D$8,0))</f>
        <v>0</v>
      </c>
      <c r="BP238" s="6">
        <f>IF(BM238&gt;0,IF(SUM(BL$12:BL238)&gt;0,0,IF(BJ238&lt;&gt;"",Tablas!$G$8,0)),0)</f>
        <v>0</v>
      </c>
      <c r="BQ238" s="6">
        <f>IF(BJ238&lt;&gt;"",ROUND(BP238+BO238+BM238,2),0)*(1+Tablas!$E$8)</f>
        <v>0</v>
      </c>
      <c r="BS238" s="14" t="str">
        <f t="shared" si="124"/>
        <v/>
      </c>
      <c r="BT238" s="6">
        <f t="shared" si="125"/>
        <v>0</v>
      </c>
      <c r="BU238" s="6">
        <f t="shared" si="126"/>
        <v>0</v>
      </c>
      <c r="BV238" s="6">
        <f>IF(BT238&gt;0,IF(SUM(BU$12:BU238)&gt;0,0,IF(BS238&lt;&gt;"",-PPMT(Tablas!$D$8,BS238,($C$4*12)-(VLOOKUP($BJ$9,$A$12:$B$71,2,0)-1),BT$9-SUM(BU$12:BU238)),0)),0)</f>
        <v>0</v>
      </c>
      <c r="BW238" s="6">
        <f>IF(SUM(BU$12:BU238)&gt;0,0,IF(BS238&lt;&gt;"",BT238-BV238-BU238,0))</f>
        <v>0</v>
      </c>
      <c r="BX238" s="6">
        <f>IF(SUM(BU$12:BU238)&gt;0,0,IF(BS238&lt;&gt;"",(BT238-BU238)*Tablas!$D$8,0))</f>
        <v>0</v>
      </c>
      <c r="BY238" s="6">
        <f>IF(BV238&gt;0,IF(SUM(BU$12:BU238)&gt;0,0,IF(BS238&lt;&gt;"",Tablas!$G$8,0)),0)</f>
        <v>0</v>
      </c>
      <c r="BZ238" s="6">
        <f>IF(BS238&lt;&gt;"",ROUND(BY238+BX238+BV238,2),0)*(1+Tablas!$E$8)</f>
        <v>0</v>
      </c>
      <c r="CB238" s="14" t="str">
        <f t="shared" si="127"/>
        <v/>
      </c>
      <c r="CC238" s="6">
        <f t="shared" si="128"/>
        <v>0</v>
      </c>
      <c r="CD238" s="6">
        <f t="shared" si="129"/>
        <v>0</v>
      </c>
      <c r="CE238" s="6">
        <f>IF(CC238&gt;0,IF(SUM(CD$12:CD238)&gt;0,0,IF(CB238&lt;&gt;"",-PPMT(Tablas!$D$8,CB238,($C$4*12)-(VLOOKUP($BS$9,$A$12:$B$71,2,0)-1),CC$9-SUM(CD$12:CD238)),0)),0)</f>
        <v>0</v>
      </c>
      <c r="CF238" s="6">
        <f>IF(SUM(CD$12:CD238)&gt;0,0,IF(CB238&lt;&gt;"",CC238-CE238-CD238,0))</f>
        <v>0</v>
      </c>
      <c r="CG238" s="6">
        <f>IF(SUM(CD$12:CD238)&gt;0,0,IF(CB238&lt;&gt;"",(CC238-CD238)*Tablas!$D$8,0))</f>
        <v>0</v>
      </c>
      <c r="CH238" s="6">
        <f>IF(CE238&gt;0,IF(SUM(CD$12:CD238)&gt;0,0,IF(CB238&lt;&gt;"",Tablas!$G$8,0)),0)</f>
        <v>0</v>
      </c>
      <c r="CI238" s="6">
        <f>IF(CB238&lt;&gt;"",ROUND(CH238+CG238+CE238,2),0)*(1+Tablas!$E$8)</f>
        <v>0</v>
      </c>
      <c r="CK238" s="14" t="str">
        <f t="shared" si="130"/>
        <v/>
      </c>
      <c r="CL238" s="6">
        <f t="shared" si="131"/>
        <v>0</v>
      </c>
      <c r="CM238" s="6">
        <f t="shared" si="132"/>
        <v>0</v>
      </c>
      <c r="CN238" s="6">
        <f>IF(CL238&gt;0,IF(SUM(CM$12:CM238)&gt;0,0,IF(CK238&lt;&gt;"",-PPMT(Tablas!$D$8,CK238,($C$4*12)-(VLOOKUP($CB$9,$A$12:$B$71,2,0)-1),CL$9-SUM(CM$12:CM238)),0)),0)</f>
        <v>0</v>
      </c>
      <c r="CO238" s="6">
        <f>IF(SUM(CM$12:CM238)&gt;0,0,IF(CK238&lt;&gt;"",CL238-CN238-CM238,0))</f>
        <v>0</v>
      </c>
      <c r="CP238" s="6">
        <f>IF(SUM(CM$12:CM238)&gt;0,0,IF(CK238&lt;&gt;"",(CL238-CM238)*Tablas!$D$8,0))</f>
        <v>0</v>
      </c>
      <c r="CQ238" s="6">
        <f>IF(CN238&gt;0,IF(SUM(CM$12:CM238)&gt;0,0,IF(CK238&lt;&gt;"",Tablas!$G$8,0)),0)</f>
        <v>0</v>
      </c>
      <c r="CR238" s="6">
        <f>IF(CK238&lt;&gt;"",ROUND(CQ238+CP238+CN238,2),0)*(1+Tablas!$E$8)</f>
        <v>0</v>
      </c>
      <c r="CT238" s="14" t="str">
        <f t="shared" si="133"/>
        <v/>
      </c>
      <c r="CU238" s="6">
        <f t="shared" si="134"/>
        <v>0</v>
      </c>
      <c r="CV238" s="6">
        <f t="shared" si="135"/>
        <v>0</v>
      </c>
      <c r="CW238" s="6">
        <f>IF(CU238&gt;0,IF(SUM(CV$12:CV238)&gt;0,0,IF(CT238&lt;&gt;"",-PPMT(Tablas!$D$8,CT238,($C$4*12)-(VLOOKUP($CK$9,$A$12:$B$71,2,0)-1),CU$9-SUM(CV$12:CV238)),0)),0)</f>
        <v>0</v>
      </c>
      <c r="CX238" s="6">
        <f>IF(SUM(CV$12:CV238)&gt;0,0,IF(CT238&lt;&gt;"",CU238-CW238-CV238,0))</f>
        <v>0</v>
      </c>
      <c r="CY238" s="6">
        <f>IF(SUM(CV$12:CV238)&gt;0,0,IF(CT238&lt;&gt;"",(CU238-CV238)*Tablas!$D$8,0))</f>
        <v>0</v>
      </c>
      <c r="CZ238" s="6">
        <f>IF(CW238&gt;0,IF(SUM(CV$12:CV238)&gt;0,0,IF(CT238&lt;&gt;"",Tablas!$G$8,0)),0)</f>
        <v>0</v>
      </c>
      <c r="DA238" s="6">
        <f>IF(CT238&lt;&gt;"",ROUND(CZ238+CY238+CW238,2),0)*(1+Tablas!$E$8)</f>
        <v>0</v>
      </c>
      <c r="DC238" s="14" t="str">
        <f t="shared" si="136"/>
        <v/>
      </c>
      <c r="DD238" s="6">
        <f t="shared" si="137"/>
        <v>0</v>
      </c>
      <c r="DE238" s="6">
        <f t="shared" si="138"/>
        <v>0</v>
      </c>
      <c r="DF238" s="6">
        <f>IF(DD238&gt;0,IF(SUM(DE$12:DE238)&gt;0,0,IF(DC238&lt;&gt;"",-PPMT(Tablas!$D$8,DC238,($C$4*12)-(VLOOKUP($CT$9,$A$12:$B$71,2,0)-1),DD$9-SUM(DE$12:DE238)),0)),0)</f>
        <v>0</v>
      </c>
      <c r="DG238" s="6">
        <f>IF(SUM(DE$12:DE238)&gt;0,0,IF(DC238&lt;&gt;"",DD238-DF238-DE238,0))</f>
        <v>0</v>
      </c>
      <c r="DH238" s="6">
        <f>IF(SUM(DE$12:DE238)&gt;0,0,IF(DC238&lt;&gt;"",(DD238-DE238)*Tablas!$D$8,0))</f>
        <v>0</v>
      </c>
      <c r="DI238" s="6">
        <f>IF(DF238&gt;0,IF(SUM(DE$12:DE238)&gt;0,0,IF(DC238&lt;&gt;"",Tablas!$G$8,0)),0)</f>
        <v>0</v>
      </c>
      <c r="DJ238" s="6">
        <f>IF(DC238&lt;&gt;"",ROUND(DI238+DH238+DF238,2),0)*(1+Tablas!$E$8)</f>
        <v>0</v>
      </c>
      <c r="DL238" s="14" t="str">
        <f t="shared" si="139"/>
        <v/>
      </c>
      <c r="DM238" s="6">
        <f t="shared" si="140"/>
        <v>0</v>
      </c>
      <c r="DN238" s="6">
        <f t="shared" si="141"/>
        <v>0</v>
      </c>
      <c r="DO238" s="6">
        <f>IF(DM238&gt;0,IF(SUM(DN$12:DN238)&gt;0,0,IF(DL238&lt;&gt;"",-PPMT(Tablas!$D$8,DL238,($C$4*12)-(VLOOKUP($DC$9,$A$12:$B$71,2,0)-1),DM$9-SUM(DN$12:DN238)),0)),0)</f>
        <v>0</v>
      </c>
      <c r="DP238" s="6">
        <f>IF(SUM(DN$12:DN238)&gt;0,0,IF(DL238&lt;&gt;"",DM238-DO238-DN238,0))</f>
        <v>0</v>
      </c>
      <c r="DQ238" s="6">
        <f>IF(SUM(DN$12:DN238)&gt;0,0,IF(DL238&lt;&gt;"",(DM238-DN238)*Tablas!$D$8,0))</f>
        <v>0</v>
      </c>
      <c r="DR238" s="6">
        <f>IF(DO238&gt;0,IF(SUM(DN$12:DN238)&gt;0,0,IF(DL238&lt;&gt;"",Tablas!$G$8,0)),0)</f>
        <v>0</v>
      </c>
      <c r="DS238" s="6">
        <f>IF(DL238&lt;&gt;"",ROUND(DR238+DQ238+DO238,2),0)*(1+Tablas!$E$8)</f>
        <v>0</v>
      </c>
      <c r="DU238" s="14" t="str">
        <f t="shared" si="142"/>
        <v/>
      </c>
      <c r="DV238" s="6">
        <f t="shared" si="143"/>
        <v>0</v>
      </c>
      <c r="DW238" s="6">
        <f t="shared" si="144"/>
        <v>0</v>
      </c>
      <c r="DX238" s="6">
        <f>IF(DV238&gt;0,IF(SUM(DW$12:DW238)&gt;0,0,IF(DU238&lt;&gt;"",-PPMT(Tablas!$D$8,DU238,($C$4*12)-(VLOOKUP($DL$9,$A$12:$B$71,2,0)-1),DV$9-SUM(DW$12:DW238)),0)),0)</f>
        <v>0</v>
      </c>
      <c r="DY238" s="6">
        <f>IF(SUM(DW$12:DW238)&gt;0,0,IF(DU238&lt;&gt;"",DV238-DX238-DW238,0))</f>
        <v>0</v>
      </c>
      <c r="DZ238" s="6">
        <f>IF(SUM(DW$12:DW238)&gt;0,0,IF(DU238&lt;&gt;"",(DV238-DW238)*Tablas!$D$8,0))</f>
        <v>0</v>
      </c>
      <c r="EA238" s="6">
        <f>IF(DX238&gt;0,IF(SUM(DW$12:DW238)&gt;0,0,IF(DU238&lt;&gt;"",Tablas!$G$8,0)),0)</f>
        <v>0</v>
      </c>
      <c r="EB238" s="6">
        <f>IF(DU238&lt;&gt;"",ROUND(EA238+DZ238+DX238,2),0)*(1+Tablas!$E$8)</f>
        <v>0</v>
      </c>
    </row>
    <row r="239" spans="1:132" x14ac:dyDescent="0.2">
      <c r="A239" s="3">
        <f>IF($D239&gt;0,COUNTA($D$12:D239),0)</f>
        <v>0</v>
      </c>
      <c r="B239" s="13" t="str">
        <f t="shared" si="145"/>
        <v/>
      </c>
      <c r="C239" s="1">
        <f t="shared" si="146"/>
        <v>52519</v>
      </c>
      <c r="D239" s="34"/>
      <c r="E239" s="6">
        <f t="shared" si="147"/>
        <v>1.0572875908110291E-11</v>
      </c>
      <c r="F239" s="6">
        <f t="shared" si="111"/>
        <v>0</v>
      </c>
      <c r="G239" s="6">
        <f t="shared" si="112"/>
        <v>0</v>
      </c>
      <c r="H239" s="6">
        <f t="shared" si="113"/>
        <v>0</v>
      </c>
      <c r="I239" s="6">
        <f>ROUND(SUM(F239:H239),2)*(Tablas!$E$8)</f>
        <v>0</v>
      </c>
      <c r="J239" s="6">
        <f t="shared" si="114"/>
        <v>0</v>
      </c>
      <c r="AR239" s="14" t="str">
        <f t="shared" si="115"/>
        <v/>
      </c>
      <c r="AS239" s="6">
        <f t="shared" si="116"/>
        <v>0</v>
      </c>
      <c r="AT239" s="6">
        <f t="shared" si="117"/>
        <v>0</v>
      </c>
      <c r="AU239" s="6">
        <f>IF(SUM($AT$12:$AT239)&gt;0,0,IF($AR239&lt;&gt;"",-PPMT($H$2,$AR239,$C$4*12,$AS$12-SUM($AT$12:$AT239)),0))</f>
        <v>0</v>
      </c>
      <c r="AV239" s="6">
        <f>IF(SUM($AT$12:$AT239)&gt;0,0,IF($AR239&lt;&gt;"",AS239-AU239-AT239,0))</f>
        <v>0</v>
      </c>
      <c r="AW239" s="6">
        <f>IF(SUM($AT$12:$AT239)&gt;0,0,IF($AR239&lt;&gt;"",(AS239-AT239)*$H$2,0))</f>
        <v>0</v>
      </c>
      <c r="AX239" s="6">
        <f>IF(AU239&gt;0,IF(SUM($AT$12:$AT239)&gt;0,0,IF($AR239&lt;&gt;"",Tablas!$G$8,0)),0)</f>
        <v>0</v>
      </c>
      <c r="AY239" s="6">
        <f>IF($AR239&lt;&gt;"",ROUND(AX239+AW239+AU239,2),0)*(1+Tablas!$E$8)</f>
        <v>0</v>
      </c>
      <c r="BA239" s="14" t="str">
        <f t="shared" si="118"/>
        <v/>
      </c>
      <c r="BB239" s="6">
        <f t="shared" si="119"/>
        <v>0</v>
      </c>
      <c r="BC239" s="6">
        <f t="shared" si="120"/>
        <v>0</v>
      </c>
      <c r="BD239" s="6">
        <f>IF(BB239&gt;0,
IF(SUM(BC$12:BC239)&gt;0,0,
IF(BA239&lt;&gt;"",
-PPMT(Tablas!$D$8,BA239,($C$4*12)-(VLOOKUP($AR$9,$A$12:$B$71,2,0)-1),BB$9-SUM(BC$12:BC239)),0)),0)</f>
        <v>0</v>
      </c>
      <c r="BE239" s="6">
        <f>IF(SUM(BC$12:BC239)&gt;0,0,IF(BA239&lt;&gt;"",BB239-BD239-BC239,0))</f>
        <v>0</v>
      </c>
      <c r="BF239" s="6">
        <f>IF(SUM(BC$12:BC239)&gt;0,0,IF(BA239&lt;&gt;"",(BB239-BC239)*Tablas!$D$8,0))</f>
        <v>0</v>
      </c>
      <c r="BG239" s="6">
        <f>IF(BD239&gt;0,IF(SUM(BC$12:BC239)&gt;0,0,IF(BA239&lt;&gt;"",Tablas!$G$8,0)),0)</f>
        <v>0</v>
      </c>
      <c r="BH239" s="6">
        <f>IF(BA239&lt;&gt;"",ROUND(BG239+BF239+BD239,2),0)*(1+Tablas!$E$8)</f>
        <v>0</v>
      </c>
      <c r="BJ239" s="14" t="str">
        <f t="shared" si="121"/>
        <v/>
      </c>
      <c r="BK239" s="6">
        <f t="shared" si="122"/>
        <v>0</v>
      </c>
      <c r="BL239" s="6">
        <f t="shared" si="123"/>
        <v>0</v>
      </c>
      <c r="BM239" s="6">
        <f>IF(BK239&gt;0,IF(SUM(BL$12:BL239)&gt;0,0,IF(BJ239&lt;&gt;"",-PPMT(Tablas!$D$8,BJ239,($C$4*12)-(VLOOKUP($BA$9,$A$12:$B$71,2,0)-1),BK$9-SUM(BL$12:BL239)),0)),0)</f>
        <v>0</v>
      </c>
      <c r="BN239" s="6">
        <f>IF(SUM(BL$12:BL239)&gt;0,0,IF(BJ239&lt;&gt;"",BK239-BM239-BL239,0))</f>
        <v>0</v>
      </c>
      <c r="BO239" s="6">
        <f>IF(SUM(BL$12:BL239)&gt;0,0,IF(BJ239&lt;&gt;"",(BK239-BL239)*Tablas!$D$8,0))</f>
        <v>0</v>
      </c>
      <c r="BP239" s="6">
        <f>IF(BM239&gt;0,IF(SUM(BL$12:BL239)&gt;0,0,IF(BJ239&lt;&gt;"",Tablas!$G$8,0)),0)</f>
        <v>0</v>
      </c>
      <c r="BQ239" s="6">
        <f>IF(BJ239&lt;&gt;"",ROUND(BP239+BO239+BM239,2),0)*(1+Tablas!$E$8)</f>
        <v>0</v>
      </c>
      <c r="BS239" s="14" t="str">
        <f t="shared" si="124"/>
        <v/>
      </c>
      <c r="BT239" s="6">
        <f t="shared" si="125"/>
        <v>0</v>
      </c>
      <c r="BU239" s="6">
        <f t="shared" si="126"/>
        <v>0</v>
      </c>
      <c r="BV239" s="6">
        <f>IF(BT239&gt;0,IF(SUM(BU$12:BU239)&gt;0,0,IF(BS239&lt;&gt;"",-PPMT(Tablas!$D$8,BS239,($C$4*12)-(VLOOKUP($BJ$9,$A$12:$B$71,2,0)-1),BT$9-SUM(BU$12:BU239)),0)),0)</f>
        <v>0</v>
      </c>
      <c r="BW239" s="6">
        <f>IF(SUM(BU$12:BU239)&gt;0,0,IF(BS239&lt;&gt;"",BT239-BV239-BU239,0))</f>
        <v>0</v>
      </c>
      <c r="BX239" s="6">
        <f>IF(SUM(BU$12:BU239)&gt;0,0,IF(BS239&lt;&gt;"",(BT239-BU239)*Tablas!$D$8,0))</f>
        <v>0</v>
      </c>
      <c r="BY239" s="6">
        <f>IF(BV239&gt;0,IF(SUM(BU$12:BU239)&gt;0,0,IF(BS239&lt;&gt;"",Tablas!$G$8,0)),0)</f>
        <v>0</v>
      </c>
      <c r="BZ239" s="6">
        <f>IF(BS239&lt;&gt;"",ROUND(BY239+BX239+BV239,2),0)*(1+Tablas!$E$8)</f>
        <v>0</v>
      </c>
      <c r="CB239" s="14" t="str">
        <f t="shared" si="127"/>
        <v/>
      </c>
      <c r="CC239" s="6">
        <f t="shared" si="128"/>
        <v>0</v>
      </c>
      <c r="CD239" s="6">
        <f t="shared" si="129"/>
        <v>0</v>
      </c>
      <c r="CE239" s="6">
        <f>IF(CC239&gt;0,IF(SUM(CD$12:CD239)&gt;0,0,IF(CB239&lt;&gt;"",-PPMT(Tablas!$D$8,CB239,($C$4*12)-(VLOOKUP($BS$9,$A$12:$B$71,2,0)-1),CC$9-SUM(CD$12:CD239)),0)),0)</f>
        <v>0</v>
      </c>
      <c r="CF239" s="6">
        <f>IF(SUM(CD$12:CD239)&gt;0,0,IF(CB239&lt;&gt;"",CC239-CE239-CD239,0))</f>
        <v>0</v>
      </c>
      <c r="CG239" s="6">
        <f>IF(SUM(CD$12:CD239)&gt;0,0,IF(CB239&lt;&gt;"",(CC239-CD239)*Tablas!$D$8,0))</f>
        <v>0</v>
      </c>
      <c r="CH239" s="6">
        <f>IF(CE239&gt;0,IF(SUM(CD$12:CD239)&gt;0,0,IF(CB239&lt;&gt;"",Tablas!$G$8,0)),0)</f>
        <v>0</v>
      </c>
      <c r="CI239" s="6">
        <f>IF(CB239&lt;&gt;"",ROUND(CH239+CG239+CE239,2),0)*(1+Tablas!$E$8)</f>
        <v>0</v>
      </c>
      <c r="CK239" s="14" t="str">
        <f t="shared" si="130"/>
        <v/>
      </c>
      <c r="CL239" s="6">
        <f t="shared" si="131"/>
        <v>0</v>
      </c>
      <c r="CM239" s="6">
        <f t="shared" si="132"/>
        <v>0</v>
      </c>
      <c r="CN239" s="6">
        <f>IF(CL239&gt;0,IF(SUM(CM$12:CM239)&gt;0,0,IF(CK239&lt;&gt;"",-PPMT(Tablas!$D$8,CK239,($C$4*12)-(VLOOKUP($CB$9,$A$12:$B$71,2,0)-1),CL$9-SUM(CM$12:CM239)),0)),0)</f>
        <v>0</v>
      </c>
      <c r="CO239" s="6">
        <f>IF(SUM(CM$12:CM239)&gt;0,0,IF(CK239&lt;&gt;"",CL239-CN239-CM239,0))</f>
        <v>0</v>
      </c>
      <c r="CP239" s="6">
        <f>IF(SUM(CM$12:CM239)&gt;0,0,IF(CK239&lt;&gt;"",(CL239-CM239)*Tablas!$D$8,0))</f>
        <v>0</v>
      </c>
      <c r="CQ239" s="6">
        <f>IF(CN239&gt;0,IF(SUM(CM$12:CM239)&gt;0,0,IF(CK239&lt;&gt;"",Tablas!$G$8,0)),0)</f>
        <v>0</v>
      </c>
      <c r="CR239" s="6">
        <f>IF(CK239&lt;&gt;"",ROUND(CQ239+CP239+CN239,2),0)*(1+Tablas!$E$8)</f>
        <v>0</v>
      </c>
      <c r="CT239" s="14" t="str">
        <f t="shared" si="133"/>
        <v/>
      </c>
      <c r="CU239" s="6">
        <f t="shared" si="134"/>
        <v>0</v>
      </c>
      <c r="CV239" s="6">
        <f t="shared" si="135"/>
        <v>0</v>
      </c>
      <c r="CW239" s="6">
        <f>IF(CU239&gt;0,IF(SUM(CV$12:CV239)&gt;0,0,IF(CT239&lt;&gt;"",-PPMT(Tablas!$D$8,CT239,($C$4*12)-(VLOOKUP($CK$9,$A$12:$B$71,2,0)-1),CU$9-SUM(CV$12:CV239)),0)),0)</f>
        <v>0</v>
      </c>
      <c r="CX239" s="6">
        <f>IF(SUM(CV$12:CV239)&gt;0,0,IF(CT239&lt;&gt;"",CU239-CW239-CV239,0))</f>
        <v>0</v>
      </c>
      <c r="CY239" s="6">
        <f>IF(SUM(CV$12:CV239)&gt;0,0,IF(CT239&lt;&gt;"",(CU239-CV239)*Tablas!$D$8,0))</f>
        <v>0</v>
      </c>
      <c r="CZ239" s="6">
        <f>IF(CW239&gt;0,IF(SUM(CV$12:CV239)&gt;0,0,IF(CT239&lt;&gt;"",Tablas!$G$8,0)),0)</f>
        <v>0</v>
      </c>
      <c r="DA239" s="6">
        <f>IF(CT239&lt;&gt;"",ROUND(CZ239+CY239+CW239,2),0)*(1+Tablas!$E$8)</f>
        <v>0</v>
      </c>
      <c r="DC239" s="14" t="str">
        <f t="shared" si="136"/>
        <v/>
      </c>
      <c r="DD239" s="6">
        <f t="shared" si="137"/>
        <v>0</v>
      </c>
      <c r="DE239" s="6">
        <f t="shared" si="138"/>
        <v>0</v>
      </c>
      <c r="DF239" s="6">
        <f>IF(DD239&gt;0,IF(SUM(DE$12:DE239)&gt;0,0,IF(DC239&lt;&gt;"",-PPMT(Tablas!$D$8,DC239,($C$4*12)-(VLOOKUP($CT$9,$A$12:$B$71,2,0)-1),DD$9-SUM(DE$12:DE239)),0)),0)</f>
        <v>0</v>
      </c>
      <c r="DG239" s="6">
        <f>IF(SUM(DE$12:DE239)&gt;0,0,IF(DC239&lt;&gt;"",DD239-DF239-DE239,0))</f>
        <v>0</v>
      </c>
      <c r="DH239" s="6">
        <f>IF(SUM(DE$12:DE239)&gt;0,0,IF(DC239&lt;&gt;"",(DD239-DE239)*Tablas!$D$8,0))</f>
        <v>0</v>
      </c>
      <c r="DI239" s="6">
        <f>IF(DF239&gt;0,IF(SUM(DE$12:DE239)&gt;0,0,IF(DC239&lt;&gt;"",Tablas!$G$8,0)),0)</f>
        <v>0</v>
      </c>
      <c r="DJ239" s="6">
        <f>IF(DC239&lt;&gt;"",ROUND(DI239+DH239+DF239,2),0)*(1+Tablas!$E$8)</f>
        <v>0</v>
      </c>
      <c r="DL239" s="14" t="str">
        <f t="shared" si="139"/>
        <v/>
      </c>
      <c r="DM239" s="6">
        <f t="shared" si="140"/>
        <v>0</v>
      </c>
      <c r="DN239" s="6">
        <f t="shared" si="141"/>
        <v>0</v>
      </c>
      <c r="DO239" s="6">
        <f>IF(DM239&gt;0,IF(SUM(DN$12:DN239)&gt;0,0,IF(DL239&lt;&gt;"",-PPMT(Tablas!$D$8,DL239,($C$4*12)-(VLOOKUP($DC$9,$A$12:$B$71,2,0)-1),DM$9-SUM(DN$12:DN239)),0)),0)</f>
        <v>0</v>
      </c>
      <c r="DP239" s="6">
        <f>IF(SUM(DN$12:DN239)&gt;0,0,IF(DL239&lt;&gt;"",DM239-DO239-DN239,0))</f>
        <v>0</v>
      </c>
      <c r="DQ239" s="6">
        <f>IF(SUM(DN$12:DN239)&gt;0,0,IF(DL239&lt;&gt;"",(DM239-DN239)*Tablas!$D$8,0))</f>
        <v>0</v>
      </c>
      <c r="DR239" s="6">
        <f>IF(DO239&gt;0,IF(SUM(DN$12:DN239)&gt;0,0,IF(DL239&lt;&gt;"",Tablas!$G$8,0)),0)</f>
        <v>0</v>
      </c>
      <c r="DS239" s="6">
        <f>IF(DL239&lt;&gt;"",ROUND(DR239+DQ239+DO239,2),0)*(1+Tablas!$E$8)</f>
        <v>0</v>
      </c>
      <c r="DU239" s="14" t="str">
        <f t="shared" si="142"/>
        <v/>
      </c>
      <c r="DV239" s="6">
        <f t="shared" si="143"/>
        <v>0</v>
      </c>
      <c r="DW239" s="6">
        <f t="shared" si="144"/>
        <v>0</v>
      </c>
      <c r="DX239" s="6">
        <f>IF(DV239&gt;0,IF(SUM(DW$12:DW239)&gt;0,0,IF(DU239&lt;&gt;"",-PPMT(Tablas!$D$8,DU239,($C$4*12)-(VLOOKUP($DL$9,$A$12:$B$71,2,0)-1),DV$9-SUM(DW$12:DW239)),0)),0)</f>
        <v>0</v>
      </c>
      <c r="DY239" s="6">
        <f>IF(SUM(DW$12:DW239)&gt;0,0,IF(DU239&lt;&gt;"",DV239-DX239-DW239,0))</f>
        <v>0</v>
      </c>
      <c r="DZ239" s="6">
        <f>IF(SUM(DW$12:DW239)&gt;0,0,IF(DU239&lt;&gt;"",(DV239-DW239)*Tablas!$D$8,0))</f>
        <v>0</v>
      </c>
      <c r="EA239" s="6">
        <f>IF(DX239&gt;0,IF(SUM(DW$12:DW239)&gt;0,0,IF(DU239&lt;&gt;"",Tablas!$G$8,0)),0)</f>
        <v>0</v>
      </c>
      <c r="EB239" s="6">
        <f>IF(DU239&lt;&gt;"",ROUND(EA239+DZ239+DX239,2),0)*(1+Tablas!$E$8)</f>
        <v>0</v>
      </c>
    </row>
    <row r="240" spans="1:132" x14ac:dyDescent="0.2">
      <c r="A240" s="3">
        <f>IF($D240&gt;0,COUNTA($D$12:D240),0)</f>
        <v>0</v>
      </c>
      <c r="B240" s="13" t="str">
        <f t="shared" si="145"/>
        <v/>
      </c>
      <c r="C240" s="1">
        <f t="shared" si="146"/>
        <v>52550</v>
      </c>
      <c r="D240" s="34"/>
      <c r="E240" s="6">
        <f t="shared" si="147"/>
        <v>1.0572875908110291E-11</v>
      </c>
      <c r="F240" s="6">
        <f t="shared" si="111"/>
        <v>0</v>
      </c>
      <c r="G240" s="6">
        <f t="shared" si="112"/>
        <v>0</v>
      </c>
      <c r="H240" s="6">
        <f t="shared" si="113"/>
        <v>0</v>
      </c>
      <c r="I240" s="6">
        <f>ROUND(SUM(F240:H240),2)*(Tablas!$E$8)</f>
        <v>0</v>
      </c>
      <c r="J240" s="6">
        <f t="shared" si="114"/>
        <v>0</v>
      </c>
      <c r="AR240" s="14" t="str">
        <f t="shared" si="115"/>
        <v/>
      </c>
      <c r="AS240" s="6">
        <f t="shared" si="116"/>
        <v>0</v>
      </c>
      <c r="AT240" s="6">
        <f t="shared" si="117"/>
        <v>0</v>
      </c>
      <c r="AU240" s="6">
        <f>IF(SUM($AT$12:$AT240)&gt;0,0,IF($AR240&lt;&gt;"",-PPMT($H$2,$AR240,$C$4*12,$AS$12-SUM($AT$12:$AT240)),0))</f>
        <v>0</v>
      </c>
      <c r="AV240" s="6">
        <f>IF(SUM($AT$12:$AT240)&gt;0,0,IF($AR240&lt;&gt;"",AS240-AU240-AT240,0))</f>
        <v>0</v>
      </c>
      <c r="AW240" s="6">
        <f>IF(SUM($AT$12:$AT240)&gt;0,0,IF($AR240&lt;&gt;"",(AS240-AT240)*$H$2,0))</f>
        <v>0</v>
      </c>
      <c r="AX240" s="6">
        <f>IF(AU240&gt;0,IF(SUM($AT$12:$AT240)&gt;0,0,IF($AR240&lt;&gt;"",Tablas!$G$8,0)),0)</f>
        <v>0</v>
      </c>
      <c r="AY240" s="6">
        <f>IF($AR240&lt;&gt;"",ROUND(AX240+AW240+AU240,2),0)*(1+Tablas!$E$8)</f>
        <v>0</v>
      </c>
      <c r="BA240" s="14" t="str">
        <f t="shared" si="118"/>
        <v/>
      </c>
      <c r="BB240" s="6">
        <f t="shared" si="119"/>
        <v>0</v>
      </c>
      <c r="BC240" s="6">
        <f t="shared" si="120"/>
        <v>0</v>
      </c>
      <c r="BD240" s="6">
        <f>IF(BB240&gt;0,
IF(SUM(BC$12:BC240)&gt;0,0,
IF(BA240&lt;&gt;"",
-PPMT(Tablas!$D$8,BA240,($C$4*12)-(VLOOKUP($AR$9,$A$12:$B$71,2,0)-1),BB$9-SUM(BC$12:BC240)),0)),0)</f>
        <v>0</v>
      </c>
      <c r="BE240" s="6">
        <f>IF(SUM(BC$12:BC240)&gt;0,0,IF(BA240&lt;&gt;"",BB240-BD240-BC240,0))</f>
        <v>0</v>
      </c>
      <c r="BF240" s="6">
        <f>IF(SUM(BC$12:BC240)&gt;0,0,IF(BA240&lt;&gt;"",(BB240-BC240)*Tablas!$D$8,0))</f>
        <v>0</v>
      </c>
      <c r="BG240" s="6">
        <f>IF(BD240&gt;0,IF(SUM(BC$12:BC240)&gt;0,0,IF(BA240&lt;&gt;"",Tablas!$G$8,0)),0)</f>
        <v>0</v>
      </c>
      <c r="BH240" s="6">
        <f>IF(BA240&lt;&gt;"",ROUND(BG240+BF240+BD240,2),0)*(1+Tablas!$E$8)</f>
        <v>0</v>
      </c>
      <c r="BJ240" s="14" t="str">
        <f t="shared" si="121"/>
        <v/>
      </c>
      <c r="BK240" s="6">
        <f t="shared" si="122"/>
        <v>0</v>
      </c>
      <c r="BL240" s="6">
        <f t="shared" si="123"/>
        <v>0</v>
      </c>
      <c r="BM240" s="6">
        <f>IF(BK240&gt;0,IF(SUM(BL$12:BL240)&gt;0,0,IF(BJ240&lt;&gt;"",-PPMT(Tablas!$D$8,BJ240,($C$4*12)-(VLOOKUP($BA$9,$A$12:$B$71,2,0)-1),BK$9-SUM(BL$12:BL240)),0)),0)</f>
        <v>0</v>
      </c>
      <c r="BN240" s="6">
        <f>IF(SUM(BL$12:BL240)&gt;0,0,IF(BJ240&lt;&gt;"",BK240-BM240-BL240,0))</f>
        <v>0</v>
      </c>
      <c r="BO240" s="6">
        <f>IF(SUM(BL$12:BL240)&gt;0,0,IF(BJ240&lt;&gt;"",(BK240-BL240)*Tablas!$D$8,0))</f>
        <v>0</v>
      </c>
      <c r="BP240" s="6">
        <f>IF(BM240&gt;0,IF(SUM(BL$12:BL240)&gt;0,0,IF(BJ240&lt;&gt;"",Tablas!$G$8,0)),0)</f>
        <v>0</v>
      </c>
      <c r="BQ240" s="6">
        <f>IF(BJ240&lt;&gt;"",ROUND(BP240+BO240+BM240,2),0)*(1+Tablas!$E$8)</f>
        <v>0</v>
      </c>
      <c r="BS240" s="14" t="str">
        <f t="shared" si="124"/>
        <v/>
      </c>
      <c r="BT240" s="6">
        <f t="shared" si="125"/>
        <v>0</v>
      </c>
      <c r="BU240" s="6">
        <f t="shared" si="126"/>
        <v>0</v>
      </c>
      <c r="BV240" s="6">
        <f>IF(BT240&gt;0,IF(SUM(BU$12:BU240)&gt;0,0,IF(BS240&lt;&gt;"",-PPMT(Tablas!$D$8,BS240,($C$4*12)-(VLOOKUP($BJ$9,$A$12:$B$71,2,0)-1),BT$9-SUM(BU$12:BU240)),0)),0)</f>
        <v>0</v>
      </c>
      <c r="BW240" s="6">
        <f>IF(SUM(BU$12:BU240)&gt;0,0,IF(BS240&lt;&gt;"",BT240-BV240-BU240,0))</f>
        <v>0</v>
      </c>
      <c r="BX240" s="6">
        <f>IF(SUM(BU$12:BU240)&gt;0,0,IF(BS240&lt;&gt;"",(BT240-BU240)*Tablas!$D$8,0))</f>
        <v>0</v>
      </c>
      <c r="BY240" s="6">
        <f>IF(BV240&gt;0,IF(SUM(BU$12:BU240)&gt;0,0,IF(BS240&lt;&gt;"",Tablas!$G$8,0)),0)</f>
        <v>0</v>
      </c>
      <c r="BZ240" s="6">
        <f>IF(BS240&lt;&gt;"",ROUND(BY240+BX240+BV240,2),0)*(1+Tablas!$E$8)</f>
        <v>0</v>
      </c>
      <c r="CB240" s="14" t="str">
        <f t="shared" si="127"/>
        <v/>
      </c>
      <c r="CC240" s="6">
        <f t="shared" si="128"/>
        <v>0</v>
      </c>
      <c r="CD240" s="6">
        <f t="shared" si="129"/>
        <v>0</v>
      </c>
      <c r="CE240" s="6">
        <f>IF(CC240&gt;0,IF(SUM(CD$12:CD240)&gt;0,0,IF(CB240&lt;&gt;"",-PPMT(Tablas!$D$8,CB240,($C$4*12)-(VLOOKUP($BS$9,$A$12:$B$71,2,0)-1),CC$9-SUM(CD$12:CD240)),0)),0)</f>
        <v>0</v>
      </c>
      <c r="CF240" s="6">
        <f>IF(SUM(CD$12:CD240)&gt;0,0,IF(CB240&lt;&gt;"",CC240-CE240-CD240,0))</f>
        <v>0</v>
      </c>
      <c r="CG240" s="6">
        <f>IF(SUM(CD$12:CD240)&gt;0,0,IF(CB240&lt;&gt;"",(CC240-CD240)*Tablas!$D$8,0))</f>
        <v>0</v>
      </c>
      <c r="CH240" s="6">
        <f>IF(CE240&gt;0,IF(SUM(CD$12:CD240)&gt;0,0,IF(CB240&lt;&gt;"",Tablas!$G$8,0)),0)</f>
        <v>0</v>
      </c>
      <c r="CI240" s="6">
        <f>IF(CB240&lt;&gt;"",ROUND(CH240+CG240+CE240,2),0)*(1+Tablas!$E$8)</f>
        <v>0</v>
      </c>
      <c r="CK240" s="14" t="str">
        <f t="shared" si="130"/>
        <v/>
      </c>
      <c r="CL240" s="6">
        <f t="shared" si="131"/>
        <v>0</v>
      </c>
      <c r="CM240" s="6">
        <f t="shared" si="132"/>
        <v>0</v>
      </c>
      <c r="CN240" s="6">
        <f>IF(CL240&gt;0,IF(SUM(CM$12:CM240)&gt;0,0,IF(CK240&lt;&gt;"",-PPMT(Tablas!$D$8,CK240,($C$4*12)-(VLOOKUP($CB$9,$A$12:$B$71,2,0)-1),CL$9-SUM(CM$12:CM240)),0)),0)</f>
        <v>0</v>
      </c>
      <c r="CO240" s="6">
        <f>IF(SUM(CM$12:CM240)&gt;0,0,IF(CK240&lt;&gt;"",CL240-CN240-CM240,0))</f>
        <v>0</v>
      </c>
      <c r="CP240" s="6">
        <f>IF(SUM(CM$12:CM240)&gt;0,0,IF(CK240&lt;&gt;"",(CL240-CM240)*Tablas!$D$8,0))</f>
        <v>0</v>
      </c>
      <c r="CQ240" s="6">
        <f>IF(CN240&gt;0,IF(SUM(CM$12:CM240)&gt;0,0,IF(CK240&lt;&gt;"",Tablas!$G$8,0)),0)</f>
        <v>0</v>
      </c>
      <c r="CR240" s="6">
        <f>IF(CK240&lt;&gt;"",ROUND(CQ240+CP240+CN240,2),0)*(1+Tablas!$E$8)</f>
        <v>0</v>
      </c>
      <c r="CT240" s="14" t="str">
        <f t="shared" si="133"/>
        <v/>
      </c>
      <c r="CU240" s="6">
        <f t="shared" si="134"/>
        <v>0</v>
      </c>
      <c r="CV240" s="6">
        <f t="shared" si="135"/>
        <v>0</v>
      </c>
      <c r="CW240" s="6">
        <f>IF(CU240&gt;0,IF(SUM(CV$12:CV240)&gt;0,0,IF(CT240&lt;&gt;"",-PPMT(Tablas!$D$8,CT240,($C$4*12)-(VLOOKUP($CK$9,$A$12:$B$71,2,0)-1),CU$9-SUM(CV$12:CV240)),0)),0)</f>
        <v>0</v>
      </c>
      <c r="CX240" s="6">
        <f>IF(SUM(CV$12:CV240)&gt;0,0,IF(CT240&lt;&gt;"",CU240-CW240-CV240,0))</f>
        <v>0</v>
      </c>
      <c r="CY240" s="6">
        <f>IF(SUM(CV$12:CV240)&gt;0,0,IF(CT240&lt;&gt;"",(CU240-CV240)*Tablas!$D$8,0))</f>
        <v>0</v>
      </c>
      <c r="CZ240" s="6">
        <f>IF(CW240&gt;0,IF(SUM(CV$12:CV240)&gt;0,0,IF(CT240&lt;&gt;"",Tablas!$G$8,0)),0)</f>
        <v>0</v>
      </c>
      <c r="DA240" s="6">
        <f>IF(CT240&lt;&gt;"",ROUND(CZ240+CY240+CW240,2),0)*(1+Tablas!$E$8)</f>
        <v>0</v>
      </c>
      <c r="DC240" s="14" t="str">
        <f t="shared" si="136"/>
        <v/>
      </c>
      <c r="DD240" s="6">
        <f t="shared" si="137"/>
        <v>0</v>
      </c>
      <c r="DE240" s="6">
        <f t="shared" si="138"/>
        <v>0</v>
      </c>
      <c r="DF240" s="6">
        <f>IF(DD240&gt;0,IF(SUM(DE$12:DE240)&gt;0,0,IF(DC240&lt;&gt;"",-PPMT(Tablas!$D$8,DC240,($C$4*12)-(VLOOKUP($CT$9,$A$12:$B$71,2,0)-1),DD$9-SUM(DE$12:DE240)),0)),0)</f>
        <v>0</v>
      </c>
      <c r="DG240" s="6">
        <f>IF(SUM(DE$12:DE240)&gt;0,0,IF(DC240&lt;&gt;"",DD240-DF240-DE240,0))</f>
        <v>0</v>
      </c>
      <c r="DH240" s="6">
        <f>IF(SUM(DE$12:DE240)&gt;0,0,IF(DC240&lt;&gt;"",(DD240-DE240)*Tablas!$D$8,0))</f>
        <v>0</v>
      </c>
      <c r="DI240" s="6">
        <f>IF(DF240&gt;0,IF(SUM(DE$12:DE240)&gt;0,0,IF(DC240&lt;&gt;"",Tablas!$G$8,0)),0)</f>
        <v>0</v>
      </c>
      <c r="DJ240" s="6">
        <f>IF(DC240&lt;&gt;"",ROUND(DI240+DH240+DF240,2),0)*(1+Tablas!$E$8)</f>
        <v>0</v>
      </c>
      <c r="DL240" s="14" t="str">
        <f t="shared" si="139"/>
        <v/>
      </c>
      <c r="DM240" s="6">
        <f t="shared" si="140"/>
        <v>0</v>
      </c>
      <c r="DN240" s="6">
        <f t="shared" si="141"/>
        <v>0</v>
      </c>
      <c r="DO240" s="6">
        <f>IF(DM240&gt;0,IF(SUM(DN$12:DN240)&gt;0,0,IF(DL240&lt;&gt;"",-PPMT(Tablas!$D$8,DL240,($C$4*12)-(VLOOKUP($DC$9,$A$12:$B$71,2,0)-1),DM$9-SUM(DN$12:DN240)),0)),0)</f>
        <v>0</v>
      </c>
      <c r="DP240" s="6">
        <f>IF(SUM(DN$12:DN240)&gt;0,0,IF(DL240&lt;&gt;"",DM240-DO240-DN240,0))</f>
        <v>0</v>
      </c>
      <c r="DQ240" s="6">
        <f>IF(SUM(DN$12:DN240)&gt;0,0,IF(DL240&lt;&gt;"",(DM240-DN240)*Tablas!$D$8,0))</f>
        <v>0</v>
      </c>
      <c r="DR240" s="6">
        <f>IF(DO240&gt;0,IF(SUM(DN$12:DN240)&gt;0,0,IF(DL240&lt;&gt;"",Tablas!$G$8,0)),0)</f>
        <v>0</v>
      </c>
      <c r="DS240" s="6">
        <f>IF(DL240&lt;&gt;"",ROUND(DR240+DQ240+DO240,2),0)*(1+Tablas!$E$8)</f>
        <v>0</v>
      </c>
      <c r="DU240" s="14" t="str">
        <f t="shared" si="142"/>
        <v/>
      </c>
      <c r="DV240" s="6">
        <f t="shared" si="143"/>
        <v>0</v>
      </c>
      <c r="DW240" s="6">
        <f t="shared" si="144"/>
        <v>0</v>
      </c>
      <c r="DX240" s="6">
        <f>IF(DV240&gt;0,IF(SUM(DW$12:DW240)&gt;0,0,IF(DU240&lt;&gt;"",-PPMT(Tablas!$D$8,DU240,($C$4*12)-(VLOOKUP($DL$9,$A$12:$B$71,2,0)-1),DV$9-SUM(DW$12:DW240)),0)),0)</f>
        <v>0</v>
      </c>
      <c r="DY240" s="6">
        <f>IF(SUM(DW$12:DW240)&gt;0,0,IF(DU240&lt;&gt;"",DV240-DX240-DW240,0))</f>
        <v>0</v>
      </c>
      <c r="DZ240" s="6">
        <f>IF(SUM(DW$12:DW240)&gt;0,0,IF(DU240&lt;&gt;"",(DV240-DW240)*Tablas!$D$8,0))</f>
        <v>0</v>
      </c>
      <c r="EA240" s="6">
        <f>IF(DX240&gt;0,IF(SUM(DW$12:DW240)&gt;0,0,IF(DU240&lt;&gt;"",Tablas!$G$8,0)),0)</f>
        <v>0</v>
      </c>
      <c r="EB240" s="6">
        <f>IF(DU240&lt;&gt;"",ROUND(EA240+DZ240+DX240,2),0)*(1+Tablas!$E$8)</f>
        <v>0</v>
      </c>
    </row>
    <row r="241" spans="1:132" x14ac:dyDescent="0.2">
      <c r="A241" s="3">
        <f>IF($D241&gt;0,COUNTA($D$12:D241),0)</f>
        <v>0</v>
      </c>
      <c r="B241" s="13" t="str">
        <f t="shared" si="145"/>
        <v/>
      </c>
      <c r="C241" s="1">
        <f t="shared" si="146"/>
        <v>52580</v>
      </c>
      <c r="D241" s="34"/>
      <c r="E241" s="6">
        <f t="shared" si="147"/>
        <v>1.0572875908110291E-11</v>
      </c>
      <c r="F241" s="6">
        <f t="shared" si="111"/>
        <v>0</v>
      </c>
      <c r="G241" s="6">
        <f t="shared" si="112"/>
        <v>0</v>
      </c>
      <c r="H241" s="6">
        <f t="shared" si="113"/>
        <v>0</v>
      </c>
      <c r="I241" s="6">
        <f>ROUND(SUM(F241:H241),2)*(Tablas!$E$8)</f>
        <v>0</v>
      </c>
      <c r="J241" s="6">
        <f t="shared" si="114"/>
        <v>0</v>
      </c>
      <c r="AR241" s="14" t="str">
        <f t="shared" si="115"/>
        <v/>
      </c>
      <c r="AS241" s="6">
        <f t="shared" si="116"/>
        <v>0</v>
      </c>
      <c r="AT241" s="6">
        <f t="shared" si="117"/>
        <v>0</v>
      </c>
      <c r="AU241" s="6">
        <f>IF(SUM($AT$12:$AT241)&gt;0,0,IF($AR241&lt;&gt;"",-PPMT($H$2,$AR241,$C$4*12,$AS$12-SUM($AT$12:$AT241)),0))</f>
        <v>0</v>
      </c>
      <c r="AV241" s="6">
        <f>IF(SUM($AT$12:$AT241)&gt;0,0,IF($AR241&lt;&gt;"",AS241-AU241-AT241,0))</f>
        <v>0</v>
      </c>
      <c r="AW241" s="6">
        <f>IF(SUM($AT$12:$AT241)&gt;0,0,IF($AR241&lt;&gt;"",(AS241-AT241)*$H$2,0))</f>
        <v>0</v>
      </c>
      <c r="AX241" s="6">
        <f>IF(AU241&gt;0,IF(SUM($AT$12:$AT241)&gt;0,0,IF($AR241&lt;&gt;"",Tablas!$G$8,0)),0)</f>
        <v>0</v>
      </c>
      <c r="AY241" s="6">
        <f>IF($AR241&lt;&gt;"",ROUND(AX241+AW241+AU241,2),0)*(1+Tablas!$E$8)</f>
        <v>0</v>
      </c>
      <c r="BA241" s="14" t="str">
        <f t="shared" si="118"/>
        <v/>
      </c>
      <c r="BB241" s="6">
        <f t="shared" si="119"/>
        <v>0</v>
      </c>
      <c r="BC241" s="6">
        <f t="shared" si="120"/>
        <v>0</v>
      </c>
      <c r="BD241" s="6">
        <f>IF(BB241&gt;0,
IF(SUM(BC$12:BC241)&gt;0,0,
IF(BA241&lt;&gt;"",
-PPMT(Tablas!$D$8,BA241,($C$4*12)-(VLOOKUP($AR$9,$A$12:$B$71,2,0)-1),BB$9-SUM(BC$12:BC241)),0)),0)</f>
        <v>0</v>
      </c>
      <c r="BE241" s="6">
        <f>IF(SUM(BC$12:BC241)&gt;0,0,IF(BA241&lt;&gt;"",BB241-BD241-BC241,0))</f>
        <v>0</v>
      </c>
      <c r="BF241" s="6">
        <f>IF(SUM(BC$12:BC241)&gt;0,0,IF(BA241&lt;&gt;"",(BB241-BC241)*Tablas!$D$8,0))</f>
        <v>0</v>
      </c>
      <c r="BG241" s="6">
        <f>IF(BD241&gt;0,IF(SUM(BC$12:BC241)&gt;0,0,IF(BA241&lt;&gt;"",Tablas!$G$8,0)),0)</f>
        <v>0</v>
      </c>
      <c r="BH241" s="6">
        <f>IF(BA241&lt;&gt;"",ROUND(BG241+BF241+BD241,2),0)*(1+Tablas!$E$8)</f>
        <v>0</v>
      </c>
      <c r="BJ241" s="14" t="str">
        <f t="shared" si="121"/>
        <v/>
      </c>
      <c r="BK241" s="6">
        <f t="shared" si="122"/>
        <v>0</v>
      </c>
      <c r="BL241" s="6">
        <f t="shared" si="123"/>
        <v>0</v>
      </c>
      <c r="BM241" s="6">
        <f>IF(BK241&gt;0,IF(SUM(BL$12:BL241)&gt;0,0,IF(BJ241&lt;&gt;"",-PPMT(Tablas!$D$8,BJ241,($C$4*12)-(VLOOKUP($BA$9,$A$12:$B$71,2,0)-1),BK$9-SUM(BL$12:BL241)),0)),0)</f>
        <v>0</v>
      </c>
      <c r="BN241" s="6">
        <f>IF(SUM(BL$12:BL241)&gt;0,0,IF(BJ241&lt;&gt;"",BK241-BM241-BL241,0))</f>
        <v>0</v>
      </c>
      <c r="BO241" s="6">
        <f>IF(SUM(BL$12:BL241)&gt;0,0,IF(BJ241&lt;&gt;"",(BK241-BL241)*Tablas!$D$8,0))</f>
        <v>0</v>
      </c>
      <c r="BP241" s="6">
        <f>IF(BM241&gt;0,IF(SUM(BL$12:BL241)&gt;0,0,IF(BJ241&lt;&gt;"",Tablas!$G$8,0)),0)</f>
        <v>0</v>
      </c>
      <c r="BQ241" s="6">
        <f>IF(BJ241&lt;&gt;"",ROUND(BP241+BO241+BM241,2),0)*(1+Tablas!$E$8)</f>
        <v>0</v>
      </c>
      <c r="BS241" s="14" t="str">
        <f t="shared" si="124"/>
        <v/>
      </c>
      <c r="BT241" s="6">
        <f t="shared" si="125"/>
        <v>0</v>
      </c>
      <c r="BU241" s="6">
        <f t="shared" si="126"/>
        <v>0</v>
      </c>
      <c r="BV241" s="6">
        <f>IF(BT241&gt;0,IF(SUM(BU$12:BU241)&gt;0,0,IF(BS241&lt;&gt;"",-PPMT(Tablas!$D$8,BS241,($C$4*12)-(VLOOKUP($BJ$9,$A$12:$B$71,2,0)-1),BT$9-SUM(BU$12:BU241)),0)),0)</f>
        <v>0</v>
      </c>
      <c r="BW241" s="6">
        <f>IF(SUM(BU$12:BU241)&gt;0,0,IF(BS241&lt;&gt;"",BT241-BV241-BU241,0))</f>
        <v>0</v>
      </c>
      <c r="BX241" s="6">
        <f>IF(SUM(BU$12:BU241)&gt;0,0,IF(BS241&lt;&gt;"",(BT241-BU241)*Tablas!$D$8,0))</f>
        <v>0</v>
      </c>
      <c r="BY241" s="6">
        <f>IF(BV241&gt;0,IF(SUM(BU$12:BU241)&gt;0,0,IF(BS241&lt;&gt;"",Tablas!$G$8,0)),0)</f>
        <v>0</v>
      </c>
      <c r="BZ241" s="6">
        <f>IF(BS241&lt;&gt;"",ROUND(BY241+BX241+BV241,2),0)*(1+Tablas!$E$8)</f>
        <v>0</v>
      </c>
      <c r="CB241" s="14" t="str">
        <f t="shared" si="127"/>
        <v/>
      </c>
      <c r="CC241" s="6">
        <f t="shared" si="128"/>
        <v>0</v>
      </c>
      <c r="CD241" s="6">
        <f t="shared" si="129"/>
        <v>0</v>
      </c>
      <c r="CE241" s="6">
        <f>IF(CC241&gt;0,IF(SUM(CD$12:CD241)&gt;0,0,IF(CB241&lt;&gt;"",-PPMT(Tablas!$D$8,CB241,($C$4*12)-(VLOOKUP($BS$9,$A$12:$B$71,2,0)-1),CC$9-SUM(CD$12:CD241)),0)),0)</f>
        <v>0</v>
      </c>
      <c r="CF241" s="6">
        <f>IF(SUM(CD$12:CD241)&gt;0,0,IF(CB241&lt;&gt;"",CC241-CE241-CD241,0))</f>
        <v>0</v>
      </c>
      <c r="CG241" s="6">
        <f>IF(SUM(CD$12:CD241)&gt;0,0,IF(CB241&lt;&gt;"",(CC241-CD241)*Tablas!$D$8,0))</f>
        <v>0</v>
      </c>
      <c r="CH241" s="6">
        <f>IF(CE241&gt;0,IF(SUM(CD$12:CD241)&gt;0,0,IF(CB241&lt;&gt;"",Tablas!$G$8,0)),0)</f>
        <v>0</v>
      </c>
      <c r="CI241" s="6">
        <f>IF(CB241&lt;&gt;"",ROUND(CH241+CG241+CE241,2),0)*(1+Tablas!$E$8)</f>
        <v>0</v>
      </c>
      <c r="CK241" s="14" t="str">
        <f t="shared" si="130"/>
        <v/>
      </c>
      <c r="CL241" s="6">
        <f t="shared" si="131"/>
        <v>0</v>
      </c>
      <c r="CM241" s="6">
        <f t="shared" si="132"/>
        <v>0</v>
      </c>
      <c r="CN241" s="6">
        <f>IF(CL241&gt;0,IF(SUM(CM$12:CM241)&gt;0,0,IF(CK241&lt;&gt;"",-PPMT(Tablas!$D$8,CK241,($C$4*12)-(VLOOKUP($CB$9,$A$12:$B$71,2,0)-1),CL$9-SUM(CM$12:CM241)),0)),0)</f>
        <v>0</v>
      </c>
      <c r="CO241" s="6">
        <f>IF(SUM(CM$12:CM241)&gt;0,0,IF(CK241&lt;&gt;"",CL241-CN241-CM241,0))</f>
        <v>0</v>
      </c>
      <c r="CP241" s="6">
        <f>IF(SUM(CM$12:CM241)&gt;0,0,IF(CK241&lt;&gt;"",(CL241-CM241)*Tablas!$D$8,0))</f>
        <v>0</v>
      </c>
      <c r="CQ241" s="6">
        <f>IF(CN241&gt;0,IF(SUM(CM$12:CM241)&gt;0,0,IF(CK241&lt;&gt;"",Tablas!$G$8,0)),0)</f>
        <v>0</v>
      </c>
      <c r="CR241" s="6">
        <f>IF(CK241&lt;&gt;"",ROUND(CQ241+CP241+CN241,2),0)*(1+Tablas!$E$8)</f>
        <v>0</v>
      </c>
      <c r="CT241" s="14" t="str">
        <f t="shared" si="133"/>
        <v/>
      </c>
      <c r="CU241" s="6">
        <f t="shared" si="134"/>
        <v>0</v>
      </c>
      <c r="CV241" s="6">
        <f t="shared" si="135"/>
        <v>0</v>
      </c>
      <c r="CW241" s="6">
        <f>IF(CU241&gt;0,IF(SUM(CV$12:CV241)&gt;0,0,IF(CT241&lt;&gt;"",-PPMT(Tablas!$D$8,CT241,($C$4*12)-(VLOOKUP($CK$9,$A$12:$B$71,2,0)-1),CU$9-SUM(CV$12:CV241)),0)),0)</f>
        <v>0</v>
      </c>
      <c r="CX241" s="6">
        <f>IF(SUM(CV$12:CV241)&gt;0,0,IF(CT241&lt;&gt;"",CU241-CW241-CV241,0))</f>
        <v>0</v>
      </c>
      <c r="CY241" s="6">
        <f>IF(SUM(CV$12:CV241)&gt;0,0,IF(CT241&lt;&gt;"",(CU241-CV241)*Tablas!$D$8,0))</f>
        <v>0</v>
      </c>
      <c r="CZ241" s="6">
        <f>IF(CW241&gt;0,IF(SUM(CV$12:CV241)&gt;0,0,IF(CT241&lt;&gt;"",Tablas!$G$8,0)),0)</f>
        <v>0</v>
      </c>
      <c r="DA241" s="6">
        <f>IF(CT241&lt;&gt;"",ROUND(CZ241+CY241+CW241,2),0)*(1+Tablas!$E$8)</f>
        <v>0</v>
      </c>
      <c r="DC241" s="14" t="str">
        <f t="shared" si="136"/>
        <v/>
      </c>
      <c r="DD241" s="6">
        <f t="shared" si="137"/>
        <v>0</v>
      </c>
      <c r="DE241" s="6">
        <f t="shared" si="138"/>
        <v>0</v>
      </c>
      <c r="DF241" s="6">
        <f>IF(DD241&gt;0,IF(SUM(DE$12:DE241)&gt;0,0,IF(DC241&lt;&gt;"",-PPMT(Tablas!$D$8,DC241,($C$4*12)-(VLOOKUP($CT$9,$A$12:$B$71,2,0)-1),DD$9-SUM(DE$12:DE241)),0)),0)</f>
        <v>0</v>
      </c>
      <c r="DG241" s="6">
        <f>IF(SUM(DE$12:DE241)&gt;0,0,IF(DC241&lt;&gt;"",DD241-DF241-DE241,0))</f>
        <v>0</v>
      </c>
      <c r="DH241" s="6">
        <f>IF(SUM(DE$12:DE241)&gt;0,0,IF(DC241&lt;&gt;"",(DD241-DE241)*Tablas!$D$8,0))</f>
        <v>0</v>
      </c>
      <c r="DI241" s="6">
        <f>IF(DF241&gt;0,IF(SUM(DE$12:DE241)&gt;0,0,IF(DC241&lt;&gt;"",Tablas!$G$8,0)),0)</f>
        <v>0</v>
      </c>
      <c r="DJ241" s="6">
        <f>IF(DC241&lt;&gt;"",ROUND(DI241+DH241+DF241,2),0)*(1+Tablas!$E$8)</f>
        <v>0</v>
      </c>
      <c r="DL241" s="14" t="str">
        <f t="shared" si="139"/>
        <v/>
      </c>
      <c r="DM241" s="6">
        <f t="shared" si="140"/>
        <v>0</v>
      </c>
      <c r="DN241" s="6">
        <f t="shared" si="141"/>
        <v>0</v>
      </c>
      <c r="DO241" s="6">
        <f>IF(DM241&gt;0,IF(SUM(DN$12:DN241)&gt;0,0,IF(DL241&lt;&gt;"",-PPMT(Tablas!$D$8,DL241,($C$4*12)-(VLOOKUP($DC$9,$A$12:$B$71,2,0)-1),DM$9-SUM(DN$12:DN241)),0)),0)</f>
        <v>0</v>
      </c>
      <c r="DP241" s="6">
        <f>IF(SUM(DN$12:DN241)&gt;0,0,IF(DL241&lt;&gt;"",DM241-DO241-DN241,0))</f>
        <v>0</v>
      </c>
      <c r="DQ241" s="6">
        <f>IF(SUM(DN$12:DN241)&gt;0,0,IF(DL241&lt;&gt;"",(DM241-DN241)*Tablas!$D$8,0))</f>
        <v>0</v>
      </c>
      <c r="DR241" s="6">
        <f>IF(DO241&gt;0,IF(SUM(DN$12:DN241)&gt;0,0,IF(DL241&lt;&gt;"",Tablas!$G$8,0)),0)</f>
        <v>0</v>
      </c>
      <c r="DS241" s="6">
        <f>IF(DL241&lt;&gt;"",ROUND(DR241+DQ241+DO241,2),0)*(1+Tablas!$E$8)</f>
        <v>0</v>
      </c>
      <c r="DU241" s="14" t="str">
        <f t="shared" si="142"/>
        <v/>
      </c>
      <c r="DV241" s="6">
        <f t="shared" si="143"/>
        <v>0</v>
      </c>
      <c r="DW241" s="6">
        <f t="shared" si="144"/>
        <v>0</v>
      </c>
      <c r="DX241" s="6">
        <f>IF(DV241&gt;0,IF(SUM(DW$12:DW241)&gt;0,0,IF(DU241&lt;&gt;"",-PPMT(Tablas!$D$8,DU241,($C$4*12)-(VLOOKUP($DL$9,$A$12:$B$71,2,0)-1),DV$9-SUM(DW$12:DW241)),0)),0)</f>
        <v>0</v>
      </c>
      <c r="DY241" s="6">
        <f>IF(SUM(DW$12:DW241)&gt;0,0,IF(DU241&lt;&gt;"",DV241-DX241-DW241,0))</f>
        <v>0</v>
      </c>
      <c r="DZ241" s="6">
        <f>IF(SUM(DW$12:DW241)&gt;0,0,IF(DU241&lt;&gt;"",(DV241-DW241)*Tablas!$D$8,0))</f>
        <v>0</v>
      </c>
      <c r="EA241" s="6">
        <f>IF(DX241&gt;0,IF(SUM(DW$12:DW241)&gt;0,0,IF(DU241&lt;&gt;"",Tablas!$G$8,0)),0)</f>
        <v>0</v>
      </c>
      <c r="EB241" s="6">
        <f>IF(DU241&lt;&gt;"",ROUND(EA241+DZ241+DX241,2),0)*(1+Tablas!$E$8)</f>
        <v>0</v>
      </c>
    </row>
    <row r="242" spans="1:132" x14ac:dyDescent="0.2">
      <c r="A242" s="3">
        <f>IF($D242&gt;0,COUNTA($D$12:D242),0)</f>
        <v>0</v>
      </c>
      <c r="B242" s="13" t="str">
        <f t="shared" si="145"/>
        <v/>
      </c>
      <c r="C242" s="1">
        <f t="shared" si="146"/>
        <v>52611</v>
      </c>
      <c r="D242" s="34"/>
      <c r="E242" s="6">
        <f t="shared" si="147"/>
        <v>1.0572875908110291E-11</v>
      </c>
      <c r="F242" s="6">
        <f t="shared" si="111"/>
        <v>0</v>
      </c>
      <c r="G242" s="6">
        <f t="shared" si="112"/>
        <v>0</v>
      </c>
      <c r="H242" s="6">
        <f t="shared" si="113"/>
        <v>0</v>
      </c>
      <c r="I242" s="6">
        <f>ROUND(SUM(F242:H242),2)*(Tablas!$E$8)</f>
        <v>0</v>
      </c>
      <c r="J242" s="6">
        <f t="shared" si="114"/>
        <v>0</v>
      </c>
      <c r="AR242" s="14" t="str">
        <f t="shared" si="115"/>
        <v/>
      </c>
      <c r="AS242" s="6">
        <f t="shared" si="116"/>
        <v>0</v>
      </c>
      <c r="AT242" s="6">
        <f t="shared" si="117"/>
        <v>0</v>
      </c>
      <c r="AU242" s="6">
        <f>IF(SUM($AT$12:$AT242)&gt;0,0,IF($AR242&lt;&gt;"",-PPMT($H$2,$AR242,$C$4*12,$AS$12-SUM($AT$12:$AT242)),0))</f>
        <v>0</v>
      </c>
      <c r="AV242" s="6">
        <f>IF(SUM($AT$12:$AT242)&gt;0,0,IF($AR242&lt;&gt;"",AS242-AU242-AT242,0))</f>
        <v>0</v>
      </c>
      <c r="AW242" s="6">
        <f>IF(SUM($AT$12:$AT242)&gt;0,0,IF($AR242&lt;&gt;"",(AS242-AT242)*$H$2,0))</f>
        <v>0</v>
      </c>
      <c r="AX242" s="6">
        <f>IF(AU242&gt;0,IF(SUM($AT$12:$AT242)&gt;0,0,IF($AR242&lt;&gt;"",Tablas!$G$8,0)),0)</f>
        <v>0</v>
      </c>
      <c r="AY242" s="6">
        <f>IF($AR242&lt;&gt;"",ROUND(AX242+AW242+AU242,2),0)*(1+Tablas!$E$8)</f>
        <v>0</v>
      </c>
      <c r="BA242" s="14" t="str">
        <f t="shared" si="118"/>
        <v/>
      </c>
      <c r="BB242" s="6">
        <f t="shared" si="119"/>
        <v>0</v>
      </c>
      <c r="BC242" s="6">
        <f t="shared" si="120"/>
        <v>0</v>
      </c>
      <c r="BD242" s="6">
        <f>IF(BB242&gt;0,
IF(SUM(BC$12:BC242)&gt;0,0,
IF(BA242&lt;&gt;"",
-PPMT(Tablas!$D$8,BA242,($C$4*12)-(VLOOKUP($AR$9,$A$12:$B$71,2,0)-1),BB$9-SUM(BC$12:BC242)),0)),0)</f>
        <v>0</v>
      </c>
      <c r="BE242" s="6">
        <f>IF(SUM(BC$12:BC242)&gt;0,0,IF(BA242&lt;&gt;"",BB242-BD242-BC242,0))</f>
        <v>0</v>
      </c>
      <c r="BF242" s="6">
        <f>IF(SUM(BC$12:BC242)&gt;0,0,IF(BA242&lt;&gt;"",(BB242-BC242)*Tablas!$D$8,0))</f>
        <v>0</v>
      </c>
      <c r="BG242" s="6">
        <f>IF(BD242&gt;0,IF(SUM(BC$12:BC242)&gt;0,0,IF(BA242&lt;&gt;"",Tablas!$G$8,0)),0)</f>
        <v>0</v>
      </c>
      <c r="BH242" s="6">
        <f>IF(BA242&lt;&gt;"",ROUND(BG242+BF242+BD242,2),0)*(1+Tablas!$E$8)</f>
        <v>0</v>
      </c>
      <c r="BJ242" s="14" t="str">
        <f t="shared" si="121"/>
        <v/>
      </c>
      <c r="BK242" s="6">
        <f t="shared" si="122"/>
        <v>0</v>
      </c>
      <c r="BL242" s="6">
        <f t="shared" si="123"/>
        <v>0</v>
      </c>
      <c r="BM242" s="6">
        <f>IF(BK242&gt;0,IF(SUM(BL$12:BL242)&gt;0,0,IF(BJ242&lt;&gt;"",-PPMT(Tablas!$D$8,BJ242,($C$4*12)-(VLOOKUP($BA$9,$A$12:$B$71,2,0)-1),BK$9-SUM(BL$12:BL242)),0)),0)</f>
        <v>0</v>
      </c>
      <c r="BN242" s="6">
        <f>IF(SUM(BL$12:BL242)&gt;0,0,IF(BJ242&lt;&gt;"",BK242-BM242-BL242,0))</f>
        <v>0</v>
      </c>
      <c r="BO242" s="6">
        <f>IF(SUM(BL$12:BL242)&gt;0,0,IF(BJ242&lt;&gt;"",(BK242-BL242)*Tablas!$D$8,0))</f>
        <v>0</v>
      </c>
      <c r="BP242" s="6">
        <f>IF(BM242&gt;0,IF(SUM(BL$12:BL242)&gt;0,0,IF(BJ242&lt;&gt;"",Tablas!$G$8,0)),0)</f>
        <v>0</v>
      </c>
      <c r="BQ242" s="6">
        <f>IF(BJ242&lt;&gt;"",ROUND(BP242+BO242+BM242,2),0)*(1+Tablas!$E$8)</f>
        <v>0</v>
      </c>
      <c r="BS242" s="14" t="str">
        <f t="shared" si="124"/>
        <v/>
      </c>
      <c r="BT242" s="6">
        <f t="shared" si="125"/>
        <v>0</v>
      </c>
      <c r="BU242" s="6">
        <f t="shared" si="126"/>
        <v>0</v>
      </c>
      <c r="BV242" s="6">
        <f>IF(BT242&gt;0,IF(SUM(BU$12:BU242)&gt;0,0,IF(BS242&lt;&gt;"",-PPMT(Tablas!$D$8,BS242,($C$4*12)-(VLOOKUP($BJ$9,$A$12:$B$71,2,0)-1),BT$9-SUM(BU$12:BU242)),0)),0)</f>
        <v>0</v>
      </c>
      <c r="BW242" s="6">
        <f>IF(SUM(BU$12:BU242)&gt;0,0,IF(BS242&lt;&gt;"",BT242-BV242-BU242,0))</f>
        <v>0</v>
      </c>
      <c r="BX242" s="6">
        <f>IF(SUM(BU$12:BU242)&gt;0,0,IF(BS242&lt;&gt;"",(BT242-BU242)*Tablas!$D$8,0))</f>
        <v>0</v>
      </c>
      <c r="BY242" s="6">
        <f>IF(BV242&gt;0,IF(SUM(BU$12:BU242)&gt;0,0,IF(BS242&lt;&gt;"",Tablas!$G$8,0)),0)</f>
        <v>0</v>
      </c>
      <c r="BZ242" s="6">
        <f>IF(BS242&lt;&gt;"",ROUND(BY242+BX242+BV242,2),0)*(1+Tablas!$E$8)</f>
        <v>0</v>
      </c>
      <c r="CB242" s="14" t="str">
        <f t="shared" si="127"/>
        <v/>
      </c>
      <c r="CC242" s="6">
        <f t="shared" si="128"/>
        <v>0</v>
      </c>
      <c r="CD242" s="6">
        <f t="shared" si="129"/>
        <v>0</v>
      </c>
      <c r="CE242" s="6">
        <f>IF(CC242&gt;0,IF(SUM(CD$12:CD242)&gt;0,0,IF(CB242&lt;&gt;"",-PPMT(Tablas!$D$8,CB242,($C$4*12)-(VLOOKUP($BS$9,$A$12:$B$71,2,0)-1),CC$9-SUM(CD$12:CD242)),0)),0)</f>
        <v>0</v>
      </c>
      <c r="CF242" s="6">
        <f>IF(SUM(CD$12:CD242)&gt;0,0,IF(CB242&lt;&gt;"",CC242-CE242-CD242,0))</f>
        <v>0</v>
      </c>
      <c r="CG242" s="6">
        <f>IF(SUM(CD$12:CD242)&gt;0,0,IF(CB242&lt;&gt;"",(CC242-CD242)*Tablas!$D$8,0))</f>
        <v>0</v>
      </c>
      <c r="CH242" s="6">
        <f>IF(CE242&gt;0,IF(SUM(CD$12:CD242)&gt;0,0,IF(CB242&lt;&gt;"",Tablas!$G$8,0)),0)</f>
        <v>0</v>
      </c>
      <c r="CI242" s="6">
        <f>IF(CB242&lt;&gt;"",ROUND(CH242+CG242+CE242,2),0)*(1+Tablas!$E$8)</f>
        <v>0</v>
      </c>
      <c r="CK242" s="14" t="str">
        <f t="shared" si="130"/>
        <v/>
      </c>
      <c r="CL242" s="6">
        <f t="shared" si="131"/>
        <v>0</v>
      </c>
      <c r="CM242" s="6">
        <f t="shared" si="132"/>
        <v>0</v>
      </c>
      <c r="CN242" s="6">
        <f>IF(CL242&gt;0,IF(SUM(CM$12:CM242)&gt;0,0,IF(CK242&lt;&gt;"",-PPMT(Tablas!$D$8,CK242,($C$4*12)-(VLOOKUP($CB$9,$A$12:$B$71,2,0)-1),CL$9-SUM(CM$12:CM242)),0)),0)</f>
        <v>0</v>
      </c>
      <c r="CO242" s="6">
        <f>IF(SUM(CM$12:CM242)&gt;0,0,IF(CK242&lt;&gt;"",CL242-CN242-CM242,0))</f>
        <v>0</v>
      </c>
      <c r="CP242" s="6">
        <f>IF(SUM(CM$12:CM242)&gt;0,0,IF(CK242&lt;&gt;"",(CL242-CM242)*Tablas!$D$8,0))</f>
        <v>0</v>
      </c>
      <c r="CQ242" s="6">
        <f>IF(CN242&gt;0,IF(SUM(CM$12:CM242)&gt;0,0,IF(CK242&lt;&gt;"",Tablas!$G$8,0)),0)</f>
        <v>0</v>
      </c>
      <c r="CR242" s="6">
        <f>IF(CK242&lt;&gt;"",ROUND(CQ242+CP242+CN242,2),0)*(1+Tablas!$E$8)</f>
        <v>0</v>
      </c>
      <c r="CT242" s="14" t="str">
        <f t="shared" si="133"/>
        <v/>
      </c>
      <c r="CU242" s="6">
        <f t="shared" si="134"/>
        <v>0</v>
      </c>
      <c r="CV242" s="6">
        <f t="shared" si="135"/>
        <v>0</v>
      </c>
      <c r="CW242" s="6">
        <f>IF(CU242&gt;0,IF(SUM(CV$12:CV242)&gt;0,0,IF(CT242&lt;&gt;"",-PPMT(Tablas!$D$8,CT242,($C$4*12)-(VLOOKUP($CK$9,$A$12:$B$71,2,0)-1),CU$9-SUM(CV$12:CV242)),0)),0)</f>
        <v>0</v>
      </c>
      <c r="CX242" s="6">
        <f>IF(SUM(CV$12:CV242)&gt;0,0,IF(CT242&lt;&gt;"",CU242-CW242-CV242,0))</f>
        <v>0</v>
      </c>
      <c r="CY242" s="6">
        <f>IF(SUM(CV$12:CV242)&gt;0,0,IF(CT242&lt;&gt;"",(CU242-CV242)*Tablas!$D$8,0))</f>
        <v>0</v>
      </c>
      <c r="CZ242" s="6">
        <f>IF(CW242&gt;0,IF(SUM(CV$12:CV242)&gt;0,0,IF(CT242&lt;&gt;"",Tablas!$G$8,0)),0)</f>
        <v>0</v>
      </c>
      <c r="DA242" s="6">
        <f>IF(CT242&lt;&gt;"",ROUND(CZ242+CY242+CW242,2),0)*(1+Tablas!$E$8)</f>
        <v>0</v>
      </c>
      <c r="DC242" s="14" t="str">
        <f t="shared" si="136"/>
        <v/>
      </c>
      <c r="DD242" s="6">
        <f t="shared" si="137"/>
        <v>0</v>
      </c>
      <c r="DE242" s="6">
        <f t="shared" si="138"/>
        <v>0</v>
      </c>
      <c r="DF242" s="6">
        <f>IF(DD242&gt;0,IF(SUM(DE$12:DE242)&gt;0,0,IF(DC242&lt;&gt;"",-PPMT(Tablas!$D$8,DC242,($C$4*12)-(VLOOKUP($CT$9,$A$12:$B$71,2,0)-1),DD$9-SUM(DE$12:DE242)),0)),0)</f>
        <v>0</v>
      </c>
      <c r="DG242" s="6">
        <f>IF(SUM(DE$12:DE242)&gt;0,0,IF(DC242&lt;&gt;"",DD242-DF242-DE242,0))</f>
        <v>0</v>
      </c>
      <c r="DH242" s="6">
        <f>IF(SUM(DE$12:DE242)&gt;0,0,IF(DC242&lt;&gt;"",(DD242-DE242)*Tablas!$D$8,0))</f>
        <v>0</v>
      </c>
      <c r="DI242" s="6">
        <f>IF(DF242&gt;0,IF(SUM(DE$12:DE242)&gt;0,0,IF(DC242&lt;&gt;"",Tablas!$G$8,0)),0)</f>
        <v>0</v>
      </c>
      <c r="DJ242" s="6">
        <f>IF(DC242&lt;&gt;"",ROUND(DI242+DH242+DF242,2),0)*(1+Tablas!$E$8)</f>
        <v>0</v>
      </c>
      <c r="DL242" s="14" t="str">
        <f t="shared" si="139"/>
        <v/>
      </c>
      <c r="DM242" s="6">
        <f t="shared" si="140"/>
        <v>0</v>
      </c>
      <c r="DN242" s="6">
        <f t="shared" si="141"/>
        <v>0</v>
      </c>
      <c r="DO242" s="6">
        <f>IF(DM242&gt;0,IF(SUM(DN$12:DN242)&gt;0,0,IF(DL242&lt;&gt;"",-PPMT(Tablas!$D$8,DL242,($C$4*12)-(VLOOKUP($DC$9,$A$12:$B$71,2,0)-1),DM$9-SUM(DN$12:DN242)),0)),0)</f>
        <v>0</v>
      </c>
      <c r="DP242" s="6">
        <f>IF(SUM(DN$12:DN242)&gt;0,0,IF(DL242&lt;&gt;"",DM242-DO242-DN242,0))</f>
        <v>0</v>
      </c>
      <c r="DQ242" s="6">
        <f>IF(SUM(DN$12:DN242)&gt;0,0,IF(DL242&lt;&gt;"",(DM242-DN242)*Tablas!$D$8,0))</f>
        <v>0</v>
      </c>
      <c r="DR242" s="6">
        <f>IF(DO242&gt;0,IF(SUM(DN$12:DN242)&gt;0,0,IF(DL242&lt;&gt;"",Tablas!$G$8,0)),0)</f>
        <v>0</v>
      </c>
      <c r="DS242" s="6">
        <f>IF(DL242&lt;&gt;"",ROUND(DR242+DQ242+DO242,2),0)*(1+Tablas!$E$8)</f>
        <v>0</v>
      </c>
      <c r="DU242" s="14" t="str">
        <f t="shared" si="142"/>
        <v/>
      </c>
      <c r="DV242" s="6">
        <f t="shared" si="143"/>
        <v>0</v>
      </c>
      <c r="DW242" s="6">
        <f t="shared" si="144"/>
        <v>0</v>
      </c>
      <c r="DX242" s="6">
        <f>IF(DV242&gt;0,IF(SUM(DW$12:DW242)&gt;0,0,IF(DU242&lt;&gt;"",-PPMT(Tablas!$D$8,DU242,($C$4*12)-(VLOOKUP($DL$9,$A$12:$B$71,2,0)-1),DV$9-SUM(DW$12:DW242)),0)),0)</f>
        <v>0</v>
      </c>
      <c r="DY242" s="6">
        <f>IF(SUM(DW$12:DW242)&gt;0,0,IF(DU242&lt;&gt;"",DV242-DX242-DW242,0))</f>
        <v>0</v>
      </c>
      <c r="DZ242" s="6">
        <f>IF(SUM(DW$12:DW242)&gt;0,0,IF(DU242&lt;&gt;"",(DV242-DW242)*Tablas!$D$8,0))</f>
        <v>0</v>
      </c>
      <c r="EA242" s="6">
        <f>IF(DX242&gt;0,IF(SUM(DW$12:DW242)&gt;0,0,IF(DU242&lt;&gt;"",Tablas!$G$8,0)),0)</f>
        <v>0</v>
      </c>
      <c r="EB242" s="6">
        <f>IF(DU242&lt;&gt;"",ROUND(EA242+DZ242+DX242,2),0)*(1+Tablas!$E$8)</f>
        <v>0</v>
      </c>
    </row>
    <row r="243" spans="1:132" x14ac:dyDescent="0.2">
      <c r="A243" s="3">
        <f>IF($D243&gt;0,COUNTA($D$12:D243),0)</f>
        <v>0</v>
      </c>
      <c r="B243" s="13" t="str">
        <f t="shared" si="145"/>
        <v/>
      </c>
      <c r="C243" s="1">
        <f t="shared" si="146"/>
        <v>52642</v>
      </c>
      <c r="D243" s="34"/>
      <c r="E243" s="6">
        <f t="shared" si="147"/>
        <v>1.0572875908110291E-11</v>
      </c>
      <c r="F243" s="6">
        <f t="shared" si="111"/>
        <v>0</v>
      </c>
      <c r="G243" s="6">
        <f t="shared" si="112"/>
        <v>0</v>
      </c>
      <c r="H243" s="6">
        <f t="shared" si="113"/>
        <v>0</v>
      </c>
      <c r="I243" s="6">
        <f>ROUND(SUM(F243:H243),2)*(Tablas!$E$8)</f>
        <v>0</v>
      </c>
      <c r="J243" s="6">
        <f t="shared" si="114"/>
        <v>0</v>
      </c>
      <c r="AR243" s="14" t="str">
        <f t="shared" si="115"/>
        <v/>
      </c>
      <c r="AS243" s="6">
        <f t="shared" si="116"/>
        <v>0</v>
      </c>
      <c r="AT243" s="6">
        <f t="shared" si="117"/>
        <v>0</v>
      </c>
      <c r="AU243" s="6">
        <f>IF(SUM($AT$12:$AT243)&gt;0,0,IF($AR243&lt;&gt;"",-PPMT($H$2,$AR243,$C$4*12,$AS$12-SUM($AT$12:$AT243)),0))</f>
        <v>0</v>
      </c>
      <c r="AV243" s="6">
        <f>IF(SUM($AT$12:$AT243)&gt;0,0,IF($AR243&lt;&gt;"",AS243-AU243-AT243,0))</f>
        <v>0</v>
      </c>
      <c r="AW243" s="6">
        <f>IF(SUM($AT$12:$AT243)&gt;0,0,IF($AR243&lt;&gt;"",(AS243-AT243)*$H$2,0))</f>
        <v>0</v>
      </c>
      <c r="AX243" s="6">
        <f>IF(AU243&gt;0,IF(SUM($AT$12:$AT243)&gt;0,0,IF($AR243&lt;&gt;"",Tablas!$G$8,0)),0)</f>
        <v>0</v>
      </c>
      <c r="AY243" s="6">
        <f>IF($AR243&lt;&gt;"",ROUND(AX243+AW243+AU243,2),0)*(1+Tablas!$E$8)</f>
        <v>0</v>
      </c>
      <c r="BA243" s="14" t="str">
        <f t="shared" si="118"/>
        <v/>
      </c>
      <c r="BB243" s="6">
        <f t="shared" si="119"/>
        <v>0</v>
      </c>
      <c r="BC243" s="6">
        <f t="shared" si="120"/>
        <v>0</v>
      </c>
      <c r="BD243" s="6">
        <f>IF(BB243&gt;0,
IF(SUM(BC$12:BC243)&gt;0,0,
IF(BA243&lt;&gt;"",
-PPMT(Tablas!$D$8,BA243,($C$4*12)-(VLOOKUP($AR$9,$A$12:$B$71,2,0)-1),BB$9-SUM(BC$12:BC243)),0)),0)</f>
        <v>0</v>
      </c>
      <c r="BE243" s="6">
        <f>IF(SUM(BC$12:BC243)&gt;0,0,IF(BA243&lt;&gt;"",BB243-BD243-BC243,0))</f>
        <v>0</v>
      </c>
      <c r="BF243" s="6">
        <f>IF(SUM(BC$12:BC243)&gt;0,0,IF(BA243&lt;&gt;"",(BB243-BC243)*Tablas!$D$8,0))</f>
        <v>0</v>
      </c>
      <c r="BG243" s="6">
        <f>IF(BD243&gt;0,IF(SUM(BC$12:BC243)&gt;0,0,IF(BA243&lt;&gt;"",Tablas!$G$8,0)),0)</f>
        <v>0</v>
      </c>
      <c r="BH243" s="6">
        <f>IF(BA243&lt;&gt;"",ROUND(BG243+BF243+BD243,2),0)*(1+Tablas!$E$8)</f>
        <v>0</v>
      </c>
      <c r="BJ243" s="14" t="str">
        <f t="shared" si="121"/>
        <v/>
      </c>
      <c r="BK243" s="6">
        <f t="shared" si="122"/>
        <v>0</v>
      </c>
      <c r="BL243" s="6">
        <f t="shared" si="123"/>
        <v>0</v>
      </c>
      <c r="BM243" s="6">
        <f>IF(BK243&gt;0,IF(SUM(BL$12:BL243)&gt;0,0,IF(BJ243&lt;&gt;"",-PPMT(Tablas!$D$8,BJ243,($C$4*12)-(VLOOKUP($BA$9,$A$12:$B$71,2,0)-1),BK$9-SUM(BL$12:BL243)),0)),0)</f>
        <v>0</v>
      </c>
      <c r="BN243" s="6">
        <f>IF(SUM(BL$12:BL243)&gt;0,0,IF(BJ243&lt;&gt;"",BK243-BM243-BL243,0))</f>
        <v>0</v>
      </c>
      <c r="BO243" s="6">
        <f>IF(SUM(BL$12:BL243)&gt;0,0,IF(BJ243&lt;&gt;"",(BK243-BL243)*Tablas!$D$8,0))</f>
        <v>0</v>
      </c>
      <c r="BP243" s="6">
        <f>IF(BM243&gt;0,IF(SUM(BL$12:BL243)&gt;0,0,IF(BJ243&lt;&gt;"",Tablas!$G$8,0)),0)</f>
        <v>0</v>
      </c>
      <c r="BQ243" s="6">
        <f>IF(BJ243&lt;&gt;"",ROUND(BP243+BO243+BM243,2),0)*(1+Tablas!$E$8)</f>
        <v>0</v>
      </c>
      <c r="BS243" s="14" t="str">
        <f t="shared" si="124"/>
        <v/>
      </c>
      <c r="BT243" s="6">
        <f t="shared" si="125"/>
        <v>0</v>
      </c>
      <c r="BU243" s="6">
        <f t="shared" si="126"/>
        <v>0</v>
      </c>
      <c r="BV243" s="6">
        <f>IF(BT243&gt;0,IF(SUM(BU$12:BU243)&gt;0,0,IF(BS243&lt;&gt;"",-PPMT(Tablas!$D$8,BS243,($C$4*12)-(VLOOKUP($BJ$9,$A$12:$B$71,2,0)-1),BT$9-SUM(BU$12:BU243)),0)),0)</f>
        <v>0</v>
      </c>
      <c r="BW243" s="6">
        <f>IF(SUM(BU$12:BU243)&gt;0,0,IF(BS243&lt;&gt;"",BT243-BV243-BU243,0))</f>
        <v>0</v>
      </c>
      <c r="BX243" s="6">
        <f>IF(SUM(BU$12:BU243)&gt;0,0,IF(BS243&lt;&gt;"",(BT243-BU243)*Tablas!$D$8,0))</f>
        <v>0</v>
      </c>
      <c r="BY243" s="6">
        <f>IF(BV243&gt;0,IF(SUM(BU$12:BU243)&gt;0,0,IF(BS243&lt;&gt;"",Tablas!$G$8,0)),0)</f>
        <v>0</v>
      </c>
      <c r="BZ243" s="6">
        <f>IF(BS243&lt;&gt;"",ROUND(BY243+BX243+BV243,2),0)*(1+Tablas!$E$8)</f>
        <v>0</v>
      </c>
      <c r="CB243" s="14" t="str">
        <f t="shared" si="127"/>
        <v/>
      </c>
      <c r="CC243" s="6">
        <f t="shared" si="128"/>
        <v>0</v>
      </c>
      <c r="CD243" s="6">
        <f t="shared" si="129"/>
        <v>0</v>
      </c>
      <c r="CE243" s="6">
        <f>IF(CC243&gt;0,IF(SUM(CD$12:CD243)&gt;0,0,IF(CB243&lt;&gt;"",-PPMT(Tablas!$D$8,CB243,($C$4*12)-(VLOOKUP($BS$9,$A$12:$B$71,2,0)-1),CC$9-SUM(CD$12:CD243)),0)),0)</f>
        <v>0</v>
      </c>
      <c r="CF243" s="6">
        <f>IF(SUM(CD$12:CD243)&gt;0,0,IF(CB243&lt;&gt;"",CC243-CE243-CD243,0))</f>
        <v>0</v>
      </c>
      <c r="CG243" s="6">
        <f>IF(SUM(CD$12:CD243)&gt;0,0,IF(CB243&lt;&gt;"",(CC243-CD243)*Tablas!$D$8,0))</f>
        <v>0</v>
      </c>
      <c r="CH243" s="6">
        <f>IF(CE243&gt;0,IF(SUM(CD$12:CD243)&gt;0,0,IF(CB243&lt;&gt;"",Tablas!$G$8,0)),0)</f>
        <v>0</v>
      </c>
      <c r="CI243" s="6">
        <f>IF(CB243&lt;&gt;"",ROUND(CH243+CG243+CE243,2),0)*(1+Tablas!$E$8)</f>
        <v>0</v>
      </c>
      <c r="CK243" s="14" t="str">
        <f t="shared" si="130"/>
        <v/>
      </c>
      <c r="CL243" s="6">
        <f t="shared" si="131"/>
        <v>0</v>
      </c>
      <c r="CM243" s="6">
        <f t="shared" si="132"/>
        <v>0</v>
      </c>
      <c r="CN243" s="6">
        <f>IF(CL243&gt;0,IF(SUM(CM$12:CM243)&gt;0,0,IF(CK243&lt;&gt;"",-PPMT(Tablas!$D$8,CK243,($C$4*12)-(VLOOKUP($CB$9,$A$12:$B$71,2,0)-1),CL$9-SUM(CM$12:CM243)),0)),0)</f>
        <v>0</v>
      </c>
      <c r="CO243" s="6">
        <f>IF(SUM(CM$12:CM243)&gt;0,0,IF(CK243&lt;&gt;"",CL243-CN243-CM243,0))</f>
        <v>0</v>
      </c>
      <c r="CP243" s="6">
        <f>IF(SUM(CM$12:CM243)&gt;0,0,IF(CK243&lt;&gt;"",(CL243-CM243)*Tablas!$D$8,0))</f>
        <v>0</v>
      </c>
      <c r="CQ243" s="6">
        <f>IF(CN243&gt;0,IF(SUM(CM$12:CM243)&gt;0,0,IF(CK243&lt;&gt;"",Tablas!$G$8,0)),0)</f>
        <v>0</v>
      </c>
      <c r="CR243" s="6">
        <f>IF(CK243&lt;&gt;"",ROUND(CQ243+CP243+CN243,2),0)*(1+Tablas!$E$8)</f>
        <v>0</v>
      </c>
      <c r="CT243" s="14" t="str">
        <f t="shared" si="133"/>
        <v/>
      </c>
      <c r="CU243" s="6">
        <f t="shared" si="134"/>
        <v>0</v>
      </c>
      <c r="CV243" s="6">
        <f t="shared" si="135"/>
        <v>0</v>
      </c>
      <c r="CW243" s="6">
        <f>IF(CU243&gt;0,IF(SUM(CV$12:CV243)&gt;0,0,IF(CT243&lt;&gt;"",-PPMT(Tablas!$D$8,CT243,($C$4*12)-(VLOOKUP($CK$9,$A$12:$B$71,2,0)-1),CU$9-SUM(CV$12:CV243)),0)),0)</f>
        <v>0</v>
      </c>
      <c r="CX243" s="6">
        <f>IF(SUM(CV$12:CV243)&gt;0,0,IF(CT243&lt;&gt;"",CU243-CW243-CV243,0))</f>
        <v>0</v>
      </c>
      <c r="CY243" s="6">
        <f>IF(SUM(CV$12:CV243)&gt;0,0,IF(CT243&lt;&gt;"",(CU243-CV243)*Tablas!$D$8,0))</f>
        <v>0</v>
      </c>
      <c r="CZ243" s="6">
        <f>IF(CW243&gt;0,IF(SUM(CV$12:CV243)&gt;0,0,IF(CT243&lt;&gt;"",Tablas!$G$8,0)),0)</f>
        <v>0</v>
      </c>
      <c r="DA243" s="6">
        <f>IF(CT243&lt;&gt;"",ROUND(CZ243+CY243+CW243,2),0)*(1+Tablas!$E$8)</f>
        <v>0</v>
      </c>
      <c r="DC243" s="14" t="str">
        <f t="shared" si="136"/>
        <v/>
      </c>
      <c r="DD243" s="6">
        <f t="shared" si="137"/>
        <v>0</v>
      </c>
      <c r="DE243" s="6">
        <f t="shared" si="138"/>
        <v>0</v>
      </c>
      <c r="DF243" s="6">
        <f>IF(DD243&gt;0,IF(SUM(DE$12:DE243)&gt;0,0,IF(DC243&lt;&gt;"",-PPMT(Tablas!$D$8,DC243,($C$4*12)-(VLOOKUP($CT$9,$A$12:$B$71,2,0)-1),DD$9-SUM(DE$12:DE243)),0)),0)</f>
        <v>0</v>
      </c>
      <c r="DG243" s="6">
        <f>IF(SUM(DE$12:DE243)&gt;0,0,IF(DC243&lt;&gt;"",DD243-DF243-DE243,0))</f>
        <v>0</v>
      </c>
      <c r="DH243" s="6">
        <f>IF(SUM(DE$12:DE243)&gt;0,0,IF(DC243&lt;&gt;"",(DD243-DE243)*Tablas!$D$8,0))</f>
        <v>0</v>
      </c>
      <c r="DI243" s="6">
        <f>IF(DF243&gt;0,IF(SUM(DE$12:DE243)&gt;0,0,IF(DC243&lt;&gt;"",Tablas!$G$8,0)),0)</f>
        <v>0</v>
      </c>
      <c r="DJ243" s="6">
        <f>IF(DC243&lt;&gt;"",ROUND(DI243+DH243+DF243,2),0)*(1+Tablas!$E$8)</f>
        <v>0</v>
      </c>
      <c r="DL243" s="14" t="str">
        <f t="shared" si="139"/>
        <v/>
      </c>
      <c r="DM243" s="6">
        <f t="shared" si="140"/>
        <v>0</v>
      </c>
      <c r="DN243" s="6">
        <f t="shared" si="141"/>
        <v>0</v>
      </c>
      <c r="DO243" s="6">
        <f>IF(DM243&gt;0,IF(SUM(DN$12:DN243)&gt;0,0,IF(DL243&lt;&gt;"",-PPMT(Tablas!$D$8,DL243,($C$4*12)-(VLOOKUP($DC$9,$A$12:$B$71,2,0)-1),DM$9-SUM(DN$12:DN243)),0)),0)</f>
        <v>0</v>
      </c>
      <c r="DP243" s="6">
        <f>IF(SUM(DN$12:DN243)&gt;0,0,IF(DL243&lt;&gt;"",DM243-DO243-DN243,0))</f>
        <v>0</v>
      </c>
      <c r="DQ243" s="6">
        <f>IF(SUM(DN$12:DN243)&gt;0,0,IF(DL243&lt;&gt;"",(DM243-DN243)*Tablas!$D$8,0))</f>
        <v>0</v>
      </c>
      <c r="DR243" s="6">
        <f>IF(DO243&gt;0,IF(SUM(DN$12:DN243)&gt;0,0,IF(DL243&lt;&gt;"",Tablas!$G$8,0)),0)</f>
        <v>0</v>
      </c>
      <c r="DS243" s="6">
        <f>IF(DL243&lt;&gt;"",ROUND(DR243+DQ243+DO243,2),0)*(1+Tablas!$E$8)</f>
        <v>0</v>
      </c>
      <c r="DU243" s="14" t="str">
        <f t="shared" si="142"/>
        <v/>
      </c>
      <c r="DV243" s="6">
        <f t="shared" si="143"/>
        <v>0</v>
      </c>
      <c r="DW243" s="6">
        <f t="shared" si="144"/>
        <v>0</v>
      </c>
      <c r="DX243" s="6">
        <f>IF(DV243&gt;0,IF(SUM(DW$12:DW243)&gt;0,0,IF(DU243&lt;&gt;"",-PPMT(Tablas!$D$8,DU243,($C$4*12)-(VLOOKUP($DL$9,$A$12:$B$71,2,0)-1),DV$9-SUM(DW$12:DW243)),0)),0)</f>
        <v>0</v>
      </c>
      <c r="DY243" s="6">
        <f>IF(SUM(DW$12:DW243)&gt;0,0,IF(DU243&lt;&gt;"",DV243-DX243-DW243,0))</f>
        <v>0</v>
      </c>
      <c r="DZ243" s="6">
        <f>IF(SUM(DW$12:DW243)&gt;0,0,IF(DU243&lt;&gt;"",(DV243-DW243)*Tablas!$D$8,0))</f>
        <v>0</v>
      </c>
      <c r="EA243" s="6">
        <f>IF(DX243&gt;0,IF(SUM(DW$12:DW243)&gt;0,0,IF(DU243&lt;&gt;"",Tablas!$G$8,0)),0)</f>
        <v>0</v>
      </c>
      <c r="EB243" s="6">
        <f>IF(DU243&lt;&gt;"",ROUND(EA243+DZ243+DX243,2),0)*(1+Tablas!$E$8)</f>
        <v>0</v>
      </c>
    </row>
    <row r="244" spans="1:132" x14ac:dyDescent="0.2">
      <c r="A244" s="3">
        <f>IF($D244&gt;0,COUNTA($D$12:D244),0)</f>
        <v>0</v>
      </c>
      <c r="B244" s="13" t="str">
        <f t="shared" si="145"/>
        <v/>
      </c>
      <c r="C244" s="1">
        <f t="shared" si="146"/>
        <v>52671</v>
      </c>
      <c r="D244" s="34"/>
      <c r="E244" s="6">
        <f t="shared" si="147"/>
        <v>1.0572875908110291E-11</v>
      </c>
      <c r="F244" s="6">
        <f t="shared" si="111"/>
        <v>0</v>
      </c>
      <c r="G244" s="6">
        <f t="shared" si="112"/>
        <v>0</v>
      </c>
      <c r="H244" s="6">
        <f t="shared" si="113"/>
        <v>0</v>
      </c>
      <c r="I244" s="6">
        <f>ROUND(SUM(F244:H244),2)*(Tablas!$E$8)</f>
        <v>0</v>
      </c>
      <c r="J244" s="6">
        <f t="shared" si="114"/>
        <v>0</v>
      </c>
      <c r="AR244" s="14" t="str">
        <f t="shared" si="115"/>
        <v/>
      </c>
      <c r="AS244" s="6">
        <f t="shared" si="116"/>
        <v>0</v>
      </c>
      <c r="AT244" s="6">
        <f t="shared" si="117"/>
        <v>0</v>
      </c>
      <c r="AU244" s="6">
        <f>IF(SUM($AT$12:$AT244)&gt;0,0,IF($AR244&lt;&gt;"",-PPMT($H$2,$AR244,$C$4*12,$AS$12-SUM($AT$12:$AT244)),0))</f>
        <v>0</v>
      </c>
      <c r="AV244" s="6">
        <f>IF(SUM($AT$12:$AT244)&gt;0,0,IF($AR244&lt;&gt;"",AS244-AU244-AT244,0))</f>
        <v>0</v>
      </c>
      <c r="AW244" s="6">
        <f>IF(SUM($AT$12:$AT244)&gt;0,0,IF($AR244&lt;&gt;"",(AS244-AT244)*$H$2,0))</f>
        <v>0</v>
      </c>
      <c r="AX244" s="6">
        <f>IF(AU244&gt;0,IF(SUM($AT$12:$AT244)&gt;0,0,IF($AR244&lt;&gt;"",Tablas!$G$8,0)),0)</f>
        <v>0</v>
      </c>
      <c r="AY244" s="6">
        <f>IF($AR244&lt;&gt;"",ROUND(AX244+AW244+AU244,2),0)*(1+Tablas!$E$8)</f>
        <v>0</v>
      </c>
      <c r="BA244" s="14" t="str">
        <f t="shared" si="118"/>
        <v/>
      </c>
      <c r="BB244" s="6">
        <f t="shared" si="119"/>
        <v>0</v>
      </c>
      <c r="BC244" s="6">
        <f t="shared" si="120"/>
        <v>0</v>
      </c>
      <c r="BD244" s="6">
        <f>IF(BB244&gt;0,
IF(SUM(BC$12:BC244)&gt;0,0,
IF(BA244&lt;&gt;"",
-PPMT(Tablas!$D$8,BA244,($C$4*12)-(VLOOKUP($AR$9,$A$12:$B$71,2,0)-1),BB$9-SUM(BC$12:BC244)),0)),0)</f>
        <v>0</v>
      </c>
      <c r="BE244" s="6">
        <f>IF(SUM(BC$12:BC244)&gt;0,0,IF(BA244&lt;&gt;"",BB244-BD244-BC244,0))</f>
        <v>0</v>
      </c>
      <c r="BF244" s="6">
        <f>IF(SUM(BC$12:BC244)&gt;0,0,IF(BA244&lt;&gt;"",(BB244-BC244)*Tablas!$D$8,0))</f>
        <v>0</v>
      </c>
      <c r="BG244" s="6">
        <f>IF(BD244&gt;0,IF(SUM(BC$12:BC244)&gt;0,0,IF(BA244&lt;&gt;"",Tablas!$G$8,0)),0)</f>
        <v>0</v>
      </c>
      <c r="BH244" s="6">
        <f>IF(BA244&lt;&gt;"",ROUND(BG244+BF244+BD244,2),0)*(1+Tablas!$E$8)</f>
        <v>0</v>
      </c>
      <c r="BJ244" s="14" t="str">
        <f t="shared" si="121"/>
        <v/>
      </c>
      <c r="BK244" s="6">
        <f t="shared" si="122"/>
        <v>0</v>
      </c>
      <c r="BL244" s="6">
        <f t="shared" si="123"/>
        <v>0</v>
      </c>
      <c r="BM244" s="6">
        <f>IF(BK244&gt;0,IF(SUM(BL$12:BL244)&gt;0,0,IF(BJ244&lt;&gt;"",-PPMT(Tablas!$D$8,BJ244,($C$4*12)-(VLOOKUP($BA$9,$A$12:$B$71,2,0)-1),BK$9-SUM(BL$12:BL244)),0)),0)</f>
        <v>0</v>
      </c>
      <c r="BN244" s="6">
        <f>IF(SUM(BL$12:BL244)&gt;0,0,IF(BJ244&lt;&gt;"",BK244-BM244-BL244,0))</f>
        <v>0</v>
      </c>
      <c r="BO244" s="6">
        <f>IF(SUM(BL$12:BL244)&gt;0,0,IF(BJ244&lt;&gt;"",(BK244-BL244)*Tablas!$D$8,0))</f>
        <v>0</v>
      </c>
      <c r="BP244" s="6">
        <f>IF(BM244&gt;0,IF(SUM(BL$12:BL244)&gt;0,0,IF(BJ244&lt;&gt;"",Tablas!$G$8,0)),0)</f>
        <v>0</v>
      </c>
      <c r="BQ244" s="6">
        <f>IF(BJ244&lt;&gt;"",ROUND(BP244+BO244+BM244,2),0)*(1+Tablas!$E$8)</f>
        <v>0</v>
      </c>
      <c r="BS244" s="14" t="str">
        <f t="shared" si="124"/>
        <v/>
      </c>
      <c r="BT244" s="6">
        <f t="shared" si="125"/>
        <v>0</v>
      </c>
      <c r="BU244" s="6">
        <f t="shared" si="126"/>
        <v>0</v>
      </c>
      <c r="BV244" s="6">
        <f>IF(BT244&gt;0,IF(SUM(BU$12:BU244)&gt;0,0,IF(BS244&lt;&gt;"",-PPMT(Tablas!$D$8,BS244,($C$4*12)-(VLOOKUP($BJ$9,$A$12:$B$71,2,0)-1),BT$9-SUM(BU$12:BU244)),0)),0)</f>
        <v>0</v>
      </c>
      <c r="BW244" s="6">
        <f>IF(SUM(BU$12:BU244)&gt;0,0,IF(BS244&lt;&gt;"",BT244-BV244-BU244,0))</f>
        <v>0</v>
      </c>
      <c r="BX244" s="6">
        <f>IF(SUM(BU$12:BU244)&gt;0,0,IF(BS244&lt;&gt;"",(BT244-BU244)*Tablas!$D$8,0))</f>
        <v>0</v>
      </c>
      <c r="BY244" s="6">
        <f>IF(BV244&gt;0,IF(SUM(BU$12:BU244)&gt;0,0,IF(BS244&lt;&gt;"",Tablas!$G$8,0)),0)</f>
        <v>0</v>
      </c>
      <c r="BZ244" s="6">
        <f>IF(BS244&lt;&gt;"",ROUND(BY244+BX244+BV244,2),0)*(1+Tablas!$E$8)</f>
        <v>0</v>
      </c>
      <c r="CB244" s="14" t="str">
        <f t="shared" si="127"/>
        <v/>
      </c>
      <c r="CC244" s="6">
        <f t="shared" si="128"/>
        <v>0</v>
      </c>
      <c r="CD244" s="6">
        <f t="shared" si="129"/>
        <v>0</v>
      </c>
      <c r="CE244" s="6">
        <f>IF(CC244&gt;0,IF(SUM(CD$12:CD244)&gt;0,0,IF(CB244&lt;&gt;"",-PPMT(Tablas!$D$8,CB244,($C$4*12)-(VLOOKUP($BS$9,$A$12:$B$71,2,0)-1),CC$9-SUM(CD$12:CD244)),0)),0)</f>
        <v>0</v>
      </c>
      <c r="CF244" s="6">
        <f>IF(SUM(CD$12:CD244)&gt;0,0,IF(CB244&lt;&gt;"",CC244-CE244-CD244,0))</f>
        <v>0</v>
      </c>
      <c r="CG244" s="6">
        <f>IF(SUM(CD$12:CD244)&gt;0,0,IF(CB244&lt;&gt;"",(CC244-CD244)*Tablas!$D$8,0))</f>
        <v>0</v>
      </c>
      <c r="CH244" s="6">
        <f>IF(CE244&gt;0,IF(SUM(CD$12:CD244)&gt;0,0,IF(CB244&lt;&gt;"",Tablas!$G$8,0)),0)</f>
        <v>0</v>
      </c>
      <c r="CI244" s="6">
        <f>IF(CB244&lt;&gt;"",ROUND(CH244+CG244+CE244,2),0)*(1+Tablas!$E$8)</f>
        <v>0</v>
      </c>
      <c r="CK244" s="14" t="str">
        <f t="shared" si="130"/>
        <v/>
      </c>
      <c r="CL244" s="6">
        <f t="shared" si="131"/>
        <v>0</v>
      </c>
      <c r="CM244" s="6">
        <f t="shared" si="132"/>
        <v>0</v>
      </c>
      <c r="CN244" s="6">
        <f>IF(CL244&gt;0,IF(SUM(CM$12:CM244)&gt;0,0,IF(CK244&lt;&gt;"",-PPMT(Tablas!$D$8,CK244,($C$4*12)-(VLOOKUP($CB$9,$A$12:$B$71,2,0)-1),CL$9-SUM(CM$12:CM244)),0)),0)</f>
        <v>0</v>
      </c>
      <c r="CO244" s="6">
        <f>IF(SUM(CM$12:CM244)&gt;0,0,IF(CK244&lt;&gt;"",CL244-CN244-CM244,0))</f>
        <v>0</v>
      </c>
      <c r="CP244" s="6">
        <f>IF(SUM(CM$12:CM244)&gt;0,0,IF(CK244&lt;&gt;"",(CL244-CM244)*Tablas!$D$8,0))</f>
        <v>0</v>
      </c>
      <c r="CQ244" s="6">
        <f>IF(CN244&gt;0,IF(SUM(CM$12:CM244)&gt;0,0,IF(CK244&lt;&gt;"",Tablas!$G$8,0)),0)</f>
        <v>0</v>
      </c>
      <c r="CR244" s="6">
        <f>IF(CK244&lt;&gt;"",ROUND(CQ244+CP244+CN244,2),0)*(1+Tablas!$E$8)</f>
        <v>0</v>
      </c>
      <c r="CT244" s="14" t="str">
        <f t="shared" si="133"/>
        <v/>
      </c>
      <c r="CU244" s="6">
        <f t="shared" si="134"/>
        <v>0</v>
      </c>
      <c r="CV244" s="6">
        <f t="shared" si="135"/>
        <v>0</v>
      </c>
      <c r="CW244" s="6">
        <f>IF(CU244&gt;0,IF(SUM(CV$12:CV244)&gt;0,0,IF(CT244&lt;&gt;"",-PPMT(Tablas!$D$8,CT244,($C$4*12)-(VLOOKUP($CK$9,$A$12:$B$71,2,0)-1),CU$9-SUM(CV$12:CV244)),0)),0)</f>
        <v>0</v>
      </c>
      <c r="CX244" s="6">
        <f>IF(SUM(CV$12:CV244)&gt;0,0,IF(CT244&lt;&gt;"",CU244-CW244-CV244,0))</f>
        <v>0</v>
      </c>
      <c r="CY244" s="6">
        <f>IF(SUM(CV$12:CV244)&gt;0,0,IF(CT244&lt;&gt;"",(CU244-CV244)*Tablas!$D$8,0))</f>
        <v>0</v>
      </c>
      <c r="CZ244" s="6">
        <f>IF(CW244&gt;0,IF(SUM(CV$12:CV244)&gt;0,0,IF(CT244&lt;&gt;"",Tablas!$G$8,0)),0)</f>
        <v>0</v>
      </c>
      <c r="DA244" s="6">
        <f>IF(CT244&lt;&gt;"",ROUND(CZ244+CY244+CW244,2),0)*(1+Tablas!$E$8)</f>
        <v>0</v>
      </c>
      <c r="DC244" s="14" t="str">
        <f t="shared" si="136"/>
        <v/>
      </c>
      <c r="DD244" s="6">
        <f t="shared" si="137"/>
        <v>0</v>
      </c>
      <c r="DE244" s="6">
        <f t="shared" si="138"/>
        <v>0</v>
      </c>
      <c r="DF244" s="6">
        <f>IF(DD244&gt;0,IF(SUM(DE$12:DE244)&gt;0,0,IF(DC244&lt;&gt;"",-PPMT(Tablas!$D$8,DC244,($C$4*12)-(VLOOKUP($CT$9,$A$12:$B$71,2,0)-1),DD$9-SUM(DE$12:DE244)),0)),0)</f>
        <v>0</v>
      </c>
      <c r="DG244" s="6">
        <f>IF(SUM(DE$12:DE244)&gt;0,0,IF(DC244&lt;&gt;"",DD244-DF244-DE244,0))</f>
        <v>0</v>
      </c>
      <c r="DH244" s="6">
        <f>IF(SUM(DE$12:DE244)&gt;0,0,IF(DC244&lt;&gt;"",(DD244-DE244)*Tablas!$D$8,0))</f>
        <v>0</v>
      </c>
      <c r="DI244" s="6">
        <f>IF(DF244&gt;0,IF(SUM(DE$12:DE244)&gt;0,0,IF(DC244&lt;&gt;"",Tablas!$G$8,0)),0)</f>
        <v>0</v>
      </c>
      <c r="DJ244" s="6">
        <f>IF(DC244&lt;&gt;"",ROUND(DI244+DH244+DF244,2),0)*(1+Tablas!$E$8)</f>
        <v>0</v>
      </c>
      <c r="DL244" s="14" t="str">
        <f t="shared" si="139"/>
        <v/>
      </c>
      <c r="DM244" s="6">
        <f t="shared" si="140"/>
        <v>0</v>
      </c>
      <c r="DN244" s="6">
        <f t="shared" si="141"/>
        <v>0</v>
      </c>
      <c r="DO244" s="6">
        <f>IF(DM244&gt;0,IF(SUM(DN$12:DN244)&gt;0,0,IF(DL244&lt;&gt;"",-PPMT(Tablas!$D$8,DL244,($C$4*12)-(VLOOKUP($DC$9,$A$12:$B$71,2,0)-1),DM$9-SUM(DN$12:DN244)),0)),0)</f>
        <v>0</v>
      </c>
      <c r="DP244" s="6">
        <f>IF(SUM(DN$12:DN244)&gt;0,0,IF(DL244&lt;&gt;"",DM244-DO244-DN244,0))</f>
        <v>0</v>
      </c>
      <c r="DQ244" s="6">
        <f>IF(SUM(DN$12:DN244)&gt;0,0,IF(DL244&lt;&gt;"",(DM244-DN244)*Tablas!$D$8,0))</f>
        <v>0</v>
      </c>
      <c r="DR244" s="6">
        <f>IF(DO244&gt;0,IF(SUM(DN$12:DN244)&gt;0,0,IF(DL244&lt;&gt;"",Tablas!$G$8,0)),0)</f>
        <v>0</v>
      </c>
      <c r="DS244" s="6">
        <f>IF(DL244&lt;&gt;"",ROUND(DR244+DQ244+DO244,2),0)*(1+Tablas!$E$8)</f>
        <v>0</v>
      </c>
      <c r="DU244" s="14" t="str">
        <f t="shared" si="142"/>
        <v/>
      </c>
      <c r="DV244" s="6">
        <f t="shared" si="143"/>
        <v>0</v>
      </c>
      <c r="DW244" s="6">
        <f t="shared" si="144"/>
        <v>0</v>
      </c>
      <c r="DX244" s="6">
        <f>IF(DV244&gt;0,IF(SUM(DW$12:DW244)&gt;0,0,IF(DU244&lt;&gt;"",-PPMT(Tablas!$D$8,DU244,($C$4*12)-(VLOOKUP($DL$9,$A$12:$B$71,2,0)-1),DV$9-SUM(DW$12:DW244)),0)),0)</f>
        <v>0</v>
      </c>
      <c r="DY244" s="6">
        <f>IF(SUM(DW$12:DW244)&gt;0,0,IF(DU244&lt;&gt;"",DV244-DX244-DW244,0))</f>
        <v>0</v>
      </c>
      <c r="DZ244" s="6">
        <f>IF(SUM(DW$12:DW244)&gt;0,0,IF(DU244&lt;&gt;"",(DV244-DW244)*Tablas!$D$8,0))</f>
        <v>0</v>
      </c>
      <c r="EA244" s="6">
        <f>IF(DX244&gt;0,IF(SUM(DW$12:DW244)&gt;0,0,IF(DU244&lt;&gt;"",Tablas!$G$8,0)),0)</f>
        <v>0</v>
      </c>
      <c r="EB244" s="6">
        <f>IF(DU244&lt;&gt;"",ROUND(EA244+DZ244+DX244,2),0)*(1+Tablas!$E$8)</f>
        <v>0</v>
      </c>
    </row>
    <row r="245" spans="1:132" x14ac:dyDescent="0.2">
      <c r="A245" s="3">
        <f>IF($D245&gt;0,COUNTA($D$12:D245),0)</f>
        <v>0</v>
      </c>
      <c r="B245" s="13" t="str">
        <f t="shared" si="145"/>
        <v/>
      </c>
      <c r="C245" s="1">
        <f t="shared" si="146"/>
        <v>52702</v>
      </c>
      <c r="D245" s="34"/>
      <c r="E245" s="6">
        <f t="shared" si="147"/>
        <v>1.0572875908110291E-11</v>
      </c>
      <c r="F245" s="6">
        <f t="shared" si="111"/>
        <v>0</v>
      </c>
      <c r="G245" s="6">
        <f t="shared" si="112"/>
        <v>0</v>
      </c>
      <c r="H245" s="6">
        <f t="shared" si="113"/>
        <v>0</v>
      </c>
      <c r="I245" s="6">
        <f>ROUND(SUM(F245:H245),2)*(Tablas!$E$8)</f>
        <v>0</v>
      </c>
      <c r="J245" s="6">
        <f t="shared" si="114"/>
        <v>0</v>
      </c>
      <c r="AR245" s="14" t="str">
        <f t="shared" si="115"/>
        <v/>
      </c>
      <c r="AS245" s="6">
        <f t="shared" si="116"/>
        <v>0</v>
      </c>
      <c r="AT245" s="6">
        <f t="shared" si="117"/>
        <v>0</v>
      </c>
      <c r="AU245" s="6">
        <f>IF(SUM($AT$12:$AT245)&gt;0,0,IF($AR245&lt;&gt;"",-PPMT($H$2,$AR245,$C$4*12,$AS$12-SUM($AT$12:$AT245)),0))</f>
        <v>0</v>
      </c>
      <c r="AV245" s="6">
        <f>IF(SUM($AT$12:$AT245)&gt;0,0,IF($AR245&lt;&gt;"",AS245-AU245-AT245,0))</f>
        <v>0</v>
      </c>
      <c r="AW245" s="6">
        <f>IF(SUM($AT$12:$AT245)&gt;0,0,IF($AR245&lt;&gt;"",(AS245-AT245)*$H$2,0))</f>
        <v>0</v>
      </c>
      <c r="AX245" s="6">
        <f>IF(AU245&gt;0,IF(SUM($AT$12:$AT245)&gt;0,0,IF($AR245&lt;&gt;"",Tablas!$G$8,0)),0)</f>
        <v>0</v>
      </c>
      <c r="AY245" s="6">
        <f>IF($AR245&lt;&gt;"",ROUND(AX245+AW245+AU245,2),0)*(1+Tablas!$E$8)</f>
        <v>0</v>
      </c>
      <c r="BA245" s="14" t="str">
        <f t="shared" si="118"/>
        <v/>
      </c>
      <c r="BB245" s="6">
        <f t="shared" si="119"/>
        <v>0</v>
      </c>
      <c r="BC245" s="6">
        <f t="shared" si="120"/>
        <v>0</v>
      </c>
      <c r="BD245" s="6">
        <f>IF(BB245&gt;0,
IF(SUM(BC$12:BC245)&gt;0,0,
IF(BA245&lt;&gt;"",
-PPMT(Tablas!$D$8,BA245,($C$4*12)-(VLOOKUP($AR$9,$A$12:$B$71,2,0)-1),BB$9-SUM(BC$12:BC245)),0)),0)</f>
        <v>0</v>
      </c>
      <c r="BE245" s="6">
        <f>IF(SUM(BC$12:BC245)&gt;0,0,IF(BA245&lt;&gt;"",BB245-BD245-BC245,0))</f>
        <v>0</v>
      </c>
      <c r="BF245" s="6">
        <f>IF(SUM(BC$12:BC245)&gt;0,0,IF(BA245&lt;&gt;"",(BB245-BC245)*Tablas!$D$8,0))</f>
        <v>0</v>
      </c>
      <c r="BG245" s="6">
        <f>IF(BD245&gt;0,IF(SUM(BC$12:BC245)&gt;0,0,IF(BA245&lt;&gt;"",Tablas!$G$8,0)),0)</f>
        <v>0</v>
      </c>
      <c r="BH245" s="6">
        <f>IF(BA245&lt;&gt;"",ROUND(BG245+BF245+BD245,2),0)*(1+Tablas!$E$8)</f>
        <v>0</v>
      </c>
      <c r="BJ245" s="14" t="str">
        <f t="shared" si="121"/>
        <v/>
      </c>
      <c r="BK245" s="6">
        <f t="shared" si="122"/>
        <v>0</v>
      </c>
      <c r="BL245" s="6">
        <f t="shared" si="123"/>
        <v>0</v>
      </c>
      <c r="BM245" s="6">
        <f>IF(BK245&gt;0,IF(SUM(BL$12:BL245)&gt;0,0,IF(BJ245&lt;&gt;"",-PPMT(Tablas!$D$8,BJ245,($C$4*12)-(VLOOKUP($BA$9,$A$12:$B$71,2,0)-1),BK$9-SUM(BL$12:BL245)),0)),0)</f>
        <v>0</v>
      </c>
      <c r="BN245" s="6">
        <f>IF(SUM(BL$12:BL245)&gt;0,0,IF(BJ245&lt;&gt;"",BK245-BM245-BL245,0))</f>
        <v>0</v>
      </c>
      <c r="BO245" s="6">
        <f>IF(SUM(BL$12:BL245)&gt;0,0,IF(BJ245&lt;&gt;"",(BK245-BL245)*Tablas!$D$8,0))</f>
        <v>0</v>
      </c>
      <c r="BP245" s="6">
        <f>IF(BM245&gt;0,IF(SUM(BL$12:BL245)&gt;0,0,IF(BJ245&lt;&gt;"",Tablas!$G$8,0)),0)</f>
        <v>0</v>
      </c>
      <c r="BQ245" s="6">
        <f>IF(BJ245&lt;&gt;"",ROUND(BP245+BO245+BM245,2),0)*(1+Tablas!$E$8)</f>
        <v>0</v>
      </c>
      <c r="BS245" s="14" t="str">
        <f t="shared" si="124"/>
        <v/>
      </c>
      <c r="BT245" s="6">
        <f t="shared" si="125"/>
        <v>0</v>
      </c>
      <c r="BU245" s="6">
        <f t="shared" si="126"/>
        <v>0</v>
      </c>
      <c r="BV245" s="6">
        <f>IF(BT245&gt;0,IF(SUM(BU$12:BU245)&gt;0,0,IF(BS245&lt;&gt;"",-PPMT(Tablas!$D$8,BS245,($C$4*12)-(VLOOKUP($BJ$9,$A$12:$B$71,2,0)-1),BT$9-SUM(BU$12:BU245)),0)),0)</f>
        <v>0</v>
      </c>
      <c r="BW245" s="6">
        <f>IF(SUM(BU$12:BU245)&gt;0,0,IF(BS245&lt;&gt;"",BT245-BV245-BU245,0))</f>
        <v>0</v>
      </c>
      <c r="BX245" s="6">
        <f>IF(SUM(BU$12:BU245)&gt;0,0,IF(BS245&lt;&gt;"",(BT245-BU245)*Tablas!$D$8,0))</f>
        <v>0</v>
      </c>
      <c r="BY245" s="6">
        <f>IF(BV245&gt;0,IF(SUM(BU$12:BU245)&gt;0,0,IF(BS245&lt;&gt;"",Tablas!$G$8,0)),0)</f>
        <v>0</v>
      </c>
      <c r="BZ245" s="6">
        <f>IF(BS245&lt;&gt;"",ROUND(BY245+BX245+BV245,2),0)*(1+Tablas!$E$8)</f>
        <v>0</v>
      </c>
      <c r="CB245" s="14" t="str">
        <f t="shared" si="127"/>
        <v/>
      </c>
      <c r="CC245" s="6">
        <f t="shared" si="128"/>
        <v>0</v>
      </c>
      <c r="CD245" s="6">
        <f t="shared" si="129"/>
        <v>0</v>
      </c>
      <c r="CE245" s="6">
        <f>IF(CC245&gt;0,IF(SUM(CD$12:CD245)&gt;0,0,IF(CB245&lt;&gt;"",-PPMT(Tablas!$D$8,CB245,($C$4*12)-(VLOOKUP($BS$9,$A$12:$B$71,2,0)-1),CC$9-SUM(CD$12:CD245)),0)),0)</f>
        <v>0</v>
      </c>
      <c r="CF245" s="6">
        <f>IF(SUM(CD$12:CD245)&gt;0,0,IF(CB245&lt;&gt;"",CC245-CE245-CD245,0))</f>
        <v>0</v>
      </c>
      <c r="CG245" s="6">
        <f>IF(SUM(CD$12:CD245)&gt;0,0,IF(CB245&lt;&gt;"",(CC245-CD245)*Tablas!$D$8,0))</f>
        <v>0</v>
      </c>
      <c r="CH245" s="6">
        <f>IF(CE245&gt;0,IF(SUM(CD$12:CD245)&gt;0,0,IF(CB245&lt;&gt;"",Tablas!$G$8,0)),0)</f>
        <v>0</v>
      </c>
      <c r="CI245" s="6">
        <f>IF(CB245&lt;&gt;"",ROUND(CH245+CG245+CE245,2),0)*(1+Tablas!$E$8)</f>
        <v>0</v>
      </c>
      <c r="CK245" s="14" t="str">
        <f t="shared" si="130"/>
        <v/>
      </c>
      <c r="CL245" s="6">
        <f t="shared" si="131"/>
        <v>0</v>
      </c>
      <c r="CM245" s="6">
        <f t="shared" si="132"/>
        <v>0</v>
      </c>
      <c r="CN245" s="6">
        <f>IF(CL245&gt;0,IF(SUM(CM$12:CM245)&gt;0,0,IF(CK245&lt;&gt;"",-PPMT(Tablas!$D$8,CK245,($C$4*12)-(VLOOKUP($CB$9,$A$12:$B$71,2,0)-1),CL$9-SUM(CM$12:CM245)),0)),0)</f>
        <v>0</v>
      </c>
      <c r="CO245" s="6">
        <f>IF(SUM(CM$12:CM245)&gt;0,0,IF(CK245&lt;&gt;"",CL245-CN245-CM245,0))</f>
        <v>0</v>
      </c>
      <c r="CP245" s="6">
        <f>IF(SUM(CM$12:CM245)&gt;0,0,IF(CK245&lt;&gt;"",(CL245-CM245)*Tablas!$D$8,0))</f>
        <v>0</v>
      </c>
      <c r="CQ245" s="6">
        <f>IF(CN245&gt;0,IF(SUM(CM$12:CM245)&gt;0,0,IF(CK245&lt;&gt;"",Tablas!$G$8,0)),0)</f>
        <v>0</v>
      </c>
      <c r="CR245" s="6">
        <f>IF(CK245&lt;&gt;"",ROUND(CQ245+CP245+CN245,2),0)*(1+Tablas!$E$8)</f>
        <v>0</v>
      </c>
      <c r="CT245" s="14" t="str">
        <f t="shared" si="133"/>
        <v/>
      </c>
      <c r="CU245" s="6">
        <f t="shared" si="134"/>
        <v>0</v>
      </c>
      <c r="CV245" s="6">
        <f t="shared" si="135"/>
        <v>0</v>
      </c>
      <c r="CW245" s="6">
        <f>IF(CU245&gt;0,IF(SUM(CV$12:CV245)&gt;0,0,IF(CT245&lt;&gt;"",-PPMT(Tablas!$D$8,CT245,($C$4*12)-(VLOOKUP($CK$9,$A$12:$B$71,2,0)-1),CU$9-SUM(CV$12:CV245)),0)),0)</f>
        <v>0</v>
      </c>
      <c r="CX245" s="6">
        <f>IF(SUM(CV$12:CV245)&gt;0,0,IF(CT245&lt;&gt;"",CU245-CW245-CV245,0))</f>
        <v>0</v>
      </c>
      <c r="CY245" s="6">
        <f>IF(SUM(CV$12:CV245)&gt;0,0,IF(CT245&lt;&gt;"",(CU245-CV245)*Tablas!$D$8,0))</f>
        <v>0</v>
      </c>
      <c r="CZ245" s="6">
        <f>IF(CW245&gt;0,IF(SUM(CV$12:CV245)&gt;0,0,IF(CT245&lt;&gt;"",Tablas!$G$8,0)),0)</f>
        <v>0</v>
      </c>
      <c r="DA245" s="6">
        <f>IF(CT245&lt;&gt;"",ROUND(CZ245+CY245+CW245,2),0)*(1+Tablas!$E$8)</f>
        <v>0</v>
      </c>
      <c r="DC245" s="14" t="str">
        <f t="shared" si="136"/>
        <v/>
      </c>
      <c r="DD245" s="6">
        <f t="shared" si="137"/>
        <v>0</v>
      </c>
      <c r="DE245" s="6">
        <f t="shared" si="138"/>
        <v>0</v>
      </c>
      <c r="DF245" s="6">
        <f>IF(DD245&gt;0,IF(SUM(DE$12:DE245)&gt;0,0,IF(DC245&lt;&gt;"",-PPMT(Tablas!$D$8,DC245,($C$4*12)-(VLOOKUP($CT$9,$A$12:$B$71,2,0)-1),DD$9-SUM(DE$12:DE245)),0)),0)</f>
        <v>0</v>
      </c>
      <c r="DG245" s="6">
        <f>IF(SUM(DE$12:DE245)&gt;0,0,IF(DC245&lt;&gt;"",DD245-DF245-DE245,0))</f>
        <v>0</v>
      </c>
      <c r="DH245" s="6">
        <f>IF(SUM(DE$12:DE245)&gt;0,0,IF(DC245&lt;&gt;"",(DD245-DE245)*Tablas!$D$8,0))</f>
        <v>0</v>
      </c>
      <c r="DI245" s="6">
        <f>IF(DF245&gt;0,IF(SUM(DE$12:DE245)&gt;0,0,IF(DC245&lt;&gt;"",Tablas!$G$8,0)),0)</f>
        <v>0</v>
      </c>
      <c r="DJ245" s="6">
        <f>IF(DC245&lt;&gt;"",ROUND(DI245+DH245+DF245,2),0)*(1+Tablas!$E$8)</f>
        <v>0</v>
      </c>
      <c r="DL245" s="14" t="str">
        <f t="shared" si="139"/>
        <v/>
      </c>
      <c r="DM245" s="6">
        <f t="shared" si="140"/>
        <v>0</v>
      </c>
      <c r="DN245" s="6">
        <f t="shared" si="141"/>
        <v>0</v>
      </c>
      <c r="DO245" s="6">
        <f>IF(DM245&gt;0,IF(SUM(DN$12:DN245)&gt;0,0,IF(DL245&lt;&gt;"",-PPMT(Tablas!$D$8,DL245,($C$4*12)-(VLOOKUP($DC$9,$A$12:$B$71,2,0)-1),DM$9-SUM(DN$12:DN245)),0)),0)</f>
        <v>0</v>
      </c>
      <c r="DP245" s="6">
        <f>IF(SUM(DN$12:DN245)&gt;0,0,IF(DL245&lt;&gt;"",DM245-DO245-DN245,0))</f>
        <v>0</v>
      </c>
      <c r="DQ245" s="6">
        <f>IF(SUM(DN$12:DN245)&gt;0,0,IF(DL245&lt;&gt;"",(DM245-DN245)*Tablas!$D$8,0))</f>
        <v>0</v>
      </c>
      <c r="DR245" s="6">
        <f>IF(DO245&gt;0,IF(SUM(DN$12:DN245)&gt;0,0,IF(DL245&lt;&gt;"",Tablas!$G$8,0)),0)</f>
        <v>0</v>
      </c>
      <c r="DS245" s="6">
        <f>IF(DL245&lt;&gt;"",ROUND(DR245+DQ245+DO245,2),0)*(1+Tablas!$E$8)</f>
        <v>0</v>
      </c>
      <c r="DU245" s="14" t="str">
        <f t="shared" si="142"/>
        <v/>
      </c>
      <c r="DV245" s="6">
        <f t="shared" si="143"/>
        <v>0</v>
      </c>
      <c r="DW245" s="6">
        <f t="shared" si="144"/>
        <v>0</v>
      </c>
      <c r="DX245" s="6">
        <f>IF(DV245&gt;0,IF(SUM(DW$12:DW245)&gt;0,0,IF(DU245&lt;&gt;"",-PPMT(Tablas!$D$8,DU245,($C$4*12)-(VLOOKUP($DL$9,$A$12:$B$71,2,0)-1),DV$9-SUM(DW$12:DW245)),0)),0)</f>
        <v>0</v>
      </c>
      <c r="DY245" s="6">
        <f>IF(SUM(DW$12:DW245)&gt;0,0,IF(DU245&lt;&gt;"",DV245-DX245-DW245,0))</f>
        <v>0</v>
      </c>
      <c r="DZ245" s="6">
        <f>IF(SUM(DW$12:DW245)&gt;0,0,IF(DU245&lt;&gt;"",(DV245-DW245)*Tablas!$D$8,0))</f>
        <v>0</v>
      </c>
      <c r="EA245" s="6">
        <f>IF(DX245&gt;0,IF(SUM(DW$12:DW245)&gt;0,0,IF(DU245&lt;&gt;"",Tablas!$G$8,0)),0)</f>
        <v>0</v>
      </c>
      <c r="EB245" s="6">
        <f>IF(DU245&lt;&gt;"",ROUND(EA245+DZ245+DX245,2),0)*(1+Tablas!$E$8)</f>
        <v>0</v>
      </c>
    </row>
    <row r="246" spans="1:132" x14ac:dyDescent="0.2">
      <c r="A246" s="3">
        <f>IF($D246&gt;0,COUNTA($D$12:D246),0)</f>
        <v>0</v>
      </c>
      <c r="B246" s="13" t="str">
        <f t="shared" si="145"/>
        <v/>
      </c>
      <c r="C246" s="1">
        <f t="shared" si="146"/>
        <v>52732</v>
      </c>
      <c r="D246" s="34"/>
      <c r="E246" s="6">
        <f t="shared" si="147"/>
        <v>1.0572875908110291E-11</v>
      </c>
      <c r="F246" s="6">
        <f t="shared" si="111"/>
        <v>0</v>
      </c>
      <c r="G246" s="6">
        <f t="shared" si="112"/>
        <v>0</v>
      </c>
      <c r="H246" s="6">
        <f t="shared" si="113"/>
        <v>0</v>
      </c>
      <c r="I246" s="6">
        <f>ROUND(SUM(F246:H246),2)*(Tablas!$E$8)</f>
        <v>0</v>
      </c>
      <c r="J246" s="6">
        <f t="shared" si="114"/>
        <v>0</v>
      </c>
      <c r="AR246" s="14" t="str">
        <f t="shared" si="115"/>
        <v/>
      </c>
      <c r="AS246" s="6">
        <f t="shared" si="116"/>
        <v>0</v>
      </c>
      <c r="AT246" s="6">
        <f t="shared" si="117"/>
        <v>0</v>
      </c>
      <c r="AU246" s="6">
        <f>IF(SUM($AT$12:$AT246)&gt;0,0,IF($AR246&lt;&gt;"",-PPMT($H$2,$AR246,$C$4*12,$AS$12-SUM($AT$12:$AT246)),0))</f>
        <v>0</v>
      </c>
      <c r="AV246" s="6">
        <f>IF(SUM($AT$12:$AT246)&gt;0,0,IF($AR246&lt;&gt;"",AS246-AU246-AT246,0))</f>
        <v>0</v>
      </c>
      <c r="AW246" s="6">
        <f>IF(SUM($AT$12:$AT246)&gt;0,0,IF($AR246&lt;&gt;"",(AS246-AT246)*$H$2,0))</f>
        <v>0</v>
      </c>
      <c r="AX246" s="6">
        <f>IF(AU246&gt;0,IF(SUM($AT$12:$AT246)&gt;0,0,IF($AR246&lt;&gt;"",Tablas!$G$8,0)),0)</f>
        <v>0</v>
      </c>
      <c r="AY246" s="6">
        <f>IF($AR246&lt;&gt;"",ROUND(AX246+AW246+AU246,2),0)*(1+Tablas!$E$8)</f>
        <v>0</v>
      </c>
      <c r="BA246" s="14" t="str">
        <f t="shared" si="118"/>
        <v/>
      </c>
      <c r="BB246" s="6">
        <f t="shared" si="119"/>
        <v>0</v>
      </c>
      <c r="BC246" s="6">
        <f t="shared" si="120"/>
        <v>0</v>
      </c>
      <c r="BD246" s="6">
        <f>IF(BB246&gt;0,
IF(SUM(BC$12:BC246)&gt;0,0,
IF(BA246&lt;&gt;"",
-PPMT(Tablas!$D$8,BA246,($C$4*12)-(VLOOKUP($AR$9,$A$12:$B$71,2,0)-1),BB$9-SUM(BC$12:BC246)),0)),0)</f>
        <v>0</v>
      </c>
      <c r="BE246" s="6">
        <f>IF(SUM(BC$12:BC246)&gt;0,0,IF(BA246&lt;&gt;"",BB246-BD246-BC246,0))</f>
        <v>0</v>
      </c>
      <c r="BF246" s="6">
        <f>IF(SUM(BC$12:BC246)&gt;0,0,IF(BA246&lt;&gt;"",(BB246-BC246)*Tablas!$D$8,0))</f>
        <v>0</v>
      </c>
      <c r="BG246" s="6">
        <f>IF(BD246&gt;0,IF(SUM(BC$12:BC246)&gt;0,0,IF(BA246&lt;&gt;"",Tablas!$G$8,0)),0)</f>
        <v>0</v>
      </c>
      <c r="BH246" s="6">
        <f>IF(BA246&lt;&gt;"",ROUND(BG246+BF246+BD246,2),0)*(1+Tablas!$E$8)</f>
        <v>0</v>
      </c>
      <c r="BJ246" s="14" t="str">
        <f t="shared" si="121"/>
        <v/>
      </c>
      <c r="BK246" s="6">
        <f t="shared" si="122"/>
        <v>0</v>
      </c>
      <c r="BL246" s="6">
        <f t="shared" si="123"/>
        <v>0</v>
      </c>
      <c r="BM246" s="6">
        <f>IF(BK246&gt;0,IF(SUM(BL$12:BL246)&gt;0,0,IF(BJ246&lt;&gt;"",-PPMT(Tablas!$D$8,BJ246,($C$4*12)-(VLOOKUP($BA$9,$A$12:$B$71,2,0)-1),BK$9-SUM(BL$12:BL246)),0)),0)</f>
        <v>0</v>
      </c>
      <c r="BN246" s="6">
        <f>IF(SUM(BL$12:BL246)&gt;0,0,IF(BJ246&lt;&gt;"",BK246-BM246-BL246,0))</f>
        <v>0</v>
      </c>
      <c r="BO246" s="6">
        <f>IF(SUM(BL$12:BL246)&gt;0,0,IF(BJ246&lt;&gt;"",(BK246-BL246)*Tablas!$D$8,0))</f>
        <v>0</v>
      </c>
      <c r="BP246" s="6">
        <f>IF(BM246&gt;0,IF(SUM(BL$12:BL246)&gt;0,0,IF(BJ246&lt;&gt;"",Tablas!$G$8,0)),0)</f>
        <v>0</v>
      </c>
      <c r="BQ246" s="6">
        <f>IF(BJ246&lt;&gt;"",ROUND(BP246+BO246+BM246,2),0)*(1+Tablas!$E$8)</f>
        <v>0</v>
      </c>
      <c r="BS246" s="14" t="str">
        <f t="shared" si="124"/>
        <v/>
      </c>
      <c r="BT246" s="6">
        <f t="shared" si="125"/>
        <v>0</v>
      </c>
      <c r="BU246" s="6">
        <f t="shared" si="126"/>
        <v>0</v>
      </c>
      <c r="BV246" s="6">
        <f>IF(BT246&gt;0,IF(SUM(BU$12:BU246)&gt;0,0,IF(BS246&lt;&gt;"",-PPMT(Tablas!$D$8,BS246,($C$4*12)-(VLOOKUP($BJ$9,$A$12:$B$71,2,0)-1),BT$9-SUM(BU$12:BU246)),0)),0)</f>
        <v>0</v>
      </c>
      <c r="BW246" s="6">
        <f>IF(SUM(BU$12:BU246)&gt;0,0,IF(BS246&lt;&gt;"",BT246-BV246-BU246,0))</f>
        <v>0</v>
      </c>
      <c r="BX246" s="6">
        <f>IF(SUM(BU$12:BU246)&gt;0,0,IF(BS246&lt;&gt;"",(BT246-BU246)*Tablas!$D$8,0))</f>
        <v>0</v>
      </c>
      <c r="BY246" s="6">
        <f>IF(BV246&gt;0,IF(SUM(BU$12:BU246)&gt;0,0,IF(BS246&lt;&gt;"",Tablas!$G$8,0)),0)</f>
        <v>0</v>
      </c>
      <c r="BZ246" s="6">
        <f>IF(BS246&lt;&gt;"",ROUND(BY246+BX246+BV246,2),0)*(1+Tablas!$E$8)</f>
        <v>0</v>
      </c>
      <c r="CB246" s="14" t="str">
        <f t="shared" si="127"/>
        <v/>
      </c>
      <c r="CC246" s="6">
        <f t="shared" si="128"/>
        <v>0</v>
      </c>
      <c r="CD246" s="6">
        <f t="shared" si="129"/>
        <v>0</v>
      </c>
      <c r="CE246" s="6">
        <f>IF(CC246&gt;0,IF(SUM(CD$12:CD246)&gt;0,0,IF(CB246&lt;&gt;"",-PPMT(Tablas!$D$8,CB246,($C$4*12)-(VLOOKUP($BS$9,$A$12:$B$71,2,0)-1),CC$9-SUM(CD$12:CD246)),0)),0)</f>
        <v>0</v>
      </c>
      <c r="CF246" s="6">
        <f>IF(SUM(CD$12:CD246)&gt;0,0,IF(CB246&lt;&gt;"",CC246-CE246-CD246,0))</f>
        <v>0</v>
      </c>
      <c r="CG246" s="6">
        <f>IF(SUM(CD$12:CD246)&gt;0,0,IF(CB246&lt;&gt;"",(CC246-CD246)*Tablas!$D$8,0))</f>
        <v>0</v>
      </c>
      <c r="CH246" s="6">
        <f>IF(CE246&gt;0,IF(SUM(CD$12:CD246)&gt;0,0,IF(CB246&lt;&gt;"",Tablas!$G$8,0)),0)</f>
        <v>0</v>
      </c>
      <c r="CI246" s="6">
        <f>IF(CB246&lt;&gt;"",ROUND(CH246+CG246+CE246,2),0)*(1+Tablas!$E$8)</f>
        <v>0</v>
      </c>
      <c r="CK246" s="14" t="str">
        <f t="shared" si="130"/>
        <v/>
      </c>
      <c r="CL246" s="6">
        <f t="shared" si="131"/>
        <v>0</v>
      </c>
      <c r="CM246" s="6">
        <f t="shared" si="132"/>
        <v>0</v>
      </c>
      <c r="CN246" s="6">
        <f>IF(CL246&gt;0,IF(SUM(CM$12:CM246)&gt;0,0,IF(CK246&lt;&gt;"",-PPMT(Tablas!$D$8,CK246,($C$4*12)-(VLOOKUP($CB$9,$A$12:$B$71,2,0)-1),CL$9-SUM(CM$12:CM246)),0)),0)</f>
        <v>0</v>
      </c>
      <c r="CO246" s="6">
        <f>IF(SUM(CM$12:CM246)&gt;0,0,IF(CK246&lt;&gt;"",CL246-CN246-CM246,0))</f>
        <v>0</v>
      </c>
      <c r="CP246" s="6">
        <f>IF(SUM(CM$12:CM246)&gt;0,0,IF(CK246&lt;&gt;"",(CL246-CM246)*Tablas!$D$8,0))</f>
        <v>0</v>
      </c>
      <c r="CQ246" s="6">
        <f>IF(CN246&gt;0,IF(SUM(CM$12:CM246)&gt;0,0,IF(CK246&lt;&gt;"",Tablas!$G$8,0)),0)</f>
        <v>0</v>
      </c>
      <c r="CR246" s="6">
        <f>IF(CK246&lt;&gt;"",ROUND(CQ246+CP246+CN246,2),0)*(1+Tablas!$E$8)</f>
        <v>0</v>
      </c>
      <c r="CT246" s="14" t="str">
        <f t="shared" si="133"/>
        <v/>
      </c>
      <c r="CU246" s="6">
        <f t="shared" si="134"/>
        <v>0</v>
      </c>
      <c r="CV246" s="6">
        <f t="shared" si="135"/>
        <v>0</v>
      </c>
      <c r="CW246" s="6">
        <f>IF(CU246&gt;0,IF(SUM(CV$12:CV246)&gt;0,0,IF(CT246&lt;&gt;"",-PPMT(Tablas!$D$8,CT246,($C$4*12)-(VLOOKUP($CK$9,$A$12:$B$71,2,0)-1),CU$9-SUM(CV$12:CV246)),0)),0)</f>
        <v>0</v>
      </c>
      <c r="CX246" s="6">
        <f>IF(SUM(CV$12:CV246)&gt;0,0,IF(CT246&lt;&gt;"",CU246-CW246-CV246,0))</f>
        <v>0</v>
      </c>
      <c r="CY246" s="6">
        <f>IF(SUM(CV$12:CV246)&gt;0,0,IF(CT246&lt;&gt;"",(CU246-CV246)*Tablas!$D$8,0))</f>
        <v>0</v>
      </c>
      <c r="CZ246" s="6">
        <f>IF(CW246&gt;0,IF(SUM(CV$12:CV246)&gt;0,0,IF(CT246&lt;&gt;"",Tablas!$G$8,0)),0)</f>
        <v>0</v>
      </c>
      <c r="DA246" s="6">
        <f>IF(CT246&lt;&gt;"",ROUND(CZ246+CY246+CW246,2),0)*(1+Tablas!$E$8)</f>
        <v>0</v>
      </c>
      <c r="DC246" s="14" t="str">
        <f t="shared" si="136"/>
        <v/>
      </c>
      <c r="DD246" s="6">
        <f t="shared" si="137"/>
        <v>0</v>
      </c>
      <c r="DE246" s="6">
        <f t="shared" si="138"/>
        <v>0</v>
      </c>
      <c r="DF246" s="6">
        <f>IF(DD246&gt;0,IF(SUM(DE$12:DE246)&gt;0,0,IF(DC246&lt;&gt;"",-PPMT(Tablas!$D$8,DC246,($C$4*12)-(VLOOKUP($CT$9,$A$12:$B$71,2,0)-1),DD$9-SUM(DE$12:DE246)),0)),0)</f>
        <v>0</v>
      </c>
      <c r="DG246" s="6">
        <f>IF(SUM(DE$12:DE246)&gt;0,0,IF(DC246&lt;&gt;"",DD246-DF246-DE246,0))</f>
        <v>0</v>
      </c>
      <c r="DH246" s="6">
        <f>IF(SUM(DE$12:DE246)&gt;0,0,IF(DC246&lt;&gt;"",(DD246-DE246)*Tablas!$D$8,0))</f>
        <v>0</v>
      </c>
      <c r="DI246" s="6">
        <f>IF(DF246&gt;0,IF(SUM(DE$12:DE246)&gt;0,0,IF(DC246&lt;&gt;"",Tablas!$G$8,0)),0)</f>
        <v>0</v>
      </c>
      <c r="DJ246" s="6">
        <f>IF(DC246&lt;&gt;"",ROUND(DI246+DH246+DF246,2),0)*(1+Tablas!$E$8)</f>
        <v>0</v>
      </c>
      <c r="DL246" s="14" t="str">
        <f t="shared" si="139"/>
        <v/>
      </c>
      <c r="DM246" s="6">
        <f t="shared" si="140"/>
        <v>0</v>
      </c>
      <c r="DN246" s="6">
        <f t="shared" si="141"/>
        <v>0</v>
      </c>
      <c r="DO246" s="6">
        <f>IF(DM246&gt;0,IF(SUM(DN$12:DN246)&gt;0,0,IF(DL246&lt;&gt;"",-PPMT(Tablas!$D$8,DL246,($C$4*12)-(VLOOKUP($DC$9,$A$12:$B$71,2,0)-1),DM$9-SUM(DN$12:DN246)),0)),0)</f>
        <v>0</v>
      </c>
      <c r="DP246" s="6">
        <f>IF(SUM(DN$12:DN246)&gt;0,0,IF(DL246&lt;&gt;"",DM246-DO246-DN246,0))</f>
        <v>0</v>
      </c>
      <c r="DQ246" s="6">
        <f>IF(SUM(DN$12:DN246)&gt;0,0,IF(DL246&lt;&gt;"",(DM246-DN246)*Tablas!$D$8,0))</f>
        <v>0</v>
      </c>
      <c r="DR246" s="6">
        <f>IF(DO246&gt;0,IF(SUM(DN$12:DN246)&gt;0,0,IF(DL246&lt;&gt;"",Tablas!$G$8,0)),0)</f>
        <v>0</v>
      </c>
      <c r="DS246" s="6">
        <f>IF(DL246&lt;&gt;"",ROUND(DR246+DQ246+DO246,2),0)*(1+Tablas!$E$8)</f>
        <v>0</v>
      </c>
      <c r="DU246" s="14" t="str">
        <f t="shared" si="142"/>
        <v/>
      </c>
      <c r="DV246" s="6">
        <f t="shared" si="143"/>
        <v>0</v>
      </c>
      <c r="DW246" s="6">
        <f t="shared" si="144"/>
        <v>0</v>
      </c>
      <c r="DX246" s="6">
        <f>IF(DV246&gt;0,IF(SUM(DW$12:DW246)&gt;0,0,IF(DU246&lt;&gt;"",-PPMT(Tablas!$D$8,DU246,($C$4*12)-(VLOOKUP($DL$9,$A$12:$B$71,2,0)-1),DV$9-SUM(DW$12:DW246)),0)),0)</f>
        <v>0</v>
      </c>
      <c r="DY246" s="6">
        <f>IF(SUM(DW$12:DW246)&gt;0,0,IF(DU246&lt;&gt;"",DV246-DX246-DW246,0))</f>
        <v>0</v>
      </c>
      <c r="DZ246" s="6">
        <f>IF(SUM(DW$12:DW246)&gt;0,0,IF(DU246&lt;&gt;"",(DV246-DW246)*Tablas!$D$8,0))</f>
        <v>0</v>
      </c>
      <c r="EA246" s="6">
        <f>IF(DX246&gt;0,IF(SUM(DW$12:DW246)&gt;0,0,IF(DU246&lt;&gt;"",Tablas!$G$8,0)),0)</f>
        <v>0</v>
      </c>
      <c r="EB246" s="6">
        <f>IF(DU246&lt;&gt;"",ROUND(EA246+DZ246+DX246,2),0)*(1+Tablas!$E$8)</f>
        <v>0</v>
      </c>
    </row>
    <row r="247" spans="1:132" x14ac:dyDescent="0.2">
      <c r="A247" s="3">
        <f>IF($D247&gt;0,COUNTA($D$12:D247),0)</f>
        <v>0</v>
      </c>
      <c r="B247" s="13" t="str">
        <f t="shared" si="145"/>
        <v/>
      </c>
      <c r="C247" s="1">
        <f t="shared" si="146"/>
        <v>52763</v>
      </c>
      <c r="D247" s="34"/>
      <c r="E247" s="6">
        <f t="shared" si="147"/>
        <v>1.0572875908110291E-11</v>
      </c>
      <c r="F247" s="6">
        <f t="shared" si="111"/>
        <v>0</v>
      </c>
      <c r="G247" s="6">
        <f t="shared" si="112"/>
        <v>0</v>
      </c>
      <c r="H247" s="6">
        <f t="shared" si="113"/>
        <v>0</v>
      </c>
      <c r="I247" s="6">
        <f>ROUND(SUM(F247:H247),2)*(Tablas!$E$8)</f>
        <v>0</v>
      </c>
      <c r="J247" s="6">
        <f t="shared" si="114"/>
        <v>0</v>
      </c>
      <c r="AR247" s="14" t="str">
        <f t="shared" si="115"/>
        <v/>
      </c>
      <c r="AS247" s="6">
        <f t="shared" si="116"/>
        <v>0</v>
      </c>
      <c r="AT247" s="6">
        <f t="shared" si="117"/>
        <v>0</v>
      </c>
      <c r="AU247" s="6">
        <f>IF(SUM($AT$12:$AT247)&gt;0,0,IF($AR247&lt;&gt;"",-PPMT($H$2,$AR247,$C$4*12,$AS$12-SUM($AT$12:$AT247)),0))</f>
        <v>0</v>
      </c>
      <c r="AV247" s="6">
        <f>IF(SUM($AT$12:$AT247)&gt;0,0,IF($AR247&lt;&gt;"",AS247-AU247-AT247,0))</f>
        <v>0</v>
      </c>
      <c r="AW247" s="6">
        <f>IF(SUM($AT$12:$AT247)&gt;0,0,IF($AR247&lt;&gt;"",(AS247-AT247)*$H$2,0))</f>
        <v>0</v>
      </c>
      <c r="AX247" s="6">
        <f>IF(AU247&gt;0,IF(SUM($AT$12:$AT247)&gt;0,0,IF($AR247&lt;&gt;"",Tablas!$G$8,0)),0)</f>
        <v>0</v>
      </c>
      <c r="AY247" s="6">
        <f>IF($AR247&lt;&gt;"",ROUND(AX247+AW247+AU247,2),0)*(1+Tablas!$E$8)</f>
        <v>0</v>
      </c>
      <c r="BA247" s="14" t="str">
        <f t="shared" si="118"/>
        <v/>
      </c>
      <c r="BB247" s="6">
        <f t="shared" si="119"/>
        <v>0</v>
      </c>
      <c r="BC247" s="6">
        <f t="shared" si="120"/>
        <v>0</v>
      </c>
      <c r="BD247" s="6">
        <f>IF(BB247&gt;0,
IF(SUM(BC$12:BC247)&gt;0,0,
IF(BA247&lt;&gt;"",
-PPMT(Tablas!$D$8,BA247,($C$4*12)-(VLOOKUP($AR$9,$A$12:$B$71,2,0)-1),BB$9-SUM(BC$12:BC247)),0)),0)</f>
        <v>0</v>
      </c>
      <c r="BE247" s="6">
        <f>IF(SUM(BC$12:BC247)&gt;0,0,IF(BA247&lt;&gt;"",BB247-BD247-BC247,0))</f>
        <v>0</v>
      </c>
      <c r="BF247" s="6">
        <f>IF(SUM(BC$12:BC247)&gt;0,0,IF(BA247&lt;&gt;"",(BB247-BC247)*Tablas!$D$8,0))</f>
        <v>0</v>
      </c>
      <c r="BG247" s="6">
        <f>IF(BD247&gt;0,IF(SUM(BC$12:BC247)&gt;0,0,IF(BA247&lt;&gt;"",Tablas!$G$8,0)),0)</f>
        <v>0</v>
      </c>
      <c r="BH247" s="6">
        <f>IF(BA247&lt;&gt;"",ROUND(BG247+BF247+BD247,2),0)*(1+Tablas!$E$8)</f>
        <v>0</v>
      </c>
      <c r="BJ247" s="14" t="str">
        <f t="shared" si="121"/>
        <v/>
      </c>
      <c r="BK247" s="6">
        <f t="shared" si="122"/>
        <v>0</v>
      </c>
      <c r="BL247" s="6">
        <f t="shared" si="123"/>
        <v>0</v>
      </c>
      <c r="BM247" s="6">
        <f>IF(BK247&gt;0,IF(SUM(BL$12:BL247)&gt;0,0,IF(BJ247&lt;&gt;"",-PPMT(Tablas!$D$8,BJ247,($C$4*12)-(VLOOKUP($BA$9,$A$12:$B$71,2,0)-1),BK$9-SUM(BL$12:BL247)),0)),0)</f>
        <v>0</v>
      </c>
      <c r="BN247" s="6">
        <f>IF(SUM(BL$12:BL247)&gt;0,0,IF(BJ247&lt;&gt;"",BK247-BM247-BL247,0))</f>
        <v>0</v>
      </c>
      <c r="BO247" s="6">
        <f>IF(SUM(BL$12:BL247)&gt;0,0,IF(BJ247&lt;&gt;"",(BK247-BL247)*Tablas!$D$8,0))</f>
        <v>0</v>
      </c>
      <c r="BP247" s="6">
        <f>IF(BM247&gt;0,IF(SUM(BL$12:BL247)&gt;0,0,IF(BJ247&lt;&gt;"",Tablas!$G$8,0)),0)</f>
        <v>0</v>
      </c>
      <c r="BQ247" s="6">
        <f>IF(BJ247&lt;&gt;"",ROUND(BP247+BO247+BM247,2),0)*(1+Tablas!$E$8)</f>
        <v>0</v>
      </c>
      <c r="BS247" s="14" t="str">
        <f t="shared" si="124"/>
        <v/>
      </c>
      <c r="BT247" s="6">
        <f t="shared" si="125"/>
        <v>0</v>
      </c>
      <c r="BU247" s="6">
        <f t="shared" si="126"/>
        <v>0</v>
      </c>
      <c r="BV247" s="6">
        <f>IF(BT247&gt;0,IF(SUM(BU$12:BU247)&gt;0,0,IF(BS247&lt;&gt;"",-PPMT(Tablas!$D$8,BS247,($C$4*12)-(VLOOKUP($BJ$9,$A$12:$B$71,2,0)-1),BT$9-SUM(BU$12:BU247)),0)),0)</f>
        <v>0</v>
      </c>
      <c r="BW247" s="6">
        <f>IF(SUM(BU$12:BU247)&gt;0,0,IF(BS247&lt;&gt;"",BT247-BV247-BU247,0))</f>
        <v>0</v>
      </c>
      <c r="BX247" s="6">
        <f>IF(SUM(BU$12:BU247)&gt;0,0,IF(BS247&lt;&gt;"",(BT247-BU247)*Tablas!$D$8,0))</f>
        <v>0</v>
      </c>
      <c r="BY247" s="6">
        <f>IF(BV247&gt;0,IF(SUM(BU$12:BU247)&gt;0,0,IF(BS247&lt;&gt;"",Tablas!$G$8,0)),0)</f>
        <v>0</v>
      </c>
      <c r="BZ247" s="6">
        <f>IF(BS247&lt;&gt;"",ROUND(BY247+BX247+BV247,2),0)*(1+Tablas!$E$8)</f>
        <v>0</v>
      </c>
      <c r="CB247" s="14" t="str">
        <f t="shared" si="127"/>
        <v/>
      </c>
      <c r="CC247" s="6">
        <f t="shared" si="128"/>
        <v>0</v>
      </c>
      <c r="CD247" s="6">
        <f t="shared" si="129"/>
        <v>0</v>
      </c>
      <c r="CE247" s="6">
        <f>IF(CC247&gt;0,IF(SUM(CD$12:CD247)&gt;0,0,IF(CB247&lt;&gt;"",-PPMT(Tablas!$D$8,CB247,($C$4*12)-(VLOOKUP($BS$9,$A$12:$B$71,2,0)-1),CC$9-SUM(CD$12:CD247)),0)),0)</f>
        <v>0</v>
      </c>
      <c r="CF247" s="6">
        <f>IF(SUM(CD$12:CD247)&gt;0,0,IF(CB247&lt;&gt;"",CC247-CE247-CD247,0))</f>
        <v>0</v>
      </c>
      <c r="CG247" s="6">
        <f>IF(SUM(CD$12:CD247)&gt;0,0,IF(CB247&lt;&gt;"",(CC247-CD247)*Tablas!$D$8,0))</f>
        <v>0</v>
      </c>
      <c r="CH247" s="6">
        <f>IF(CE247&gt;0,IF(SUM(CD$12:CD247)&gt;0,0,IF(CB247&lt;&gt;"",Tablas!$G$8,0)),0)</f>
        <v>0</v>
      </c>
      <c r="CI247" s="6">
        <f>IF(CB247&lt;&gt;"",ROUND(CH247+CG247+CE247,2),0)*(1+Tablas!$E$8)</f>
        <v>0</v>
      </c>
      <c r="CK247" s="14" t="str">
        <f t="shared" si="130"/>
        <v/>
      </c>
      <c r="CL247" s="6">
        <f t="shared" si="131"/>
        <v>0</v>
      </c>
      <c r="CM247" s="6">
        <f t="shared" si="132"/>
        <v>0</v>
      </c>
      <c r="CN247" s="6">
        <f>IF(CL247&gt;0,IF(SUM(CM$12:CM247)&gt;0,0,IF(CK247&lt;&gt;"",-PPMT(Tablas!$D$8,CK247,($C$4*12)-(VLOOKUP($CB$9,$A$12:$B$71,2,0)-1),CL$9-SUM(CM$12:CM247)),0)),0)</f>
        <v>0</v>
      </c>
      <c r="CO247" s="6">
        <f>IF(SUM(CM$12:CM247)&gt;0,0,IF(CK247&lt;&gt;"",CL247-CN247-CM247,0))</f>
        <v>0</v>
      </c>
      <c r="CP247" s="6">
        <f>IF(SUM(CM$12:CM247)&gt;0,0,IF(CK247&lt;&gt;"",(CL247-CM247)*Tablas!$D$8,0))</f>
        <v>0</v>
      </c>
      <c r="CQ247" s="6">
        <f>IF(CN247&gt;0,IF(SUM(CM$12:CM247)&gt;0,0,IF(CK247&lt;&gt;"",Tablas!$G$8,0)),0)</f>
        <v>0</v>
      </c>
      <c r="CR247" s="6">
        <f>IF(CK247&lt;&gt;"",ROUND(CQ247+CP247+CN247,2),0)*(1+Tablas!$E$8)</f>
        <v>0</v>
      </c>
      <c r="CT247" s="14" t="str">
        <f t="shared" si="133"/>
        <v/>
      </c>
      <c r="CU247" s="6">
        <f t="shared" si="134"/>
        <v>0</v>
      </c>
      <c r="CV247" s="6">
        <f t="shared" si="135"/>
        <v>0</v>
      </c>
      <c r="CW247" s="6">
        <f>IF(CU247&gt;0,IF(SUM(CV$12:CV247)&gt;0,0,IF(CT247&lt;&gt;"",-PPMT(Tablas!$D$8,CT247,($C$4*12)-(VLOOKUP($CK$9,$A$12:$B$71,2,0)-1),CU$9-SUM(CV$12:CV247)),0)),0)</f>
        <v>0</v>
      </c>
      <c r="CX247" s="6">
        <f>IF(SUM(CV$12:CV247)&gt;0,0,IF(CT247&lt;&gt;"",CU247-CW247-CV247,0))</f>
        <v>0</v>
      </c>
      <c r="CY247" s="6">
        <f>IF(SUM(CV$12:CV247)&gt;0,0,IF(CT247&lt;&gt;"",(CU247-CV247)*Tablas!$D$8,0))</f>
        <v>0</v>
      </c>
      <c r="CZ247" s="6">
        <f>IF(CW247&gt;0,IF(SUM(CV$12:CV247)&gt;0,0,IF(CT247&lt;&gt;"",Tablas!$G$8,0)),0)</f>
        <v>0</v>
      </c>
      <c r="DA247" s="6">
        <f>IF(CT247&lt;&gt;"",ROUND(CZ247+CY247+CW247,2),0)*(1+Tablas!$E$8)</f>
        <v>0</v>
      </c>
      <c r="DC247" s="14" t="str">
        <f t="shared" si="136"/>
        <v/>
      </c>
      <c r="DD247" s="6">
        <f t="shared" si="137"/>
        <v>0</v>
      </c>
      <c r="DE247" s="6">
        <f t="shared" si="138"/>
        <v>0</v>
      </c>
      <c r="DF247" s="6">
        <f>IF(DD247&gt;0,IF(SUM(DE$12:DE247)&gt;0,0,IF(DC247&lt;&gt;"",-PPMT(Tablas!$D$8,DC247,($C$4*12)-(VLOOKUP($CT$9,$A$12:$B$71,2,0)-1),DD$9-SUM(DE$12:DE247)),0)),0)</f>
        <v>0</v>
      </c>
      <c r="DG247" s="6">
        <f>IF(SUM(DE$12:DE247)&gt;0,0,IF(DC247&lt;&gt;"",DD247-DF247-DE247,0))</f>
        <v>0</v>
      </c>
      <c r="DH247" s="6">
        <f>IF(SUM(DE$12:DE247)&gt;0,0,IF(DC247&lt;&gt;"",(DD247-DE247)*Tablas!$D$8,0))</f>
        <v>0</v>
      </c>
      <c r="DI247" s="6">
        <f>IF(DF247&gt;0,IF(SUM(DE$12:DE247)&gt;0,0,IF(DC247&lt;&gt;"",Tablas!$G$8,0)),0)</f>
        <v>0</v>
      </c>
      <c r="DJ247" s="6">
        <f>IF(DC247&lt;&gt;"",ROUND(DI247+DH247+DF247,2),0)*(1+Tablas!$E$8)</f>
        <v>0</v>
      </c>
      <c r="DL247" s="14" t="str">
        <f t="shared" si="139"/>
        <v/>
      </c>
      <c r="DM247" s="6">
        <f t="shared" si="140"/>
        <v>0</v>
      </c>
      <c r="DN247" s="6">
        <f t="shared" si="141"/>
        <v>0</v>
      </c>
      <c r="DO247" s="6">
        <f>IF(DM247&gt;0,IF(SUM(DN$12:DN247)&gt;0,0,IF(DL247&lt;&gt;"",-PPMT(Tablas!$D$8,DL247,($C$4*12)-(VLOOKUP($DC$9,$A$12:$B$71,2,0)-1),DM$9-SUM(DN$12:DN247)),0)),0)</f>
        <v>0</v>
      </c>
      <c r="DP247" s="6">
        <f>IF(SUM(DN$12:DN247)&gt;0,0,IF(DL247&lt;&gt;"",DM247-DO247-DN247,0))</f>
        <v>0</v>
      </c>
      <c r="DQ247" s="6">
        <f>IF(SUM(DN$12:DN247)&gt;0,0,IF(DL247&lt;&gt;"",(DM247-DN247)*Tablas!$D$8,0))</f>
        <v>0</v>
      </c>
      <c r="DR247" s="6">
        <f>IF(DO247&gt;0,IF(SUM(DN$12:DN247)&gt;0,0,IF(DL247&lt;&gt;"",Tablas!$G$8,0)),0)</f>
        <v>0</v>
      </c>
      <c r="DS247" s="6">
        <f>IF(DL247&lt;&gt;"",ROUND(DR247+DQ247+DO247,2),0)*(1+Tablas!$E$8)</f>
        <v>0</v>
      </c>
      <c r="DU247" s="14" t="str">
        <f t="shared" si="142"/>
        <v/>
      </c>
      <c r="DV247" s="6">
        <f t="shared" si="143"/>
        <v>0</v>
      </c>
      <c r="DW247" s="6">
        <f t="shared" si="144"/>
        <v>0</v>
      </c>
      <c r="DX247" s="6">
        <f>IF(DV247&gt;0,IF(SUM(DW$12:DW247)&gt;0,0,IF(DU247&lt;&gt;"",-PPMT(Tablas!$D$8,DU247,($C$4*12)-(VLOOKUP($DL$9,$A$12:$B$71,2,0)-1),DV$9-SUM(DW$12:DW247)),0)),0)</f>
        <v>0</v>
      </c>
      <c r="DY247" s="6">
        <f>IF(SUM(DW$12:DW247)&gt;0,0,IF(DU247&lt;&gt;"",DV247-DX247-DW247,0))</f>
        <v>0</v>
      </c>
      <c r="DZ247" s="6">
        <f>IF(SUM(DW$12:DW247)&gt;0,0,IF(DU247&lt;&gt;"",(DV247-DW247)*Tablas!$D$8,0))</f>
        <v>0</v>
      </c>
      <c r="EA247" s="6">
        <f>IF(DX247&gt;0,IF(SUM(DW$12:DW247)&gt;0,0,IF(DU247&lt;&gt;"",Tablas!$G$8,0)),0)</f>
        <v>0</v>
      </c>
      <c r="EB247" s="6">
        <f>IF(DU247&lt;&gt;"",ROUND(EA247+DZ247+DX247,2),0)*(1+Tablas!$E$8)</f>
        <v>0</v>
      </c>
    </row>
    <row r="248" spans="1:132" x14ac:dyDescent="0.2">
      <c r="A248" s="3">
        <f>IF($D248&gt;0,COUNTA($D$12:D248),0)</f>
        <v>0</v>
      </c>
      <c r="B248" s="13" t="str">
        <f t="shared" si="145"/>
        <v/>
      </c>
      <c r="C248" s="1">
        <f t="shared" si="146"/>
        <v>52793</v>
      </c>
      <c r="D248" s="34"/>
      <c r="E248" s="6">
        <f t="shared" si="147"/>
        <v>1.0572875908110291E-11</v>
      </c>
      <c r="F248" s="6">
        <f t="shared" si="111"/>
        <v>0</v>
      </c>
      <c r="G248" s="6">
        <f t="shared" si="112"/>
        <v>0</v>
      </c>
      <c r="H248" s="6">
        <f t="shared" si="113"/>
        <v>0</v>
      </c>
      <c r="I248" s="6">
        <f>ROUND(SUM(F248:H248),2)*(Tablas!$E$8)</f>
        <v>0</v>
      </c>
      <c r="J248" s="6">
        <f t="shared" si="114"/>
        <v>0</v>
      </c>
      <c r="AR248" s="14" t="str">
        <f t="shared" si="115"/>
        <v/>
      </c>
      <c r="AS248" s="6">
        <f t="shared" si="116"/>
        <v>0</v>
      </c>
      <c r="AT248" s="6">
        <f t="shared" si="117"/>
        <v>0</v>
      </c>
      <c r="AU248" s="6">
        <f>IF(SUM($AT$12:$AT248)&gt;0,0,IF($AR248&lt;&gt;"",-PPMT($H$2,$AR248,$C$4*12,$AS$12-SUM($AT$12:$AT248)),0))</f>
        <v>0</v>
      </c>
      <c r="AV248" s="6">
        <f>IF(SUM($AT$12:$AT248)&gt;0,0,IF($AR248&lt;&gt;"",AS248-AU248-AT248,0))</f>
        <v>0</v>
      </c>
      <c r="AW248" s="6">
        <f>IF(SUM($AT$12:$AT248)&gt;0,0,IF($AR248&lt;&gt;"",(AS248-AT248)*$H$2,0))</f>
        <v>0</v>
      </c>
      <c r="AX248" s="6">
        <f>IF(AU248&gt;0,IF(SUM($AT$12:$AT248)&gt;0,0,IF($AR248&lt;&gt;"",Tablas!$G$8,0)),0)</f>
        <v>0</v>
      </c>
      <c r="AY248" s="6">
        <f>IF($AR248&lt;&gt;"",ROUND(AX248+AW248+AU248,2),0)*(1+Tablas!$E$8)</f>
        <v>0</v>
      </c>
      <c r="BA248" s="14" t="str">
        <f t="shared" si="118"/>
        <v/>
      </c>
      <c r="BB248" s="6">
        <f t="shared" si="119"/>
        <v>0</v>
      </c>
      <c r="BC248" s="6">
        <f t="shared" si="120"/>
        <v>0</v>
      </c>
      <c r="BD248" s="6">
        <f>IF(BB248&gt;0,
IF(SUM(BC$12:BC248)&gt;0,0,
IF(BA248&lt;&gt;"",
-PPMT(Tablas!$D$8,BA248,($C$4*12)-(VLOOKUP($AR$9,$A$12:$B$71,2,0)-1),BB$9-SUM(BC$12:BC248)),0)),0)</f>
        <v>0</v>
      </c>
      <c r="BE248" s="6">
        <f>IF(SUM(BC$12:BC248)&gt;0,0,IF(BA248&lt;&gt;"",BB248-BD248-BC248,0))</f>
        <v>0</v>
      </c>
      <c r="BF248" s="6">
        <f>IF(SUM(BC$12:BC248)&gt;0,0,IF(BA248&lt;&gt;"",(BB248-BC248)*Tablas!$D$8,0))</f>
        <v>0</v>
      </c>
      <c r="BG248" s="6">
        <f>IF(BD248&gt;0,IF(SUM(BC$12:BC248)&gt;0,0,IF(BA248&lt;&gt;"",Tablas!$G$8,0)),0)</f>
        <v>0</v>
      </c>
      <c r="BH248" s="6">
        <f>IF(BA248&lt;&gt;"",ROUND(BG248+BF248+BD248,2),0)*(1+Tablas!$E$8)</f>
        <v>0</v>
      </c>
      <c r="BJ248" s="14" t="str">
        <f t="shared" si="121"/>
        <v/>
      </c>
      <c r="BK248" s="6">
        <f t="shared" si="122"/>
        <v>0</v>
      </c>
      <c r="BL248" s="6">
        <f t="shared" si="123"/>
        <v>0</v>
      </c>
      <c r="BM248" s="6">
        <f>IF(BK248&gt;0,IF(SUM(BL$12:BL248)&gt;0,0,IF(BJ248&lt;&gt;"",-PPMT(Tablas!$D$8,BJ248,($C$4*12)-(VLOOKUP($BA$9,$A$12:$B$71,2,0)-1),BK$9-SUM(BL$12:BL248)),0)),0)</f>
        <v>0</v>
      </c>
      <c r="BN248" s="6">
        <f>IF(SUM(BL$12:BL248)&gt;0,0,IF(BJ248&lt;&gt;"",BK248-BM248-BL248,0))</f>
        <v>0</v>
      </c>
      <c r="BO248" s="6">
        <f>IF(SUM(BL$12:BL248)&gt;0,0,IF(BJ248&lt;&gt;"",(BK248-BL248)*Tablas!$D$8,0))</f>
        <v>0</v>
      </c>
      <c r="BP248" s="6">
        <f>IF(BM248&gt;0,IF(SUM(BL$12:BL248)&gt;0,0,IF(BJ248&lt;&gt;"",Tablas!$G$8,0)),0)</f>
        <v>0</v>
      </c>
      <c r="BQ248" s="6">
        <f>IF(BJ248&lt;&gt;"",ROUND(BP248+BO248+BM248,2),0)*(1+Tablas!$E$8)</f>
        <v>0</v>
      </c>
      <c r="BS248" s="14" t="str">
        <f t="shared" si="124"/>
        <v/>
      </c>
      <c r="BT248" s="6">
        <f t="shared" si="125"/>
        <v>0</v>
      </c>
      <c r="BU248" s="6">
        <f t="shared" si="126"/>
        <v>0</v>
      </c>
      <c r="BV248" s="6">
        <f>IF(BT248&gt;0,IF(SUM(BU$12:BU248)&gt;0,0,IF(BS248&lt;&gt;"",-PPMT(Tablas!$D$8,BS248,($C$4*12)-(VLOOKUP($BJ$9,$A$12:$B$71,2,0)-1),BT$9-SUM(BU$12:BU248)),0)),0)</f>
        <v>0</v>
      </c>
      <c r="BW248" s="6">
        <f>IF(SUM(BU$12:BU248)&gt;0,0,IF(BS248&lt;&gt;"",BT248-BV248-BU248,0))</f>
        <v>0</v>
      </c>
      <c r="BX248" s="6">
        <f>IF(SUM(BU$12:BU248)&gt;0,0,IF(BS248&lt;&gt;"",(BT248-BU248)*Tablas!$D$8,0))</f>
        <v>0</v>
      </c>
      <c r="BY248" s="6">
        <f>IF(BV248&gt;0,IF(SUM(BU$12:BU248)&gt;0,0,IF(BS248&lt;&gt;"",Tablas!$G$8,0)),0)</f>
        <v>0</v>
      </c>
      <c r="BZ248" s="6">
        <f>IF(BS248&lt;&gt;"",ROUND(BY248+BX248+BV248,2),0)*(1+Tablas!$E$8)</f>
        <v>0</v>
      </c>
      <c r="CB248" s="14" t="str">
        <f t="shared" si="127"/>
        <v/>
      </c>
      <c r="CC248" s="6">
        <f t="shared" si="128"/>
        <v>0</v>
      </c>
      <c r="CD248" s="6">
        <f t="shared" si="129"/>
        <v>0</v>
      </c>
      <c r="CE248" s="6">
        <f>IF(CC248&gt;0,IF(SUM(CD$12:CD248)&gt;0,0,IF(CB248&lt;&gt;"",-PPMT(Tablas!$D$8,CB248,($C$4*12)-(VLOOKUP($BS$9,$A$12:$B$71,2,0)-1),CC$9-SUM(CD$12:CD248)),0)),0)</f>
        <v>0</v>
      </c>
      <c r="CF248" s="6">
        <f>IF(SUM(CD$12:CD248)&gt;0,0,IF(CB248&lt;&gt;"",CC248-CE248-CD248,0))</f>
        <v>0</v>
      </c>
      <c r="CG248" s="6">
        <f>IF(SUM(CD$12:CD248)&gt;0,0,IF(CB248&lt;&gt;"",(CC248-CD248)*Tablas!$D$8,0))</f>
        <v>0</v>
      </c>
      <c r="CH248" s="6">
        <f>IF(CE248&gt;0,IF(SUM(CD$12:CD248)&gt;0,0,IF(CB248&lt;&gt;"",Tablas!$G$8,0)),0)</f>
        <v>0</v>
      </c>
      <c r="CI248" s="6">
        <f>IF(CB248&lt;&gt;"",ROUND(CH248+CG248+CE248,2),0)*(1+Tablas!$E$8)</f>
        <v>0</v>
      </c>
      <c r="CK248" s="14" t="str">
        <f t="shared" si="130"/>
        <v/>
      </c>
      <c r="CL248" s="6">
        <f t="shared" si="131"/>
        <v>0</v>
      </c>
      <c r="CM248" s="6">
        <f t="shared" si="132"/>
        <v>0</v>
      </c>
      <c r="CN248" s="6">
        <f>IF(CL248&gt;0,IF(SUM(CM$12:CM248)&gt;0,0,IF(CK248&lt;&gt;"",-PPMT(Tablas!$D$8,CK248,($C$4*12)-(VLOOKUP($CB$9,$A$12:$B$71,2,0)-1),CL$9-SUM(CM$12:CM248)),0)),0)</f>
        <v>0</v>
      </c>
      <c r="CO248" s="6">
        <f>IF(SUM(CM$12:CM248)&gt;0,0,IF(CK248&lt;&gt;"",CL248-CN248-CM248,0))</f>
        <v>0</v>
      </c>
      <c r="CP248" s="6">
        <f>IF(SUM(CM$12:CM248)&gt;0,0,IF(CK248&lt;&gt;"",(CL248-CM248)*Tablas!$D$8,0))</f>
        <v>0</v>
      </c>
      <c r="CQ248" s="6">
        <f>IF(CN248&gt;0,IF(SUM(CM$12:CM248)&gt;0,0,IF(CK248&lt;&gt;"",Tablas!$G$8,0)),0)</f>
        <v>0</v>
      </c>
      <c r="CR248" s="6">
        <f>IF(CK248&lt;&gt;"",ROUND(CQ248+CP248+CN248,2),0)*(1+Tablas!$E$8)</f>
        <v>0</v>
      </c>
      <c r="CT248" s="14" t="str">
        <f t="shared" si="133"/>
        <v/>
      </c>
      <c r="CU248" s="6">
        <f t="shared" si="134"/>
        <v>0</v>
      </c>
      <c r="CV248" s="6">
        <f t="shared" si="135"/>
        <v>0</v>
      </c>
      <c r="CW248" s="6">
        <f>IF(CU248&gt;0,IF(SUM(CV$12:CV248)&gt;0,0,IF(CT248&lt;&gt;"",-PPMT(Tablas!$D$8,CT248,($C$4*12)-(VLOOKUP($CK$9,$A$12:$B$71,2,0)-1),CU$9-SUM(CV$12:CV248)),0)),0)</f>
        <v>0</v>
      </c>
      <c r="CX248" s="6">
        <f>IF(SUM(CV$12:CV248)&gt;0,0,IF(CT248&lt;&gt;"",CU248-CW248-CV248,0))</f>
        <v>0</v>
      </c>
      <c r="CY248" s="6">
        <f>IF(SUM(CV$12:CV248)&gt;0,0,IF(CT248&lt;&gt;"",(CU248-CV248)*Tablas!$D$8,0))</f>
        <v>0</v>
      </c>
      <c r="CZ248" s="6">
        <f>IF(CW248&gt;0,IF(SUM(CV$12:CV248)&gt;0,0,IF(CT248&lt;&gt;"",Tablas!$G$8,0)),0)</f>
        <v>0</v>
      </c>
      <c r="DA248" s="6">
        <f>IF(CT248&lt;&gt;"",ROUND(CZ248+CY248+CW248,2),0)*(1+Tablas!$E$8)</f>
        <v>0</v>
      </c>
      <c r="DC248" s="14" t="str">
        <f t="shared" si="136"/>
        <v/>
      </c>
      <c r="DD248" s="6">
        <f t="shared" si="137"/>
        <v>0</v>
      </c>
      <c r="DE248" s="6">
        <f t="shared" si="138"/>
        <v>0</v>
      </c>
      <c r="DF248" s="6">
        <f>IF(DD248&gt;0,IF(SUM(DE$12:DE248)&gt;0,0,IF(DC248&lt;&gt;"",-PPMT(Tablas!$D$8,DC248,($C$4*12)-(VLOOKUP($CT$9,$A$12:$B$71,2,0)-1),DD$9-SUM(DE$12:DE248)),0)),0)</f>
        <v>0</v>
      </c>
      <c r="DG248" s="6">
        <f>IF(SUM(DE$12:DE248)&gt;0,0,IF(DC248&lt;&gt;"",DD248-DF248-DE248,0))</f>
        <v>0</v>
      </c>
      <c r="DH248" s="6">
        <f>IF(SUM(DE$12:DE248)&gt;0,0,IF(DC248&lt;&gt;"",(DD248-DE248)*Tablas!$D$8,0))</f>
        <v>0</v>
      </c>
      <c r="DI248" s="6">
        <f>IF(DF248&gt;0,IF(SUM(DE$12:DE248)&gt;0,0,IF(DC248&lt;&gt;"",Tablas!$G$8,0)),0)</f>
        <v>0</v>
      </c>
      <c r="DJ248" s="6">
        <f>IF(DC248&lt;&gt;"",ROUND(DI248+DH248+DF248,2),0)*(1+Tablas!$E$8)</f>
        <v>0</v>
      </c>
      <c r="DL248" s="14" t="str">
        <f t="shared" si="139"/>
        <v/>
      </c>
      <c r="DM248" s="6">
        <f t="shared" si="140"/>
        <v>0</v>
      </c>
      <c r="DN248" s="6">
        <f t="shared" si="141"/>
        <v>0</v>
      </c>
      <c r="DO248" s="6">
        <f>IF(DM248&gt;0,IF(SUM(DN$12:DN248)&gt;0,0,IF(DL248&lt;&gt;"",-PPMT(Tablas!$D$8,DL248,($C$4*12)-(VLOOKUP($DC$9,$A$12:$B$71,2,0)-1),DM$9-SUM(DN$12:DN248)),0)),0)</f>
        <v>0</v>
      </c>
      <c r="DP248" s="6">
        <f>IF(SUM(DN$12:DN248)&gt;0,0,IF(DL248&lt;&gt;"",DM248-DO248-DN248,0))</f>
        <v>0</v>
      </c>
      <c r="DQ248" s="6">
        <f>IF(SUM(DN$12:DN248)&gt;0,0,IF(DL248&lt;&gt;"",(DM248-DN248)*Tablas!$D$8,0))</f>
        <v>0</v>
      </c>
      <c r="DR248" s="6">
        <f>IF(DO248&gt;0,IF(SUM(DN$12:DN248)&gt;0,0,IF(DL248&lt;&gt;"",Tablas!$G$8,0)),0)</f>
        <v>0</v>
      </c>
      <c r="DS248" s="6">
        <f>IF(DL248&lt;&gt;"",ROUND(DR248+DQ248+DO248,2),0)*(1+Tablas!$E$8)</f>
        <v>0</v>
      </c>
      <c r="DU248" s="14" t="str">
        <f t="shared" si="142"/>
        <v/>
      </c>
      <c r="DV248" s="6">
        <f t="shared" si="143"/>
        <v>0</v>
      </c>
      <c r="DW248" s="6">
        <f t="shared" si="144"/>
        <v>0</v>
      </c>
      <c r="DX248" s="6">
        <f>IF(DV248&gt;0,IF(SUM(DW$12:DW248)&gt;0,0,IF(DU248&lt;&gt;"",-PPMT(Tablas!$D$8,DU248,($C$4*12)-(VLOOKUP($DL$9,$A$12:$B$71,2,0)-1),DV$9-SUM(DW$12:DW248)),0)),0)</f>
        <v>0</v>
      </c>
      <c r="DY248" s="6">
        <f>IF(SUM(DW$12:DW248)&gt;0,0,IF(DU248&lt;&gt;"",DV248-DX248-DW248,0))</f>
        <v>0</v>
      </c>
      <c r="DZ248" s="6">
        <f>IF(SUM(DW$12:DW248)&gt;0,0,IF(DU248&lt;&gt;"",(DV248-DW248)*Tablas!$D$8,0))</f>
        <v>0</v>
      </c>
      <c r="EA248" s="6">
        <f>IF(DX248&gt;0,IF(SUM(DW$12:DW248)&gt;0,0,IF(DU248&lt;&gt;"",Tablas!$G$8,0)),0)</f>
        <v>0</v>
      </c>
      <c r="EB248" s="6">
        <f>IF(DU248&lt;&gt;"",ROUND(EA248+DZ248+DX248,2),0)*(1+Tablas!$E$8)</f>
        <v>0</v>
      </c>
    </row>
    <row r="249" spans="1:132" x14ac:dyDescent="0.2">
      <c r="A249" s="3">
        <f>IF($D249&gt;0,COUNTA($D$12:D249),0)</f>
        <v>0</v>
      </c>
      <c r="B249" s="13" t="str">
        <f t="shared" si="145"/>
        <v/>
      </c>
      <c r="C249" s="1">
        <f t="shared" si="146"/>
        <v>52824</v>
      </c>
      <c r="D249" s="34"/>
      <c r="E249" s="6">
        <f t="shared" si="147"/>
        <v>1.0572875908110291E-11</v>
      </c>
      <c r="F249" s="6">
        <f t="shared" si="111"/>
        <v>0</v>
      </c>
      <c r="G249" s="6">
        <f t="shared" si="112"/>
        <v>0</v>
      </c>
      <c r="H249" s="6">
        <f t="shared" si="113"/>
        <v>0</v>
      </c>
      <c r="I249" s="6">
        <f>ROUND(SUM(F249:H249),2)*(Tablas!$E$8)</f>
        <v>0</v>
      </c>
      <c r="J249" s="6">
        <f t="shared" si="114"/>
        <v>0</v>
      </c>
      <c r="AR249" s="14" t="str">
        <f t="shared" si="115"/>
        <v/>
      </c>
      <c r="AS249" s="6">
        <f t="shared" si="116"/>
        <v>0</v>
      </c>
      <c r="AT249" s="6">
        <f t="shared" si="117"/>
        <v>0</v>
      </c>
      <c r="AU249" s="6">
        <f>IF(SUM($AT$12:$AT249)&gt;0,0,IF($AR249&lt;&gt;"",-PPMT($H$2,$AR249,$C$4*12,$AS$12-SUM($AT$12:$AT249)),0))</f>
        <v>0</v>
      </c>
      <c r="AV249" s="6">
        <f>IF(SUM($AT$12:$AT249)&gt;0,0,IF($AR249&lt;&gt;"",AS249-AU249-AT249,0))</f>
        <v>0</v>
      </c>
      <c r="AW249" s="6">
        <f>IF(SUM($AT$12:$AT249)&gt;0,0,IF($AR249&lt;&gt;"",(AS249-AT249)*$H$2,0))</f>
        <v>0</v>
      </c>
      <c r="AX249" s="6">
        <f>IF(AU249&gt;0,IF(SUM($AT$12:$AT249)&gt;0,0,IF($AR249&lt;&gt;"",Tablas!$G$8,0)),0)</f>
        <v>0</v>
      </c>
      <c r="AY249" s="6">
        <f>IF($AR249&lt;&gt;"",ROUND(AX249+AW249+AU249,2),0)*(1+Tablas!$E$8)</f>
        <v>0</v>
      </c>
      <c r="BA249" s="14" t="str">
        <f t="shared" si="118"/>
        <v/>
      </c>
      <c r="BB249" s="6">
        <f t="shared" si="119"/>
        <v>0</v>
      </c>
      <c r="BC249" s="6">
        <f t="shared" si="120"/>
        <v>0</v>
      </c>
      <c r="BD249" s="6">
        <f>IF(BB249&gt;0,
IF(SUM(BC$12:BC249)&gt;0,0,
IF(BA249&lt;&gt;"",
-PPMT(Tablas!$D$8,BA249,($C$4*12)-(VLOOKUP($AR$9,$A$12:$B$71,2,0)-1),BB$9-SUM(BC$12:BC249)),0)),0)</f>
        <v>0</v>
      </c>
      <c r="BE249" s="6">
        <f>IF(SUM(BC$12:BC249)&gt;0,0,IF(BA249&lt;&gt;"",BB249-BD249-BC249,0))</f>
        <v>0</v>
      </c>
      <c r="BF249" s="6">
        <f>IF(SUM(BC$12:BC249)&gt;0,0,IF(BA249&lt;&gt;"",(BB249-BC249)*Tablas!$D$8,0))</f>
        <v>0</v>
      </c>
      <c r="BG249" s="6">
        <f>IF(BD249&gt;0,IF(SUM(BC$12:BC249)&gt;0,0,IF(BA249&lt;&gt;"",Tablas!$G$8,0)),0)</f>
        <v>0</v>
      </c>
      <c r="BH249" s="6">
        <f>IF(BA249&lt;&gt;"",ROUND(BG249+BF249+BD249,2),0)*(1+Tablas!$E$8)</f>
        <v>0</v>
      </c>
      <c r="BJ249" s="14" t="str">
        <f t="shared" si="121"/>
        <v/>
      </c>
      <c r="BK249" s="6">
        <f t="shared" si="122"/>
        <v>0</v>
      </c>
      <c r="BL249" s="6">
        <f t="shared" si="123"/>
        <v>0</v>
      </c>
      <c r="BM249" s="6">
        <f>IF(BK249&gt;0,IF(SUM(BL$12:BL249)&gt;0,0,IF(BJ249&lt;&gt;"",-PPMT(Tablas!$D$8,BJ249,($C$4*12)-(VLOOKUP($BA$9,$A$12:$B$71,2,0)-1),BK$9-SUM(BL$12:BL249)),0)),0)</f>
        <v>0</v>
      </c>
      <c r="BN249" s="6">
        <f>IF(SUM(BL$12:BL249)&gt;0,0,IF(BJ249&lt;&gt;"",BK249-BM249-BL249,0))</f>
        <v>0</v>
      </c>
      <c r="BO249" s="6">
        <f>IF(SUM(BL$12:BL249)&gt;0,0,IF(BJ249&lt;&gt;"",(BK249-BL249)*Tablas!$D$8,0))</f>
        <v>0</v>
      </c>
      <c r="BP249" s="6">
        <f>IF(BM249&gt;0,IF(SUM(BL$12:BL249)&gt;0,0,IF(BJ249&lt;&gt;"",Tablas!$G$8,0)),0)</f>
        <v>0</v>
      </c>
      <c r="BQ249" s="6">
        <f>IF(BJ249&lt;&gt;"",ROUND(BP249+BO249+BM249,2),0)*(1+Tablas!$E$8)</f>
        <v>0</v>
      </c>
      <c r="BS249" s="14" t="str">
        <f t="shared" si="124"/>
        <v/>
      </c>
      <c r="BT249" s="6">
        <f t="shared" si="125"/>
        <v>0</v>
      </c>
      <c r="BU249" s="6">
        <f t="shared" si="126"/>
        <v>0</v>
      </c>
      <c r="BV249" s="6">
        <f>IF(BT249&gt;0,IF(SUM(BU$12:BU249)&gt;0,0,IF(BS249&lt;&gt;"",-PPMT(Tablas!$D$8,BS249,($C$4*12)-(VLOOKUP($BJ$9,$A$12:$B$71,2,0)-1),BT$9-SUM(BU$12:BU249)),0)),0)</f>
        <v>0</v>
      </c>
      <c r="BW249" s="6">
        <f>IF(SUM(BU$12:BU249)&gt;0,0,IF(BS249&lt;&gt;"",BT249-BV249-BU249,0))</f>
        <v>0</v>
      </c>
      <c r="BX249" s="6">
        <f>IF(SUM(BU$12:BU249)&gt;0,0,IF(BS249&lt;&gt;"",(BT249-BU249)*Tablas!$D$8,0))</f>
        <v>0</v>
      </c>
      <c r="BY249" s="6">
        <f>IF(BV249&gt;0,IF(SUM(BU$12:BU249)&gt;0,0,IF(BS249&lt;&gt;"",Tablas!$G$8,0)),0)</f>
        <v>0</v>
      </c>
      <c r="BZ249" s="6">
        <f>IF(BS249&lt;&gt;"",ROUND(BY249+BX249+BV249,2),0)*(1+Tablas!$E$8)</f>
        <v>0</v>
      </c>
      <c r="CB249" s="14" t="str">
        <f t="shared" si="127"/>
        <v/>
      </c>
      <c r="CC249" s="6">
        <f t="shared" si="128"/>
        <v>0</v>
      </c>
      <c r="CD249" s="6">
        <f t="shared" si="129"/>
        <v>0</v>
      </c>
      <c r="CE249" s="6">
        <f>IF(CC249&gt;0,IF(SUM(CD$12:CD249)&gt;0,0,IF(CB249&lt;&gt;"",-PPMT(Tablas!$D$8,CB249,($C$4*12)-(VLOOKUP($BS$9,$A$12:$B$71,2,0)-1),CC$9-SUM(CD$12:CD249)),0)),0)</f>
        <v>0</v>
      </c>
      <c r="CF249" s="6">
        <f>IF(SUM(CD$12:CD249)&gt;0,0,IF(CB249&lt;&gt;"",CC249-CE249-CD249,0))</f>
        <v>0</v>
      </c>
      <c r="CG249" s="6">
        <f>IF(SUM(CD$12:CD249)&gt;0,0,IF(CB249&lt;&gt;"",(CC249-CD249)*Tablas!$D$8,0))</f>
        <v>0</v>
      </c>
      <c r="CH249" s="6">
        <f>IF(CE249&gt;0,IF(SUM(CD$12:CD249)&gt;0,0,IF(CB249&lt;&gt;"",Tablas!$G$8,0)),0)</f>
        <v>0</v>
      </c>
      <c r="CI249" s="6">
        <f>IF(CB249&lt;&gt;"",ROUND(CH249+CG249+CE249,2),0)*(1+Tablas!$E$8)</f>
        <v>0</v>
      </c>
      <c r="CK249" s="14" t="str">
        <f t="shared" si="130"/>
        <v/>
      </c>
      <c r="CL249" s="6">
        <f t="shared" si="131"/>
        <v>0</v>
      </c>
      <c r="CM249" s="6">
        <f t="shared" si="132"/>
        <v>0</v>
      </c>
      <c r="CN249" s="6">
        <f>IF(CL249&gt;0,IF(SUM(CM$12:CM249)&gt;0,0,IF(CK249&lt;&gt;"",-PPMT(Tablas!$D$8,CK249,($C$4*12)-(VLOOKUP($CB$9,$A$12:$B$71,2,0)-1),CL$9-SUM(CM$12:CM249)),0)),0)</f>
        <v>0</v>
      </c>
      <c r="CO249" s="6">
        <f>IF(SUM(CM$12:CM249)&gt;0,0,IF(CK249&lt;&gt;"",CL249-CN249-CM249,0))</f>
        <v>0</v>
      </c>
      <c r="CP249" s="6">
        <f>IF(SUM(CM$12:CM249)&gt;0,0,IF(CK249&lt;&gt;"",(CL249-CM249)*Tablas!$D$8,0))</f>
        <v>0</v>
      </c>
      <c r="CQ249" s="6">
        <f>IF(CN249&gt;0,IF(SUM(CM$12:CM249)&gt;0,0,IF(CK249&lt;&gt;"",Tablas!$G$8,0)),0)</f>
        <v>0</v>
      </c>
      <c r="CR249" s="6">
        <f>IF(CK249&lt;&gt;"",ROUND(CQ249+CP249+CN249,2),0)*(1+Tablas!$E$8)</f>
        <v>0</v>
      </c>
      <c r="CT249" s="14" t="str">
        <f t="shared" si="133"/>
        <v/>
      </c>
      <c r="CU249" s="6">
        <f t="shared" si="134"/>
        <v>0</v>
      </c>
      <c r="CV249" s="6">
        <f t="shared" si="135"/>
        <v>0</v>
      </c>
      <c r="CW249" s="6">
        <f>IF(CU249&gt;0,IF(SUM(CV$12:CV249)&gt;0,0,IF(CT249&lt;&gt;"",-PPMT(Tablas!$D$8,CT249,($C$4*12)-(VLOOKUP($CK$9,$A$12:$B$71,2,0)-1),CU$9-SUM(CV$12:CV249)),0)),0)</f>
        <v>0</v>
      </c>
      <c r="CX249" s="6">
        <f>IF(SUM(CV$12:CV249)&gt;0,0,IF(CT249&lt;&gt;"",CU249-CW249-CV249,0))</f>
        <v>0</v>
      </c>
      <c r="CY249" s="6">
        <f>IF(SUM(CV$12:CV249)&gt;0,0,IF(CT249&lt;&gt;"",(CU249-CV249)*Tablas!$D$8,0))</f>
        <v>0</v>
      </c>
      <c r="CZ249" s="6">
        <f>IF(CW249&gt;0,IF(SUM(CV$12:CV249)&gt;0,0,IF(CT249&lt;&gt;"",Tablas!$G$8,0)),0)</f>
        <v>0</v>
      </c>
      <c r="DA249" s="6">
        <f>IF(CT249&lt;&gt;"",ROUND(CZ249+CY249+CW249,2),0)*(1+Tablas!$E$8)</f>
        <v>0</v>
      </c>
      <c r="DC249" s="14" t="str">
        <f t="shared" si="136"/>
        <v/>
      </c>
      <c r="DD249" s="6">
        <f t="shared" si="137"/>
        <v>0</v>
      </c>
      <c r="DE249" s="6">
        <f t="shared" si="138"/>
        <v>0</v>
      </c>
      <c r="DF249" s="6">
        <f>IF(DD249&gt;0,IF(SUM(DE$12:DE249)&gt;0,0,IF(DC249&lt;&gt;"",-PPMT(Tablas!$D$8,DC249,($C$4*12)-(VLOOKUP($CT$9,$A$12:$B$71,2,0)-1),DD$9-SUM(DE$12:DE249)),0)),0)</f>
        <v>0</v>
      </c>
      <c r="DG249" s="6">
        <f>IF(SUM(DE$12:DE249)&gt;0,0,IF(DC249&lt;&gt;"",DD249-DF249-DE249,0))</f>
        <v>0</v>
      </c>
      <c r="DH249" s="6">
        <f>IF(SUM(DE$12:DE249)&gt;0,0,IF(DC249&lt;&gt;"",(DD249-DE249)*Tablas!$D$8,0))</f>
        <v>0</v>
      </c>
      <c r="DI249" s="6">
        <f>IF(DF249&gt;0,IF(SUM(DE$12:DE249)&gt;0,0,IF(DC249&lt;&gt;"",Tablas!$G$8,0)),0)</f>
        <v>0</v>
      </c>
      <c r="DJ249" s="6">
        <f>IF(DC249&lt;&gt;"",ROUND(DI249+DH249+DF249,2),0)*(1+Tablas!$E$8)</f>
        <v>0</v>
      </c>
      <c r="DL249" s="14" t="str">
        <f t="shared" si="139"/>
        <v/>
      </c>
      <c r="DM249" s="6">
        <f t="shared" si="140"/>
        <v>0</v>
      </c>
      <c r="DN249" s="6">
        <f t="shared" si="141"/>
        <v>0</v>
      </c>
      <c r="DO249" s="6">
        <f>IF(DM249&gt;0,IF(SUM(DN$12:DN249)&gt;0,0,IF(DL249&lt;&gt;"",-PPMT(Tablas!$D$8,DL249,($C$4*12)-(VLOOKUP($DC$9,$A$12:$B$71,2,0)-1),DM$9-SUM(DN$12:DN249)),0)),0)</f>
        <v>0</v>
      </c>
      <c r="DP249" s="6">
        <f>IF(SUM(DN$12:DN249)&gt;0,0,IF(DL249&lt;&gt;"",DM249-DO249-DN249,0))</f>
        <v>0</v>
      </c>
      <c r="DQ249" s="6">
        <f>IF(SUM(DN$12:DN249)&gt;0,0,IF(DL249&lt;&gt;"",(DM249-DN249)*Tablas!$D$8,0))</f>
        <v>0</v>
      </c>
      <c r="DR249" s="6">
        <f>IF(DO249&gt;0,IF(SUM(DN$12:DN249)&gt;0,0,IF(DL249&lt;&gt;"",Tablas!$G$8,0)),0)</f>
        <v>0</v>
      </c>
      <c r="DS249" s="6">
        <f>IF(DL249&lt;&gt;"",ROUND(DR249+DQ249+DO249,2),0)*(1+Tablas!$E$8)</f>
        <v>0</v>
      </c>
      <c r="DU249" s="14" t="str">
        <f t="shared" si="142"/>
        <v/>
      </c>
      <c r="DV249" s="6">
        <f t="shared" si="143"/>
        <v>0</v>
      </c>
      <c r="DW249" s="6">
        <f t="shared" si="144"/>
        <v>0</v>
      </c>
      <c r="DX249" s="6">
        <f>IF(DV249&gt;0,IF(SUM(DW$12:DW249)&gt;0,0,IF(DU249&lt;&gt;"",-PPMT(Tablas!$D$8,DU249,($C$4*12)-(VLOOKUP($DL$9,$A$12:$B$71,2,0)-1),DV$9-SUM(DW$12:DW249)),0)),0)</f>
        <v>0</v>
      </c>
      <c r="DY249" s="6">
        <f>IF(SUM(DW$12:DW249)&gt;0,0,IF(DU249&lt;&gt;"",DV249-DX249-DW249,0))</f>
        <v>0</v>
      </c>
      <c r="DZ249" s="6">
        <f>IF(SUM(DW$12:DW249)&gt;0,0,IF(DU249&lt;&gt;"",(DV249-DW249)*Tablas!$D$8,0))</f>
        <v>0</v>
      </c>
      <c r="EA249" s="6">
        <f>IF(DX249&gt;0,IF(SUM(DW$12:DW249)&gt;0,0,IF(DU249&lt;&gt;"",Tablas!$G$8,0)),0)</f>
        <v>0</v>
      </c>
      <c r="EB249" s="6">
        <f>IF(DU249&lt;&gt;"",ROUND(EA249+DZ249+DX249,2),0)*(1+Tablas!$E$8)</f>
        <v>0</v>
      </c>
    </row>
    <row r="250" spans="1:132" x14ac:dyDescent="0.2">
      <c r="A250" s="3">
        <f>IF($D250&gt;0,COUNTA($D$12:D250),0)</f>
        <v>0</v>
      </c>
      <c r="B250" s="13" t="str">
        <f t="shared" si="145"/>
        <v/>
      </c>
      <c r="C250" s="1">
        <f t="shared" si="146"/>
        <v>52855</v>
      </c>
      <c r="D250" s="34"/>
      <c r="E250" s="6">
        <f t="shared" si="147"/>
        <v>1.0572875908110291E-11</v>
      </c>
      <c r="F250" s="6">
        <f t="shared" si="111"/>
        <v>0</v>
      </c>
      <c r="G250" s="6">
        <f t="shared" si="112"/>
        <v>0</v>
      </c>
      <c r="H250" s="6">
        <f t="shared" si="113"/>
        <v>0</v>
      </c>
      <c r="I250" s="6">
        <f>ROUND(SUM(F250:H250),2)*(Tablas!$E$8)</f>
        <v>0</v>
      </c>
      <c r="J250" s="6">
        <f t="shared" si="114"/>
        <v>0</v>
      </c>
      <c r="AR250" s="14" t="str">
        <f t="shared" si="115"/>
        <v/>
      </c>
      <c r="AS250" s="6">
        <f t="shared" si="116"/>
        <v>0</v>
      </c>
      <c r="AT250" s="6">
        <f t="shared" si="117"/>
        <v>0</v>
      </c>
      <c r="AU250" s="6">
        <f>IF(SUM($AT$12:$AT250)&gt;0,0,IF($AR250&lt;&gt;"",-PPMT($H$2,$AR250,$C$4*12,$AS$12-SUM($AT$12:$AT250)),0))</f>
        <v>0</v>
      </c>
      <c r="AV250" s="6">
        <f>IF(SUM($AT$12:$AT250)&gt;0,0,IF($AR250&lt;&gt;"",AS250-AU250-AT250,0))</f>
        <v>0</v>
      </c>
      <c r="AW250" s="6">
        <f>IF(SUM($AT$12:$AT250)&gt;0,0,IF($AR250&lt;&gt;"",(AS250-AT250)*$H$2,0))</f>
        <v>0</v>
      </c>
      <c r="AX250" s="6">
        <f>IF(AU250&gt;0,IF(SUM($AT$12:$AT250)&gt;0,0,IF($AR250&lt;&gt;"",Tablas!$G$8,0)),0)</f>
        <v>0</v>
      </c>
      <c r="AY250" s="6">
        <f>IF($AR250&lt;&gt;"",ROUND(AX250+AW250+AU250,2),0)*(1+Tablas!$E$8)</f>
        <v>0</v>
      </c>
      <c r="BA250" s="14" t="str">
        <f t="shared" si="118"/>
        <v/>
      </c>
      <c r="BB250" s="6">
        <f t="shared" si="119"/>
        <v>0</v>
      </c>
      <c r="BC250" s="6">
        <f t="shared" si="120"/>
        <v>0</v>
      </c>
      <c r="BD250" s="6">
        <f>IF(BB250&gt;0,
IF(SUM(BC$12:BC250)&gt;0,0,
IF(BA250&lt;&gt;"",
-PPMT(Tablas!$D$8,BA250,($C$4*12)-(VLOOKUP($AR$9,$A$12:$B$71,2,0)-1),BB$9-SUM(BC$12:BC250)),0)),0)</f>
        <v>0</v>
      </c>
      <c r="BE250" s="6">
        <f>IF(SUM(BC$12:BC250)&gt;0,0,IF(BA250&lt;&gt;"",BB250-BD250-BC250,0))</f>
        <v>0</v>
      </c>
      <c r="BF250" s="6">
        <f>IF(SUM(BC$12:BC250)&gt;0,0,IF(BA250&lt;&gt;"",(BB250-BC250)*Tablas!$D$8,0))</f>
        <v>0</v>
      </c>
      <c r="BG250" s="6">
        <f>IF(BD250&gt;0,IF(SUM(BC$12:BC250)&gt;0,0,IF(BA250&lt;&gt;"",Tablas!$G$8,0)),0)</f>
        <v>0</v>
      </c>
      <c r="BH250" s="6">
        <f>IF(BA250&lt;&gt;"",ROUND(BG250+BF250+BD250,2),0)*(1+Tablas!$E$8)</f>
        <v>0</v>
      </c>
      <c r="BJ250" s="14" t="str">
        <f t="shared" si="121"/>
        <v/>
      </c>
      <c r="BK250" s="6">
        <f t="shared" si="122"/>
        <v>0</v>
      </c>
      <c r="BL250" s="6">
        <f t="shared" si="123"/>
        <v>0</v>
      </c>
      <c r="BM250" s="6">
        <f>IF(BK250&gt;0,IF(SUM(BL$12:BL250)&gt;0,0,IF(BJ250&lt;&gt;"",-PPMT(Tablas!$D$8,BJ250,($C$4*12)-(VLOOKUP($BA$9,$A$12:$B$71,2,0)-1),BK$9-SUM(BL$12:BL250)),0)),0)</f>
        <v>0</v>
      </c>
      <c r="BN250" s="6">
        <f>IF(SUM(BL$12:BL250)&gt;0,0,IF(BJ250&lt;&gt;"",BK250-BM250-BL250,0))</f>
        <v>0</v>
      </c>
      <c r="BO250" s="6">
        <f>IF(SUM(BL$12:BL250)&gt;0,0,IF(BJ250&lt;&gt;"",(BK250-BL250)*Tablas!$D$8,0))</f>
        <v>0</v>
      </c>
      <c r="BP250" s="6">
        <f>IF(BM250&gt;0,IF(SUM(BL$12:BL250)&gt;0,0,IF(BJ250&lt;&gt;"",Tablas!$G$8,0)),0)</f>
        <v>0</v>
      </c>
      <c r="BQ250" s="6">
        <f>IF(BJ250&lt;&gt;"",ROUND(BP250+BO250+BM250,2),0)*(1+Tablas!$E$8)</f>
        <v>0</v>
      </c>
      <c r="BS250" s="14" t="str">
        <f t="shared" si="124"/>
        <v/>
      </c>
      <c r="BT250" s="6">
        <f t="shared" si="125"/>
        <v>0</v>
      </c>
      <c r="BU250" s="6">
        <f t="shared" si="126"/>
        <v>0</v>
      </c>
      <c r="BV250" s="6">
        <f>IF(BT250&gt;0,IF(SUM(BU$12:BU250)&gt;0,0,IF(BS250&lt;&gt;"",-PPMT(Tablas!$D$8,BS250,($C$4*12)-(VLOOKUP($BJ$9,$A$12:$B$71,2,0)-1),BT$9-SUM(BU$12:BU250)),0)),0)</f>
        <v>0</v>
      </c>
      <c r="BW250" s="6">
        <f>IF(SUM(BU$12:BU250)&gt;0,0,IF(BS250&lt;&gt;"",BT250-BV250-BU250,0))</f>
        <v>0</v>
      </c>
      <c r="BX250" s="6">
        <f>IF(SUM(BU$12:BU250)&gt;0,0,IF(BS250&lt;&gt;"",(BT250-BU250)*Tablas!$D$8,0))</f>
        <v>0</v>
      </c>
      <c r="BY250" s="6">
        <f>IF(BV250&gt;0,IF(SUM(BU$12:BU250)&gt;0,0,IF(BS250&lt;&gt;"",Tablas!$G$8,0)),0)</f>
        <v>0</v>
      </c>
      <c r="BZ250" s="6">
        <f>IF(BS250&lt;&gt;"",ROUND(BY250+BX250+BV250,2),0)*(1+Tablas!$E$8)</f>
        <v>0</v>
      </c>
      <c r="CB250" s="14" t="str">
        <f t="shared" si="127"/>
        <v/>
      </c>
      <c r="CC250" s="6">
        <f t="shared" si="128"/>
        <v>0</v>
      </c>
      <c r="CD250" s="6">
        <f t="shared" si="129"/>
        <v>0</v>
      </c>
      <c r="CE250" s="6">
        <f>IF(CC250&gt;0,IF(SUM(CD$12:CD250)&gt;0,0,IF(CB250&lt;&gt;"",-PPMT(Tablas!$D$8,CB250,($C$4*12)-(VLOOKUP($BS$9,$A$12:$B$71,2,0)-1),CC$9-SUM(CD$12:CD250)),0)),0)</f>
        <v>0</v>
      </c>
      <c r="CF250" s="6">
        <f>IF(SUM(CD$12:CD250)&gt;0,0,IF(CB250&lt;&gt;"",CC250-CE250-CD250,0))</f>
        <v>0</v>
      </c>
      <c r="CG250" s="6">
        <f>IF(SUM(CD$12:CD250)&gt;0,0,IF(CB250&lt;&gt;"",(CC250-CD250)*Tablas!$D$8,0))</f>
        <v>0</v>
      </c>
      <c r="CH250" s="6">
        <f>IF(CE250&gt;0,IF(SUM(CD$12:CD250)&gt;0,0,IF(CB250&lt;&gt;"",Tablas!$G$8,0)),0)</f>
        <v>0</v>
      </c>
      <c r="CI250" s="6">
        <f>IF(CB250&lt;&gt;"",ROUND(CH250+CG250+CE250,2),0)*(1+Tablas!$E$8)</f>
        <v>0</v>
      </c>
      <c r="CK250" s="14" t="str">
        <f t="shared" si="130"/>
        <v/>
      </c>
      <c r="CL250" s="6">
        <f t="shared" si="131"/>
        <v>0</v>
      </c>
      <c r="CM250" s="6">
        <f t="shared" si="132"/>
        <v>0</v>
      </c>
      <c r="CN250" s="6">
        <f>IF(CL250&gt;0,IF(SUM(CM$12:CM250)&gt;0,0,IF(CK250&lt;&gt;"",-PPMT(Tablas!$D$8,CK250,($C$4*12)-(VLOOKUP($CB$9,$A$12:$B$71,2,0)-1),CL$9-SUM(CM$12:CM250)),0)),0)</f>
        <v>0</v>
      </c>
      <c r="CO250" s="6">
        <f>IF(SUM(CM$12:CM250)&gt;0,0,IF(CK250&lt;&gt;"",CL250-CN250-CM250,0))</f>
        <v>0</v>
      </c>
      <c r="CP250" s="6">
        <f>IF(SUM(CM$12:CM250)&gt;0,0,IF(CK250&lt;&gt;"",(CL250-CM250)*Tablas!$D$8,0))</f>
        <v>0</v>
      </c>
      <c r="CQ250" s="6">
        <f>IF(CN250&gt;0,IF(SUM(CM$12:CM250)&gt;0,0,IF(CK250&lt;&gt;"",Tablas!$G$8,0)),0)</f>
        <v>0</v>
      </c>
      <c r="CR250" s="6">
        <f>IF(CK250&lt;&gt;"",ROUND(CQ250+CP250+CN250,2),0)*(1+Tablas!$E$8)</f>
        <v>0</v>
      </c>
      <c r="CT250" s="14" t="str">
        <f t="shared" si="133"/>
        <v/>
      </c>
      <c r="CU250" s="6">
        <f t="shared" si="134"/>
        <v>0</v>
      </c>
      <c r="CV250" s="6">
        <f t="shared" si="135"/>
        <v>0</v>
      </c>
      <c r="CW250" s="6">
        <f>IF(CU250&gt;0,IF(SUM(CV$12:CV250)&gt;0,0,IF(CT250&lt;&gt;"",-PPMT(Tablas!$D$8,CT250,($C$4*12)-(VLOOKUP($CK$9,$A$12:$B$71,2,0)-1),CU$9-SUM(CV$12:CV250)),0)),0)</f>
        <v>0</v>
      </c>
      <c r="CX250" s="6">
        <f>IF(SUM(CV$12:CV250)&gt;0,0,IF(CT250&lt;&gt;"",CU250-CW250-CV250,0))</f>
        <v>0</v>
      </c>
      <c r="CY250" s="6">
        <f>IF(SUM(CV$12:CV250)&gt;0,0,IF(CT250&lt;&gt;"",(CU250-CV250)*Tablas!$D$8,0))</f>
        <v>0</v>
      </c>
      <c r="CZ250" s="6">
        <f>IF(CW250&gt;0,IF(SUM(CV$12:CV250)&gt;0,0,IF(CT250&lt;&gt;"",Tablas!$G$8,0)),0)</f>
        <v>0</v>
      </c>
      <c r="DA250" s="6">
        <f>IF(CT250&lt;&gt;"",ROUND(CZ250+CY250+CW250,2),0)*(1+Tablas!$E$8)</f>
        <v>0</v>
      </c>
      <c r="DC250" s="14" t="str">
        <f t="shared" si="136"/>
        <v/>
      </c>
      <c r="DD250" s="6">
        <f t="shared" si="137"/>
        <v>0</v>
      </c>
      <c r="DE250" s="6">
        <f t="shared" si="138"/>
        <v>0</v>
      </c>
      <c r="DF250" s="6">
        <f>IF(DD250&gt;0,IF(SUM(DE$12:DE250)&gt;0,0,IF(DC250&lt;&gt;"",-PPMT(Tablas!$D$8,DC250,($C$4*12)-(VLOOKUP($CT$9,$A$12:$B$71,2,0)-1),DD$9-SUM(DE$12:DE250)),0)),0)</f>
        <v>0</v>
      </c>
      <c r="DG250" s="6">
        <f>IF(SUM(DE$12:DE250)&gt;0,0,IF(DC250&lt;&gt;"",DD250-DF250-DE250,0))</f>
        <v>0</v>
      </c>
      <c r="DH250" s="6">
        <f>IF(SUM(DE$12:DE250)&gt;0,0,IF(DC250&lt;&gt;"",(DD250-DE250)*Tablas!$D$8,0))</f>
        <v>0</v>
      </c>
      <c r="DI250" s="6">
        <f>IF(DF250&gt;0,IF(SUM(DE$12:DE250)&gt;0,0,IF(DC250&lt;&gt;"",Tablas!$G$8,0)),0)</f>
        <v>0</v>
      </c>
      <c r="DJ250" s="6">
        <f>IF(DC250&lt;&gt;"",ROUND(DI250+DH250+DF250,2),0)*(1+Tablas!$E$8)</f>
        <v>0</v>
      </c>
      <c r="DL250" s="14" t="str">
        <f t="shared" si="139"/>
        <v/>
      </c>
      <c r="DM250" s="6">
        <f t="shared" si="140"/>
        <v>0</v>
      </c>
      <c r="DN250" s="6">
        <f t="shared" si="141"/>
        <v>0</v>
      </c>
      <c r="DO250" s="6">
        <f>IF(DM250&gt;0,IF(SUM(DN$12:DN250)&gt;0,0,IF(DL250&lt;&gt;"",-PPMT(Tablas!$D$8,DL250,($C$4*12)-(VLOOKUP($DC$9,$A$12:$B$71,2,0)-1),DM$9-SUM(DN$12:DN250)),0)),0)</f>
        <v>0</v>
      </c>
      <c r="DP250" s="6">
        <f>IF(SUM(DN$12:DN250)&gt;0,0,IF(DL250&lt;&gt;"",DM250-DO250-DN250,0))</f>
        <v>0</v>
      </c>
      <c r="DQ250" s="6">
        <f>IF(SUM(DN$12:DN250)&gt;0,0,IF(DL250&lt;&gt;"",(DM250-DN250)*Tablas!$D$8,0))</f>
        <v>0</v>
      </c>
      <c r="DR250" s="6">
        <f>IF(DO250&gt;0,IF(SUM(DN$12:DN250)&gt;0,0,IF(DL250&lt;&gt;"",Tablas!$G$8,0)),0)</f>
        <v>0</v>
      </c>
      <c r="DS250" s="6">
        <f>IF(DL250&lt;&gt;"",ROUND(DR250+DQ250+DO250,2),0)*(1+Tablas!$E$8)</f>
        <v>0</v>
      </c>
      <c r="DU250" s="14" t="str">
        <f t="shared" si="142"/>
        <v/>
      </c>
      <c r="DV250" s="6">
        <f t="shared" si="143"/>
        <v>0</v>
      </c>
      <c r="DW250" s="6">
        <f t="shared" si="144"/>
        <v>0</v>
      </c>
      <c r="DX250" s="6">
        <f>IF(DV250&gt;0,IF(SUM(DW$12:DW250)&gt;0,0,IF(DU250&lt;&gt;"",-PPMT(Tablas!$D$8,DU250,($C$4*12)-(VLOOKUP($DL$9,$A$12:$B$71,2,0)-1),DV$9-SUM(DW$12:DW250)),0)),0)</f>
        <v>0</v>
      </c>
      <c r="DY250" s="6">
        <f>IF(SUM(DW$12:DW250)&gt;0,0,IF(DU250&lt;&gt;"",DV250-DX250-DW250,0))</f>
        <v>0</v>
      </c>
      <c r="DZ250" s="6">
        <f>IF(SUM(DW$12:DW250)&gt;0,0,IF(DU250&lt;&gt;"",(DV250-DW250)*Tablas!$D$8,0))</f>
        <v>0</v>
      </c>
      <c r="EA250" s="6">
        <f>IF(DX250&gt;0,IF(SUM(DW$12:DW250)&gt;0,0,IF(DU250&lt;&gt;"",Tablas!$G$8,0)),0)</f>
        <v>0</v>
      </c>
      <c r="EB250" s="6">
        <f>IF(DU250&lt;&gt;"",ROUND(EA250+DZ250+DX250,2),0)*(1+Tablas!$E$8)</f>
        <v>0</v>
      </c>
    </row>
    <row r="251" spans="1:132" x14ac:dyDescent="0.2">
      <c r="A251" s="3">
        <f>IF($D251&gt;0,COUNTA($D$12:D251),0)</f>
        <v>0</v>
      </c>
      <c r="B251" s="13" t="str">
        <f t="shared" si="145"/>
        <v/>
      </c>
      <c r="C251" s="1">
        <f t="shared" si="146"/>
        <v>52885</v>
      </c>
      <c r="D251" s="34"/>
      <c r="E251" s="6">
        <f t="shared" si="147"/>
        <v>1.0572875908110291E-11</v>
      </c>
      <c r="F251" s="6">
        <f t="shared" si="111"/>
        <v>0</v>
      </c>
      <c r="G251" s="6">
        <f t="shared" si="112"/>
        <v>0</v>
      </c>
      <c r="H251" s="6">
        <f t="shared" si="113"/>
        <v>0</v>
      </c>
      <c r="I251" s="6">
        <f>ROUND(SUM(F251:H251),2)*(Tablas!$E$8)</f>
        <v>0</v>
      </c>
      <c r="J251" s="6">
        <f t="shared" si="114"/>
        <v>0</v>
      </c>
      <c r="AR251" s="14" t="str">
        <f t="shared" si="115"/>
        <v/>
      </c>
      <c r="AS251" s="6">
        <f t="shared" si="116"/>
        <v>0</v>
      </c>
      <c r="AT251" s="6">
        <f t="shared" si="117"/>
        <v>0</v>
      </c>
      <c r="AU251" s="6">
        <f>IF(SUM($AT$12:$AT251)&gt;0,0,IF($AR251&lt;&gt;"",-PPMT($H$2,$AR251,$C$4*12,$AS$12-SUM($AT$12:$AT251)),0))</f>
        <v>0</v>
      </c>
      <c r="AV251" s="6">
        <f>IF(SUM($AT$12:$AT251)&gt;0,0,IF($AR251&lt;&gt;"",AS251-AU251-AT251,0))</f>
        <v>0</v>
      </c>
      <c r="AW251" s="6">
        <f>IF(SUM($AT$12:$AT251)&gt;0,0,IF($AR251&lt;&gt;"",(AS251-AT251)*$H$2,0))</f>
        <v>0</v>
      </c>
      <c r="AX251" s="6">
        <f>IF(AU251&gt;0,IF(SUM($AT$12:$AT251)&gt;0,0,IF($AR251&lt;&gt;"",Tablas!$G$8,0)),0)</f>
        <v>0</v>
      </c>
      <c r="AY251" s="6">
        <f>IF($AR251&lt;&gt;"",ROUND(AX251+AW251+AU251,2),0)*(1+Tablas!$E$8)</f>
        <v>0</v>
      </c>
      <c r="BA251" s="14" t="str">
        <f t="shared" si="118"/>
        <v/>
      </c>
      <c r="BB251" s="6">
        <f t="shared" si="119"/>
        <v>0</v>
      </c>
      <c r="BC251" s="6">
        <f t="shared" si="120"/>
        <v>0</v>
      </c>
      <c r="BD251" s="6">
        <f>IF(BB251&gt;0,
IF(SUM(BC$12:BC251)&gt;0,0,
IF(BA251&lt;&gt;"",
-PPMT(Tablas!$D$8,BA251,($C$4*12)-(VLOOKUP($AR$9,$A$12:$B$71,2,0)-1),BB$9-SUM(BC$12:BC251)),0)),0)</f>
        <v>0</v>
      </c>
      <c r="BE251" s="6">
        <f>IF(SUM(BC$12:BC251)&gt;0,0,IF(BA251&lt;&gt;"",BB251-BD251-BC251,0))</f>
        <v>0</v>
      </c>
      <c r="BF251" s="6">
        <f>IF(SUM(BC$12:BC251)&gt;0,0,IF(BA251&lt;&gt;"",(BB251-BC251)*Tablas!$D$8,0))</f>
        <v>0</v>
      </c>
      <c r="BG251" s="6">
        <f>IF(BD251&gt;0,IF(SUM(BC$12:BC251)&gt;0,0,IF(BA251&lt;&gt;"",Tablas!$G$8,0)),0)</f>
        <v>0</v>
      </c>
      <c r="BH251" s="6">
        <f>IF(BA251&lt;&gt;"",ROUND(BG251+BF251+BD251,2),0)*(1+Tablas!$E$8)</f>
        <v>0</v>
      </c>
      <c r="BJ251" s="14" t="str">
        <f t="shared" si="121"/>
        <v/>
      </c>
      <c r="BK251" s="6">
        <f t="shared" si="122"/>
        <v>0</v>
      </c>
      <c r="BL251" s="6">
        <f t="shared" si="123"/>
        <v>0</v>
      </c>
      <c r="BM251" s="6">
        <f>IF(BK251&gt;0,IF(SUM(BL$12:BL251)&gt;0,0,IF(BJ251&lt;&gt;"",-PPMT(Tablas!$D$8,BJ251,($C$4*12)-(VLOOKUP($BA$9,$A$12:$B$71,2,0)-1),BK$9-SUM(BL$12:BL251)),0)),0)</f>
        <v>0</v>
      </c>
      <c r="BN251" s="6">
        <f>IF(SUM(BL$12:BL251)&gt;0,0,IF(BJ251&lt;&gt;"",BK251-BM251-BL251,0))</f>
        <v>0</v>
      </c>
      <c r="BO251" s="6">
        <f>IF(SUM(BL$12:BL251)&gt;0,0,IF(BJ251&lt;&gt;"",(BK251-BL251)*Tablas!$D$8,0))</f>
        <v>0</v>
      </c>
      <c r="BP251" s="6">
        <f>IF(BM251&gt;0,IF(SUM(BL$12:BL251)&gt;0,0,IF(BJ251&lt;&gt;"",Tablas!$G$8,0)),0)</f>
        <v>0</v>
      </c>
      <c r="BQ251" s="6">
        <f>IF(BJ251&lt;&gt;"",ROUND(BP251+BO251+BM251,2),0)*(1+Tablas!$E$8)</f>
        <v>0</v>
      </c>
      <c r="BS251" s="14" t="str">
        <f t="shared" si="124"/>
        <v/>
      </c>
      <c r="BT251" s="6">
        <f t="shared" si="125"/>
        <v>0</v>
      </c>
      <c r="BU251" s="6">
        <f t="shared" si="126"/>
        <v>0</v>
      </c>
      <c r="BV251" s="6">
        <f>IF(BT251&gt;0,IF(SUM(BU$12:BU251)&gt;0,0,IF(BS251&lt;&gt;"",-PPMT(Tablas!$D$8,BS251,($C$4*12)-(VLOOKUP($BJ$9,$A$12:$B$71,2,0)-1),BT$9-SUM(BU$12:BU251)),0)),0)</f>
        <v>0</v>
      </c>
      <c r="BW251" s="6">
        <f>IF(SUM(BU$12:BU251)&gt;0,0,IF(BS251&lt;&gt;"",BT251-BV251-BU251,0))</f>
        <v>0</v>
      </c>
      <c r="BX251" s="6">
        <f>IF(SUM(BU$12:BU251)&gt;0,0,IF(BS251&lt;&gt;"",(BT251-BU251)*Tablas!$D$8,0))</f>
        <v>0</v>
      </c>
      <c r="BY251" s="6">
        <f>IF(BV251&gt;0,IF(SUM(BU$12:BU251)&gt;0,0,IF(BS251&lt;&gt;"",Tablas!$G$8,0)),0)</f>
        <v>0</v>
      </c>
      <c r="BZ251" s="6">
        <f>IF(BS251&lt;&gt;"",ROUND(BY251+BX251+BV251,2),0)*(1+Tablas!$E$8)</f>
        <v>0</v>
      </c>
      <c r="CB251" s="14" t="str">
        <f t="shared" si="127"/>
        <v/>
      </c>
      <c r="CC251" s="6">
        <f t="shared" si="128"/>
        <v>0</v>
      </c>
      <c r="CD251" s="6">
        <f t="shared" si="129"/>
        <v>0</v>
      </c>
      <c r="CE251" s="6">
        <f>IF(CC251&gt;0,IF(SUM(CD$12:CD251)&gt;0,0,IF(CB251&lt;&gt;"",-PPMT(Tablas!$D$8,CB251,($C$4*12)-(VLOOKUP($BS$9,$A$12:$B$71,2,0)-1),CC$9-SUM(CD$12:CD251)),0)),0)</f>
        <v>0</v>
      </c>
      <c r="CF251" s="6">
        <f>IF(SUM(CD$12:CD251)&gt;0,0,IF(CB251&lt;&gt;"",CC251-CE251-CD251,0))</f>
        <v>0</v>
      </c>
      <c r="CG251" s="6">
        <f>IF(SUM(CD$12:CD251)&gt;0,0,IF(CB251&lt;&gt;"",(CC251-CD251)*Tablas!$D$8,0))</f>
        <v>0</v>
      </c>
      <c r="CH251" s="6">
        <f>IF(CE251&gt;0,IF(SUM(CD$12:CD251)&gt;0,0,IF(CB251&lt;&gt;"",Tablas!$G$8,0)),0)</f>
        <v>0</v>
      </c>
      <c r="CI251" s="6">
        <f>IF(CB251&lt;&gt;"",ROUND(CH251+CG251+CE251,2),0)*(1+Tablas!$E$8)</f>
        <v>0</v>
      </c>
      <c r="CK251" s="14" t="str">
        <f t="shared" si="130"/>
        <v/>
      </c>
      <c r="CL251" s="6">
        <f t="shared" si="131"/>
        <v>0</v>
      </c>
      <c r="CM251" s="6">
        <f t="shared" si="132"/>
        <v>0</v>
      </c>
      <c r="CN251" s="6">
        <f>IF(CL251&gt;0,IF(SUM(CM$12:CM251)&gt;0,0,IF(CK251&lt;&gt;"",-PPMT(Tablas!$D$8,CK251,($C$4*12)-(VLOOKUP($CB$9,$A$12:$B$71,2,0)-1),CL$9-SUM(CM$12:CM251)),0)),0)</f>
        <v>0</v>
      </c>
      <c r="CO251" s="6">
        <f>IF(SUM(CM$12:CM251)&gt;0,0,IF(CK251&lt;&gt;"",CL251-CN251-CM251,0))</f>
        <v>0</v>
      </c>
      <c r="CP251" s="6">
        <f>IF(SUM(CM$12:CM251)&gt;0,0,IF(CK251&lt;&gt;"",(CL251-CM251)*Tablas!$D$8,0))</f>
        <v>0</v>
      </c>
      <c r="CQ251" s="6">
        <f>IF(CN251&gt;0,IF(SUM(CM$12:CM251)&gt;0,0,IF(CK251&lt;&gt;"",Tablas!$G$8,0)),0)</f>
        <v>0</v>
      </c>
      <c r="CR251" s="6">
        <f>IF(CK251&lt;&gt;"",ROUND(CQ251+CP251+CN251,2),0)*(1+Tablas!$E$8)</f>
        <v>0</v>
      </c>
      <c r="CT251" s="14" t="str">
        <f t="shared" si="133"/>
        <v/>
      </c>
      <c r="CU251" s="6">
        <f t="shared" si="134"/>
        <v>0</v>
      </c>
      <c r="CV251" s="6">
        <f t="shared" si="135"/>
        <v>0</v>
      </c>
      <c r="CW251" s="6">
        <f>IF(CU251&gt;0,IF(SUM(CV$12:CV251)&gt;0,0,IF(CT251&lt;&gt;"",-PPMT(Tablas!$D$8,CT251,($C$4*12)-(VLOOKUP($CK$9,$A$12:$B$71,2,0)-1),CU$9-SUM(CV$12:CV251)),0)),0)</f>
        <v>0</v>
      </c>
      <c r="CX251" s="6">
        <f>IF(SUM(CV$12:CV251)&gt;0,0,IF(CT251&lt;&gt;"",CU251-CW251-CV251,0))</f>
        <v>0</v>
      </c>
      <c r="CY251" s="6">
        <f>IF(SUM(CV$12:CV251)&gt;0,0,IF(CT251&lt;&gt;"",(CU251-CV251)*Tablas!$D$8,0))</f>
        <v>0</v>
      </c>
      <c r="CZ251" s="6">
        <f>IF(CW251&gt;0,IF(SUM(CV$12:CV251)&gt;0,0,IF(CT251&lt;&gt;"",Tablas!$G$8,0)),0)</f>
        <v>0</v>
      </c>
      <c r="DA251" s="6">
        <f>IF(CT251&lt;&gt;"",ROUND(CZ251+CY251+CW251,2),0)*(1+Tablas!$E$8)</f>
        <v>0</v>
      </c>
      <c r="DC251" s="14" t="str">
        <f t="shared" si="136"/>
        <v/>
      </c>
      <c r="DD251" s="6">
        <f t="shared" si="137"/>
        <v>0</v>
      </c>
      <c r="DE251" s="6">
        <f t="shared" si="138"/>
        <v>0</v>
      </c>
      <c r="DF251" s="6">
        <f>IF(DD251&gt;0,IF(SUM(DE$12:DE251)&gt;0,0,IF(DC251&lt;&gt;"",-PPMT(Tablas!$D$8,DC251,($C$4*12)-(VLOOKUP($CT$9,$A$12:$B$71,2,0)-1),DD$9-SUM(DE$12:DE251)),0)),0)</f>
        <v>0</v>
      </c>
      <c r="DG251" s="6">
        <f>IF(SUM(DE$12:DE251)&gt;0,0,IF(DC251&lt;&gt;"",DD251-DF251-DE251,0))</f>
        <v>0</v>
      </c>
      <c r="DH251" s="6">
        <f>IF(SUM(DE$12:DE251)&gt;0,0,IF(DC251&lt;&gt;"",(DD251-DE251)*Tablas!$D$8,0))</f>
        <v>0</v>
      </c>
      <c r="DI251" s="6">
        <f>IF(DF251&gt;0,IF(SUM(DE$12:DE251)&gt;0,0,IF(DC251&lt;&gt;"",Tablas!$G$8,0)),0)</f>
        <v>0</v>
      </c>
      <c r="DJ251" s="6">
        <f>IF(DC251&lt;&gt;"",ROUND(DI251+DH251+DF251,2),0)*(1+Tablas!$E$8)</f>
        <v>0</v>
      </c>
      <c r="DL251" s="14" t="str">
        <f t="shared" si="139"/>
        <v/>
      </c>
      <c r="DM251" s="6">
        <f t="shared" si="140"/>
        <v>0</v>
      </c>
      <c r="DN251" s="6">
        <f t="shared" si="141"/>
        <v>0</v>
      </c>
      <c r="DO251" s="6">
        <f>IF(DM251&gt;0,IF(SUM(DN$12:DN251)&gt;0,0,IF(DL251&lt;&gt;"",-PPMT(Tablas!$D$8,DL251,($C$4*12)-(VLOOKUP($DC$9,$A$12:$B$71,2,0)-1),DM$9-SUM(DN$12:DN251)),0)),0)</f>
        <v>0</v>
      </c>
      <c r="DP251" s="6">
        <f>IF(SUM(DN$12:DN251)&gt;0,0,IF(DL251&lt;&gt;"",DM251-DO251-DN251,0))</f>
        <v>0</v>
      </c>
      <c r="DQ251" s="6">
        <f>IF(SUM(DN$12:DN251)&gt;0,0,IF(DL251&lt;&gt;"",(DM251-DN251)*Tablas!$D$8,0))</f>
        <v>0</v>
      </c>
      <c r="DR251" s="6">
        <f>IF(DO251&gt;0,IF(SUM(DN$12:DN251)&gt;0,0,IF(DL251&lt;&gt;"",Tablas!$G$8,0)),0)</f>
        <v>0</v>
      </c>
      <c r="DS251" s="6">
        <f>IF(DL251&lt;&gt;"",ROUND(DR251+DQ251+DO251,2),0)*(1+Tablas!$E$8)</f>
        <v>0</v>
      </c>
      <c r="DU251" s="14" t="str">
        <f t="shared" si="142"/>
        <v/>
      </c>
      <c r="DV251" s="6">
        <f t="shared" si="143"/>
        <v>0</v>
      </c>
      <c r="DW251" s="6">
        <f t="shared" si="144"/>
        <v>0</v>
      </c>
      <c r="DX251" s="6">
        <f>IF(DV251&gt;0,IF(SUM(DW$12:DW251)&gt;0,0,IF(DU251&lt;&gt;"",-PPMT(Tablas!$D$8,DU251,($C$4*12)-(VLOOKUP($DL$9,$A$12:$B$71,2,0)-1),DV$9-SUM(DW$12:DW251)),0)),0)</f>
        <v>0</v>
      </c>
      <c r="DY251" s="6">
        <f>IF(SUM(DW$12:DW251)&gt;0,0,IF(DU251&lt;&gt;"",DV251-DX251-DW251,0))</f>
        <v>0</v>
      </c>
      <c r="DZ251" s="6">
        <f>IF(SUM(DW$12:DW251)&gt;0,0,IF(DU251&lt;&gt;"",(DV251-DW251)*Tablas!$D$8,0))</f>
        <v>0</v>
      </c>
      <c r="EA251" s="6">
        <f>IF(DX251&gt;0,IF(SUM(DW$12:DW251)&gt;0,0,IF(DU251&lt;&gt;"",Tablas!$G$8,0)),0)</f>
        <v>0</v>
      </c>
      <c r="EB251" s="6">
        <f>IF(DU251&lt;&gt;"",ROUND(EA251+DZ251+DX251,2),0)*(1+Tablas!$E$8)</f>
        <v>0</v>
      </c>
    </row>
  </sheetData>
  <pageMargins left="0.7" right="0.7" top="0.75" bottom="0.75" header="0.3" footer="0.3"/>
  <pageSetup paperSize="9" scale="1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3"/>
  <sheetViews>
    <sheetView tabSelected="1" workbookViewId="0">
      <selection activeCell="I7" sqref="I7"/>
    </sheetView>
  </sheetViews>
  <sheetFormatPr baseColWidth="10" defaultRowHeight="15" x14ac:dyDescent="0.25"/>
  <cols>
    <col min="1" max="4" width="11.42578125" style="19" customWidth="1"/>
    <col min="5" max="5" width="11.140625" style="19" bestFit="1" customWidth="1"/>
    <col min="6" max="7" width="11.42578125" style="19" customWidth="1"/>
  </cols>
  <sheetData>
    <row r="1" spans="1:7" ht="22.5" customHeight="1" x14ac:dyDescent="0.25">
      <c r="A1" s="52" t="s">
        <v>9</v>
      </c>
      <c r="B1" s="52" t="s">
        <v>10</v>
      </c>
      <c r="C1" s="52" t="s">
        <v>13</v>
      </c>
      <c r="D1" s="52" t="s">
        <v>14</v>
      </c>
      <c r="E1" s="52" t="s">
        <v>15</v>
      </c>
      <c r="F1" s="52" t="s">
        <v>16</v>
      </c>
      <c r="G1" s="52" t="s">
        <v>17</v>
      </c>
    </row>
    <row r="2" spans="1:7" x14ac:dyDescent="0.25">
      <c r="A2" s="19">
        <f>Calculadora!B12</f>
        <v>1</v>
      </c>
      <c r="B2" s="53">
        <f>Calculadora!C12</f>
        <v>45611</v>
      </c>
      <c r="C2" s="54">
        <f>Calculadora!F12</f>
        <v>411.45642065499948</v>
      </c>
      <c r="D2" s="54">
        <f>Calculadora!G12</f>
        <v>612.37881998924775</v>
      </c>
      <c r="E2" s="54">
        <f>Calculadora!H12</f>
        <v>3</v>
      </c>
      <c r="F2" s="54">
        <f>Calculadora!I12</f>
        <v>5.1341999999999999E-2</v>
      </c>
      <c r="G2" s="54">
        <f>Calculadora!J12</f>
        <v>1026.8865826442473</v>
      </c>
    </row>
    <row r="3" spans="1:7" x14ac:dyDescent="0.25">
      <c r="A3" s="19">
        <f>Calculadora!B13</f>
        <v>2</v>
      </c>
      <c r="B3" s="53">
        <f>Calculadora!C13</f>
        <v>45641</v>
      </c>
      <c r="C3" s="54">
        <f>Calculadora!F13</f>
        <v>417.75560058894223</v>
      </c>
      <c r="D3" s="54">
        <f>Calculadora!G13</f>
        <v>606.07964005530505</v>
      </c>
      <c r="E3" s="54">
        <f>Calculadora!H13</f>
        <v>3</v>
      </c>
      <c r="F3" s="54">
        <f>Calculadora!I13</f>
        <v>5.1341999999999999E-2</v>
      </c>
      <c r="G3" s="54">
        <f>Calculadora!J13</f>
        <v>1026.8865826442473</v>
      </c>
    </row>
    <row r="4" spans="1:7" x14ac:dyDescent="0.25">
      <c r="A4" s="19">
        <f>Calculadora!B14</f>
        <v>3</v>
      </c>
      <c r="B4" s="53">
        <f>Calculadora!C14</f>
        <v>45672</v>
      </c>
      <c r="C4" s="54">
        <f>Calculadora!F14</f>
        <v>424.15121763225613</v>
      </c>
      <c r="D4" s="54">
        <f>Calculadora!G14</f>
        <v>599.68402301199114</v>
      </c>
      <c r="E4" s="54">
        <f>Calculadora!H14</f>
        <v>3</v>
      </c>
      <c r="F4" s="54">
        <f>Calculadora!I14</f>
        <v>5.1341999999999999E-2</v>
      </c>
      <c r="G4" s="54">
        <f>Calculadora!J14</f>
        <v>1026.8865826442473</v>
      </c>
    </row>
    <row r="5" spans="1:7" x14ac:dyDescent="0.25">
      <c r="A5" s="19">
        <f>Calculadora!B15</f>
        <v>4</v>
      </c>
      <c r="B5" s="53">
        <f>Calculadora!C15</f>
        <v>45703</v>
      </c>
      <c r="C5" s="54">
        <f>Calculadora!F15</f>
        <v>430.64474818602224</v>
      </c>
      <c r="D5" s="54">
        <f>Calculadora!G15</f>
        <v>593.19049245822498</v>
      </c>
      <c r="E5" s="54">
        <f>Calculadora!H15</f>
        <v>3</v>
      </c>
      <c r="F5" s="54">
        <f>Calculadora!I15</f>
        <v>5.1341999999999999E-2</v>
      </c>
      <c r="G5" s="54">
        <f>Calculadora!J15</f>
        <v>1026.8865826442473</v>
      </c>
    </row>
    <row r="6" spans="1:7" x14ac:dyDescent="0.25">
      <c r="A6" s="19">
        <f>Calculadora!B16</f>
        <v>5</v>
      </c>
      <c r="B6" s="53">
        <f>Calculadora!C16</f>
        <v>45731</v>
      </c>
      <c r="C6" s="54">
        <f>Calculadora!F16</f>
        <v>437.2376912542403</v>
      </c>
      <c r="D6" s="54">
        <f>Calculadora!G16</f>
        <v>586.59754939000698</v>
      </c>
      <c r="E6" s="54">
        <f>Calculadora!H16</f>
        <v>3</v>
      </c>
      <c r="F6" s="54">
        <f>Calculadora!I16</f>
        <v>5.1341999999999999E-2</v>
      </c>
      <c r="G6" s="54">
        <f>Calculadora!J16</f>
        <v>1026.8865826442473</v>
      </c>
    </row>
    <row r="7" spans="1:7" x14ac:dyDescent="0.25">
      <c r="A7" s="19">
        <f>Calculadora!B17</f>
        <v>6</v>
      </c>
      <c r="B7" s="53">
        <f>Calculadora!C17</f>
        <v>45762</v>
      </c>
      <c r="C7" s="54">
        <f>Calculadora!F17</f>
        <v>443.9315687898677</v>
      </c>
      <c r="D7" s="54">
        <f>Calculadora!G17</f>
        <v>579.90367185437958</v>
      </c>
      <c r="E7" s="54">
        <f>Calculadora!H17</f>
        <v>3</v>
      </c>
      <c r="F7" s="54">
        <f>Calculadora!I17</f>
        <v>5.1341999999999999E-2</v>
      </c>
      <c r="G7" s="54">
        <f>Calculadora!J17</f>
        <v>1026.8865826442473</v>
      </c>
    </row>
    <row r="8" spans="1:7" x14ac:dyDescent="0.25">
      <c r="A8" s="19">
        <f>Calculadora!B18</f>
        <v>7</v>
      </c>
      <c r="B8" s="53">
        <f>Calculadora!C18</f>
        <v>45792</v>
      </c>
      <c r="C8" s="54">
        <f>Calculadora!F18</f>
        <v>450.72792604615546</v>
      </c>
      <c r="D8" s="54">
        <f>Calculadora!G18</f>
        <v>573.10731459809165</v>
      </c>
      <c r="E8" s="54">
        <f>Calculadora!H18</f>
        <v>3</v>
      </c>
      <c r="F8" s="54">
        <f>Calculadora!I18</f>
        <v>5.1341999999999999E-2</v>
      </c>
      <c r="G8" s="54">
        <f>Calculadora!J18</f>
        <v>1026.886582644247</v>
      </c>
    </row>
    <row r="9" spans="1:7" x14ac:dyDescent="0.25">
      <c r="A9" s="19">
        <f>Calculadora!B19</f>
        <v>8</v>
      </c>
      <c r="B9" s="53">
        <f>Calculadora!C19</f>
        <v>45823</v>
      </c>
      <c r="C9" s="54">
        <f>Calculadora!F19</f>
        <v>457.62833193336417</v>
      </c>
      <c r="D9" s="54">
        <f>Calculadora!G19</f>
        <v>566.206908710883</v>
      </c>
      <c r="E9" s="54">
        <f>Calculadora!H19</f>
        <v>3</v>
      </c>
      <c r="F9" s="54">
        <f>Calculadora!I19</f>
        <v>5.1341999999999999E-2</v>
      </c>
      <c r="G9" s="54">
        <f>Calculadora!J19</f>
        <v>1026.8865826442473</v>
      </c>
    </row>
    <row r="10" spans="1:7" x14ac:dyDescent="0.25">
      <c r="A10" s="19">
        <f>Calculadora!B20</f>
        <v>9</v>
      </c>
      <c r="B10" s="53">
        <f>Calculadora!C20</f>
        <v>45853</v>
      </c>
      <c r="C10" s="54">
        <f>Calculadora!F20</f>
        <v>464.63437938093921</v>
      </c>
      <c r="D10" s="54">
        <f>Calculadora!G20</f>
        <v>559.20086126330796</v>
      </c>
      <c r="E10" s="54">
        <f>Calculadora!H20</f>
        <v>3</v>
      </c>
      <c r="F10" s="54">
        <f>Calculadora!I20</f>
        <v>5.1341999999999999E-2</v>
      </c>
      <c r="G10" s="54">
        <f>Calculadora!J20</f>
        <v>1026.8865826442473</v>
      </c>
    </row>
    <row r="11" spans="1:7" x14ac:dyDescent="0.25">
      <c r="A11" s="19">
        <f>Calculadora!B21</f>
        <v>10</v>
      </c>
      <c r="B11" s="53">
        <f>Calculadora!C21</f>
        <v>45884</v>
      </c>
      <c r="C11" s="54">
        <f>Calculadora!F21</f>
        <v>471.74768570523258</v>
      </c>
      <c r="D11" s="54">
        <f>Calculadora!G21</f>
        <v>552.08755493901458</v>
      </c>
      <c r="E11" s="54">
        <f>Calculadora!H21</f>
        <v>3</v>
      </c>
      <c r="F11" s="54">
        <f>Calculadora!I21</f>
        <v>5.1341999999999999E-2</v>
      </c>
      <c r="G11" s="54">
        <f>Calculadora!J21</f>
        <v>1026.8865826442473</v>
      </c>
    </row>
    <row r="12" spans="1:7" x14ac:dyDescent="0.25">
      <c r="A12" s="19">
        <f>Calculadora!B22</f>
        <v>11</v>
      </c>
      <c r="B12" s="53">
        <f>Calculadora!C22</f>
        <v>45915</v>
      </c>
      <c r="C12" s="54">
        <f>Calculadora!F22</f>
        <v>478.96989298285331</v>
      </c>
      <c r="D12" s="54">
        <f>Calculadora!G22</f>
        <v>544.86534766139391</v>
      </c>
      <c r="E12" s="54">
        <f>Calculadora!H22</f>
        <v>3</v>
      </c>
      <c r="F12" s="54">
        <f>Calculadora!I22</f>
        <v>5.1341999999999999E-2</v>
      </c>
      <c r="G12" s="54">
        <f>Calculadora!J22</f>
        <v>1026.8865826442473</v>
      </c>
    </row>
    <row r="13" spans="1:7" x14ac:dyDescent="0.25">
      <c r="A13" s="19">
        <f>Calculadora!B23</f>
        <v>12</v>
      </c>
      <c r="B13" s="53">
        <f>Calculadora!C23</f>
        <v>45945</v>
      </c>
      <c r="C13" s="54">
        <f>Calculadora!F23</f>
        <v>486.30266842973373</v>
      </c>
      <c r="D13" s="54">
        <f>Calculadora!G23</f>
        <v>537.53257221451349</v>
      </c>
      <c r="E13" s="54">
        <f>Calculadora!H23</f>
        <v>3</v>
      </c>
      <c r="F13" s="54">
        <f>Calculadora!I23</f>
        <v>5.1341999999999999E-2</v>
      </c>
      <c r="G13" s="54">
        <f>Calculadora!J23</f>
        <v>1026.8865826442473</v>
      </c>
    </row>
    <row r="14" spans="1:7" x14ac:dyDescent="0.25">
      <c r="A14" s="19">
        <f>Calculadora!B24</f>
        <v>13</v>
      </c>
      <c r="B14" s="53">
        <f>Calculadora!C24</f>
        <v>45976</v>
      </c>
      <c r="C14" s="54">
        <f>Calculadora!F24</f>
        <v>493.7477047859993</v>
      </c>
      <c r="D14" s="54">
        <f>Calculadora!G24</f>
        <v>530.08753585824786</v>
      </c>
      <c r="E14" s="54">
        <f>Calculadora!H24</f>
        <v>3</v>
      </c>
      <c r="F14" s="54">
        <f>Calculadora!I24</f>
        <v>5.1341999999999999E-2</v>
      </c>
      <c r="G14" s="54">
        <f>Calculadora!J24</f>
        <v>1026.8865826442473</v>
      </c>
    </row>
    <row r="15" spans="1:7" x14ac:dyDescent="0.25">
      <c r="A15" s="19">
        <f>Calculadora!B25</f>
        <v>14</v>
      </c>
      <c r="B15" s="53">
        <f>Calculadora!C25</f>
        <v>46006</v>
      </c>
      <c r="C15" s="54">
        <f>Calculadora!F25</f>
        <v>501.30672070673057</v>
      </c>
      <c r="D15" s="54">
        <f>Calculadora!G25</f>
        <v>522.52851993751665</v>
      </c>
      <c r="E15" s="54">
        <f>Calculadora!H25</f>
        <v>3</v>
      </c>
      <c r="F15" s="54">
        <f>Calculadora!I25</f>
        <v>5.1341999999999999E-2</v>
      </c>
      <c r="G15" s="54">
        <f>Calculadora!J25</f>
        <v>1026.8865826442473</v>
      </c>
    </row>
    <row r="16" spans="1:7" x14ac:dyDescent="0.25">
      <c r="A16" s="19">
        <f>Calculadora!B26</f>
        <v>15</v>
      </c>
      <c r="B16" s="53">
        <f>Calculadora!C26</f>
        <v>46037</v>
      </c>
      <c r="C16" s="54">
        <f>Calculadora!F26</f>
        <v>508.98146115870725</v>
      </c>
      <c r="D16" s="54">
        <f>Calculadora!G26</f>
        <v>514.85377948553992</v>
      </c>
      <c r="E16" s="54">
        <f>Calculadora!H26</f>
        <v>3</v>
      </c>
      <c r="F16" s="54">
        <f>Calculadora!I26</f>
        <v>5.1341999999999999E-2</v>
      </c>
      <c r="G16" s="54">
        <f>Calculadora!J26</f>
        <v>1026.8865826442473</v>
      </c>
    </row>
    <row r="17" spans="1:7" x14ac:dyDescent="0.25">
      <c r="A17" s="19">
        <f>Calculadora!B27</f>
        <v>16</v>
      </c>
      <c r="B17" s="53">
        <f>Calculadora!C27</f>
        <v>46068</v>
      </c>
      <c r="C17" s="54">
        <f>Calculadora!F27</f>
        <v>516.7736978232266</v>
      </c>
      <c r="D17" s="54">
        <f>Calculadora!G27</f>
        <v>507.06154282102068</v>
      </c>
      <c r="E17" s="54">
        <f>Calculadora!H27</f>
        <v>3</v>
      </c>
      <c r="F17" s="54">
        <f>Calculadora!I27</f>
        <v>5.1341999999999999E-2</v>
      </c>
      <c r="G17" s="54">
        <f>Calculadora!J27</f>
        <v>1026.8865826442473</v>
      </c>
    </row>
    <row r="18" spans="1:7" x14ac:dyDescent="0.25">
      <c r="A18" s="19">
        <f>Calculadora!B28</f>
        <v>17</v>
      </c>
      <c r="B18" s="53">
        <f>Calculadora!C28</f>
        <v>46096</v>
      </c>
      <c r="C18" s="54">
        <f>Calculadora!F28</f>
        <v>524.68522950508827</v>
      </c>
      <c r="D18" s="54">
        <f>Calculadora!G28</f>
        <v>499.15001113915895</v>
      </c>
      <c r="E18" s="54">
        <f>Calculadora!H28</f>
        <v>3</v>
      </c>
      <c r="F18" s="54">
        <f>Calculadora!I28</f>
        <v>5.1341999999999999E-2</v>
      </c>
      <c r="G18" s="54">
        <f>Calculadora!J28</f>
        <v>1026.8865826442473</v>
      </c>
    </row>
    <row r="19" spans="1:7" x14ac:dyDescent="0.25">
      <c r="A19" s="19">
        <f>Calculadora!B29</f>
        <v>18</v>
      </c>
      <c r="B19" s="53">
        <f>Calculadora!C29</f>
        <v>46127</v>
      </c>
      <c r="C19" s="54">
        <f>Calculadora!F29</f>
        <v>532.71788254784099</v>
      </c>
      <c r="D19" s="54">
        <f>Calculadora!G29</f>
        <v>491.11735809640612</v>
      </c>
      <c r="E19" s="54">
        <f>Calculadora!H29</f>
        <v>3</v>
      </c>
      <c r="F19" s="54">
        <f>Calculadora!I29</f>
        <v>5.1341999999999999E-2</v>
      </c>
      <c r="G19" s="54">
        <f>Calculadora!J29</f>
        <v>1026.886582644247</v>
      </c>
    </row>
    <row r="20" spans="1:7" x14ac:dyDescent="0.25">
      <c r="A20" s="19">
        <f>Calculadora!B30</f>
        <v>19</v>
      </c>
      <c r="B20" s="53">
        <f>Calculadora!C30</f>
        <v>46157</v>
      </c>
      <c r="C20" s="54">
        <f>Calculadora!F30</f>
        <v>540.87351125538646</v>
      </c>
      <c r="D20" s="54">
        <f>Calculadora!G30</f>
        <v>482.9617293888607</v>
      </c>
      <c r="E20" s="54">
        <f>Calculadora!H30</f>
        <v>3</v>
      </c>
      <c r="F20" s="54">
        <f>Calculadora!I30</f>
        <v>5.1341999999999999E-2</v>
      </c>
      <c r="G20" s="54">
        <f>Calculadora!J30</f>
        <v>1026.8865826442473</v>
      </c>
    </row>
    <row r="21" spans="1:7" x14ac:dyDescent="0.25">
      <c r="A21" s="19">
        <f>Calculadora!B31</f>
        <v>20</v>
      </c>
      <c r="B21" s="53">
        <f>Calculadora!C31</f>
        <v>46188</v>
      </c>
      <c r="C21" s="54">
        <f>Calculadora!F31</f>
        <v>549.15399832003686</v>
      </c>
      <c r="D21" s="54">
        <f>Calculadora!G31</f>
        <v>474.6812423242103</v>
      </c>
      <c r="E21" s="54">
        <f>Calculadora!H31</f>
        <v>3</v>
      </c>
      <c r="F21" s="54">
        <f>Calculadora!I31</f>
        <v>5.1341999999999999E-2</v>
      </c>
      <c r="G21" s="54">
        <f>Calculadora!J31</f>
        <v>1026.8865826442473</v>
      </c>
    </row>
    <row r="22" spans="1:7" x14ac:dyDescent="0.25">
      <c r="A22" s="19">
        <f>Calculadora!B32</f>
        <v>21</v>
      </c>
      <c r="B22" s="53">
        <f>Calculadora!C32</f>
        <v>46218</v>
      </c>
      <c r="C22" s="54">
        <f>Calculadora!F32</f>
        <v>557.56125525712696</v>
      </c>
      <c r="D22" s="54">
        <f>Calculadora!G32</f>
        <v>466.27398538712026</v>
      </c>
      <c r="E22" s="54">
        <f>Calculadora!H32</f>
        <v>3</v>
      </c>
      <c r="F22" s="54">
        <f>Calculadora!I32</f>
        <v>5.1341999999999999E-2</v>
      </c>
      <c r="G22" s="54">
        <f>Calculadora!J32</f>
        <v>1026.8865826442473</v>
      </c>
    </row>
    <row r="23" spans="1:7" x14ac:dyDescent="0.25">
      <c r="A23" s="19">
        <f>Calculadora!B33</f>
        <v>22</v>
      </c>
      <c r="B23" s="53">
        <f>Calculadora!C33</f>
        <v>46249</v>
      </c>
      <c r="C23" s="54">
        <f>Calculadora!F33</f>
        <v>566.09722284627901</v>
      </c>
      <c r="D23" s="54">
        <f>Calculadora!G33</f>
        <v>457.73801779796815</v>
      </c>
      <c r="E23" s="54">
        <f>Calculadora!H33</f>
        <v>3</v>
      </c>
      <c r="F23" s="54">
        <f>Calculadora!I33</f>
        <v>5.1341999999999999E-2</v>
      </c>
      <c r="G23" s="54">
        <f>Calculadora!J33</f>
        <v>1026.8865826442473</v>
      </c>
    </row>
    <row r="24" spans="1:7" x14ac:dyDescent="0.25">
      <c r="A24" s="19">
        <f>Calculadora!B34</f>
        <v>23</v>
      </c>
      <c r="B24" s="53">
        <f>Calculadora!C34</f>
        <v>46280</v>
      </c>
      <c r="C24" s="54">
        <f>Calculadora!F34</f>
        <v>574.76387157942384</v>
      </c>
      <c r="D24" s="54">
        <f>Calculadora!G34</f>
        <v>449.07136906482333</v>
      </c>
      <c r="E24" s="54">
        <f>Calculadora!H34</f>
        <v>3</v>
      </c>
      <c r="F24" s="54">
        <f>Calculadora!I34</f>
        <v>5.1341999999999999E-2</v>
      </c>
      <c r="G24" s="54">
        <f>Calculadora!J34</f>
        <v>1026.8865826442473</v>
      </c>
    </row>
    <row r="25" spans="1:7" x14ac:dyDescent="0.25">
      <c r="A25" s="19">
        <f>Calculadora!B35</f>
        <v>24</v>
      </c>
      <c r="B25" s="53">
        <f>Calculadora!C35</f>
        <v>46310</v>
      </c>
      <c r="C25" s="54">
        <f>Calculadora!F35</f>
        <v>583.56320211568027</v>
      </c>
      <c r="D25" s="54">
        <f>Calculadora!G35</f>
        <v>440.27203852856684</v>
      </c>
      <c r="E25" s="54">
        <f>Calculadora!H35</f>
        <v>3</v>
      </c>
      <c r="F25" s="54">
        <f>Calculadora!I35</f>
        <v>5.1341999999999999E-2</v>
      </c>
      <c r="G25" s="54">
        <f>Calculadora!J35</f>
        <v>1026.886582644247</v>
      </c>
    </row>
    <row r="26" spans="1:7" x14ac:dyDescent="0.25">
      <c r="A26" s="19">
        <f>Calculadora!B36</f>
        <v>25</v>
      </c>
      <c r="B26" s="53">
        <f>Calculadora!C36</f>
        <v>46341</v>
      </c>
      <c r="C26" s="54">
        <f>Calculadora!F36</f>
        <v>592.49724574319907</v>
      </c>
      <c r="D26" s="54">
        <f>Calculadora!G36</f>
        <v>431.33799490104815</v>
      </c>
      <c r="E26" s="54">
        <f>Calculadora!H36</f>
        <v>3</v>
      </c>
      <c r="F26" s="54">
        <f>Calculadora!I36</f>
        <v>5.1341999999999999E-2</v>
      </c>
      <c r="G26" s="54">
        <f>Calculadora!J36</f>
        <v>1026.8865826442473</v>
      </c>
    </row>
    <row r="27" spans="1:7" x14ac:dyDescent="0.25">
      <c r="A27" s="19">
        <f>Calculadora!B37</f>
        <v>26</v>
      </c>
      <c r="B27" s="53">
        <f>Calculadora!C37</f>
        <v>46371</v>
      </c>
      <c r="C27" s="54">
        <f>Calculadora!F37</f>
        <v>601.56806484807646</v>
      </c>
      <c r="D27" s="54">
        <f>Calculadora!G37</f>
        <v>422.2671757961707</v>
      </c>
      <c r="E27" s="54">
        <f>Calculadora!H37</f>
        <v>3</v>
      </c>
      <c r="F27" s="54">
        <f>Calculadora!I37</f>
        <v>5.1341999999999999E-2</v>
      </c>
      <c r="G27" s="54">
        <f>Calculadora!J37</f>
        <v>1026.8865826442473</v>
      </c>
    </row>
    <row r="28" spans="1:7" x14ac:dyDescent="0.25">
      <c r="A28" s="19">
        <f>Calculadora!B38</f>
        <v>27</v>
      </c>
      <c r="B28" s="53">
        <f>Calculadora!C38</f>
        <v>46402</v>
      </c>
      <c r="C28" s="54">
        <f>Calculadora!F38</f>
        <v>610.77775339044854</v>
      </c>
      <c r="D28" s="54">
        <f>Calculadora!G38</f>
        <v>413.05748725379868</v>
      </c>
      <c r="E28" s="54">
        <f>Calculadora!H38</f>
        <v>3</v>
      </c>
      <c r="F28" s="54">
        <f>Calculadora!I38</f>
        <v>5.1341999999999999E-2</v>
      </c>
      <c r="G28" s="54">
        <f>Calculadora!J38</f>
        <v>1026.8865826442473</v>
      </c>
    </row>
    <row r="29" spans="1:7" x14ac:dyDescent="0.25">
      <c r="A29" s="19">
        <f>Calculadora!B39</f>
        <v>28</v>
      </c>
      <c r="B29" s="53">
        <f>Calculadora!C39</f>
        <v>46433</v>
      </c>
      <c r="C29" s="54">
        <f>Calculadora!F39</f>
        <v>620.1284373878716</v>
      </c>
      <c r="D29" s="54">
        <f>Calculadora!G39</f>
        <v>403.70680325637551</v>
      </c>
      <c r="E29" s="54">
        <f>Calculadora!H39</f>
        <v>3</v>
      </c>
      <c r="F29" s="54">
        <f>Calculadora!I39</f>
        <v>5.1341999999999999E-2</v>
      </c>
      <c r="G29" s="54">
        <f>Calculadora!J39</f>
        <v>1026.886582644247</v>
      </c>
    </row>
    <row r="30" spans="1:7" x14ac:dyDescent="0.25">
      <c r="A30" s="19">
        <f>Calculadora!B40</f>
        <v>29</v>
      </c>
      <c r="B30" s="53">
        <f>Calculadora!C40</f>
        <v>46461</v>
      </c>
      <c r="C30" s="54">
        <f>Calculadora!F40</f>
        <v>629.62227540610559</v>
      </c>
      <c r="D30" s="54">
        <f>Calculadora!G40</f>
        <v>394.21296523814146</v>
      </c>
      <c r="E30" s="54">
        <f>Calculadora!H40</f>
        <v>3</v>
      </c>
      <c r="F30" s="54">
        <f>Calculadora!I40</f>
        <v>5.1341999999999999E-2</v>
      </c>
      <c r="G30" s="54">
        <f>Calculadora!J40</f>
        <v>1026.886582644247</v>
      </c>
    </row>
    <row r="31" spans="1:7" x14ac:dyDescent="0.25">
      <c r="A31" s="19">
        <f>Calculadora!B41</f>
        <v>30</v>
      </c>
      <c r="B31" s="53">
        <f>Calculadora!C41</f>
        <v>46492</v>
      </c>
      <c r="C31" s="54">
        <f>Calculadora!F41</f>
        <v>639.26145905740907</v>
      </c>
      <c r="D31" s="54">
        <f>Calculadora!G41</f>
        <v>384.57378158683804</v>
      </c>
      <c r="E31" s="54">
        <f>Calculadora!H41</f>
        <v>3</v>
      </c>
      <c r="F31" s="54">
        <f>Calculadora!I41</f>
        <v>5.1341999999999999E-2</v>
      </c>
      <c r="G31" s="54">
        <f>Calculadora!J41</f>
        <v>1026.886582644247</v>
      </c>
    </row>
    <row r="32" spans="1:7" x14ac:dyDescent="0.25">
      <c r="A32" s="19">
        <f>Calculadora!B42</f>
        <v>31</v>
      </c>
      <c r="B32" s="53">
        <f>Calculadora!C42</f>
        <v>46522</v>
      </c>
      <c r="C32" s="54">
        <f>Calculadora!F42</f>
        <v>649.04821350646364</v>
      </c>
      <c r="D32" s="54">
        <f>Calculadora!G42</f>
        <v>374.78702713778353</v>
      </c>
      <c r="E32" s="54">
        <f>Calculadora!H42</f>
        <v>3</v>
      </c>
      <c r="F32" s="54">
        <f>Calculadora!I42</f>
        <v>5.1341999999999999E-2</v>
      </c>
      <c r="G32" s="54">
        <f>Calculadora!J42</f>
        <v>1026.8865826442473</v>
      </c>
    </row>
    <row r="33" spans="1:7" x14ac:dyDescent="0.25">
      <c r="A33" s="19">
        <f>Calculadora!B43</f>
        <v>32</v>
      </c>
      <c r="B33" s="53">
        <f>Calculadora!C43</f>
        <v>46553</v>
      </c>
      <c r="C33" s="54">
        <f>Calculadora!F43</f>
        <v>658.98479798404412</v>
      </c>
      <c r="D33" s="54">
        <f>Calculadora!G43</f>
        <v>364.8504426602031</v>
      </c>
      <c r="E33" s="54">
        <f>Calculadora!H43</f>
        <v>3</v>
      </c>
      <c r="F33" s="54">
        <f>Calculadora!I43</f>
        <v>5.1341999999999999E-2</v>
      </c>
      <c r="G33" s="54">
        <f>Calculadora!J43</f>
        <v>1026.8865826442473</v>
      </c>
    </row>
    <row r="34" spans="1:7" x14ac:dyDescent="0.25">
      <c r="A34" s="19">
        <f>Calculadora!B44</f>
        <v>33</v>
      </c>
      <c r="B34" s="53">
        <f>Calculadora!C44</f>
        <v>46583</v>
      </c>
      <c r="C34" s="54">
        <f>Calculadora!F44</f>
        <v>669.07350630855206</v>
      </c>
      <c r="D34" s="54">
        <f>Calculadora!G44</f>
        <v>354.76173433569505</v>
      </c>
      <c r="E34" s="54">
        <f>Calculadora!H44</f>
        <v>3</v>
      </c>
      <c r="F34" s="54">
        <f>Calculadora!I44</f>
        <v>5.1341999999999999E-2</v>
      </c>
      <c r="G34" s="54">
        <f>Calculadora!J44</f>
        <v>1026.886582644247</v>
      </c>
    </row>
    <row r="35" spans="1:7" x14ac:dyDescent="0.25">
      <c r="A35" s="19">
        <f>Calculadora!B45</f>
        <v>34</v>
      </c>
      <c r="B35" s="53">
        <f>Calculadora!C45</f>
        <v>46614</v>
      </c>
      <c r="C35" s="54">
        <f>Calculadora!F45</f>
        <v>679.31666741553454</v>
      </c>
      <c r="D35" s="54">
        <f>Calculadora!G45</f>
        <v>344.51857322871257</v>
      </c>
      <c r="E35" s="54">
        <f>Calculadora!H45</f>
        <v>3</v>
      </c>
      <c r="F35" s="54">
        <f>Calculadora!I45</f>
        <v>5.1341999999999999E-2</v>
      </c>
      <c r="G35" s="54">
        <f>Calculadora!J45</f>
        <v>1026.886582644247</v>
      </c>
    </row>
    <row r="36" spans="1:7" x14ac:dyDescent="0.25">
      <c r="A36" s="19">
        <f>Calculadora!B46</f>
        <v>35</v>
      </c>
      <c r="B36" s="53">
        <f>Calculadora!C46</f>
        <v>46645</v>
      </c>
      <c r="C36" s="54">
        <f>Calculadora!F46</f>
        <v>689.71664589530849</v>
      </c>
      <c r="D36" s="54">
        <f>Calculadora!G46</f>
        <v>334.11859474893873</v>
      </c>
      <c r="E36" s="54">
        <f>Calculadora!H46</f>
        <v>3</v>
      </c>
      <c r="F36" s="54">
        <f>Calculadora!I46</f>
        <v>5.1341999999999999E-2</v>
      </c>
      <c r="G36" s="54">
        <f>Calculadora!J46</f>
        <v>1026.8865826442473</v>
      </c>
    </row>
    <row r="37" spans="1:7" x14ac:dyDescent="0.25">
      <c r="A37" s="19">
        <f>Calculadora!B47</f>
        <v>36</v>
      </c>
      <c r="B37" s="53">
        <f>Calculadora!C47</f>
        <v>46675</v>
      </c>
      <c r="C37" s="54">
        <f>Calculadora!F47</f>
        <v>700.27584253881616</v>
      </c>
      <c r="D37" s="54">
        <f>Calculadora!G47</f>
        <v>323.559398105431</v>
      </c>
      <c r="E37" s="54">
        <f>Calculadora!H47</f>
        <v>3</v>
      </c>
      <c r="F37" s="54">
        <f>Calculadora!I47</f>
        <v>5.1341999999999999E-2</v>
      </c>
      <c r="G37" s="54">
        <f>Calculadora!J47</f>
        <v>1026.8865826442473</v>
      </c>
    </row>
    <row r="38" spans="1:7" x14ac:dyDescent="0.25">
      <c r="A38" s="19">
        <f>Calculadora!B48</f>
        <v>37</v>
      </c>
      <c r="B38" s="53">
        <f>Calculadora!C48</f>
        <v>46706</v>
      </c>
      <c r="C38" s="54">
        <f>Calculadora!F48</f>
        <v>710.99669489183862</v>
      </c>
      <c r="D38" s="54">
        <f>Calculadora!G48</f>
        <v>312.83854575240861</v>
      </c>
      <c r="E38" s="54">
        <f>Calculadora!H48</f>
        <v>3</v>
      </c>
      <c r="F38" s="54">
        <f>Calculadora!I48</f>
        <v>5.1341999999999999E-2</v>
      </c>
      <c r="G38" s="54">
        <f>Calculadora!J48</f>
        <v>1026.8865826442473</v>
      </c>
    </row>
    <row r="39" spans="1:7" x14ac:dyDescent="0.25">
      <c r="A39" s="19">
        <f>Calculadora!B49</f>
        <v>38</v>
      </c>
      <c r="B39" s="53">
        <f>Calculadora!C49</f>
        <v>46736</v>
      </c>
      <c r="C39" s="54">
        <f>Calculadora!F49</f>
        <v>721.88167781769164</v>
      </c>
      <c r="D39" s="54">
        <f>Calculadora!G49</f>
        <v>301.95356282655564</v>
      </c>
      <c r="E39" s="54">
        <f>Calculadora!H49</f>
        <v>3</v>
      </c>
      <c r="F39" s="54">
        <f>Calculadora!I49</f>
        <v>5.1341999999999999E-2</v>
      </c>
      <c r="G39" s="54">
        <f>Calculadora!J49</f>
        <v>1026.8865826442473</v>
      </c>
    </row>
    <row r="40" spans="1:7" x14ac:dyDescent="0.25">
      <c r="A40" s="19">
        <f>Calculadora!B50</f>
        <v>39</v>
      </c>
      <c r="B40" s="53">
        <f>Calculadora!C50</f>
        <v>46767</v>
      </c>
      <c r="C40" s="54">
        <f>Calculadora!F50</f>
        <v>732.93330406853795</v>
      </c>
      <c r="D40" s="54">
        <f>Calculadora!G50</f>
        <v>290.90193657570921</v>
      </c>
      <c r="E40" s="54">
        <f>Calculadora!H50</f>
        <v>3</v>
      </c>
      <c r="F40" s="54">
        <f>Calculadora!I50</f>
        <v>5.1341999999999999E-2</v>
      </c>
      <c r="G40" s="54">
        <f>Calculadora!J50</f>
        <v>1026.8865826442473</v>
      </c>
    </row>
    <row r="41" spans="1:7" x14ac:dyDescent="0.25">
      <c r="A41" s="19">
        <f>Calculadora!B51</f>
        <v>40</v>
      </c>
      <c r="B41" s="53">
        <f>Calculadora!C51</f>
        <v>46798</v>
      </c>
      <c r="C41" s="54">
        <f>Calculadora!F51</f>
        <v>744.15412486544585</v>
      </c>
      <c r="D41" s="54">
        <f>Calculadora!G51</f>
        <v>279.68111577880143</v>
      </c>
      <c r="E41" s="54">
        <f>Calculadora!H51</f>
        <v>3</v>
      </c>
      <c r="F41" s="54">
        <f>Calculadora!I51</f>
        <v>5.1341999999999999E-2</v>
      </c>
      <c r="G41" s="54">
        <f>Calculadora!J51</f>
        <v>1026.8865826442473</v>
      </c>
    </row>
    <row r="42" spans="1:7" x14ac:dyDescent="0.25">
      <c r="A42" s="19">
        <f>Calculadora!B52</f>
        <v>41</v>
      </c>
      <c r="B42" s="53">
        <f>Calculadora!C52</f>
        <v>46827</v>
      </c>
      <c r="C42" s="54">
        <f>Calculadora!F52</f>
        <v>755.54673048732661</v>
      </c>
      <c r="D42" s="54">
        <f>Calculadora!G52</f>
        <v>268.28851015692061</v>
      </c>
      <c r="E42" s="54">
        <f>Calculadora!H52</f>
        <v>3</v>
      </c>
      <c r="F42" s="54">
        <f>Calculadora!I52</f>
        <v>5.1341999999999999E-2</v>
      </c>
      <c r="G42" s="54">
        <f>Calculadora!J52</f>
        <v>1026.8865826442473</v>
      </c>
    </row>
    <row r="43" spans="1:7" x14ac:dyDescent="0.25">
      <c r="A43" s="19">
        <f>Calculadora!B53</f>
        <v>42</v>
      </c>
      <c r="B43" s="53">
        <f>Calculadora!C53</f>
        <v>46858</v>
      </c>
      <c r="C43" s="54">
        <f>Calculadora!F53</f>
        <v>767.11375086889075</v>
      </c>
      <c r="D43" s="54">
        <f>Calculadora!G53</f>
        <v>256.72148977535653</v>
      </c>
      <c r="E43" s="54">
        <f>Calculadora!H53</f>
        <v>3</v>
      </c>
      <c r="F43" s="54">
        <f>Calculadora!I53</f>
        <v>5.1341999999999999E-2</v>
      </c>
      <c r="G43" s="54">
        <f>Calculadora!J53</f>
        <v>1026.8865826442473</v>
      </c>
    </row>
    <row r="44" spans="1:7" x14ac:dyDescent="0.25">
      <c r="A44" s="19">
        <f>Calculadora!B54</f>
        <v>43</v>
      </c>
      <c r="B44" s="53">
        <f>Calculadora!C54</f>
        <v>46888</v>
      </c>
      <c r="C44" s="54">
        <f>Calculadora!F54</f>
        <v>778.85785620775619</v>
      </c>
      <c r="D44" s="54">
        <f>Calculadora!G54</f>
        <v>244.97738443649106</v>
      </c>
      <c r="E44" s="54">
        <f>Calculadora!H54</f>
        <v>3</v>
      </c>
      <c r="F44" s="54">
        <f>Calculadora!I54</f>
        <v>5.1341999999999999E-2</v>
      </c>
      <c r="G44" s="54">
        <f>Calculadora!J54</f>
        <v>1026.8865826442473</v>
      </c>
    </row>
    <row r="45" spans="1:7" x14ac:dyDescent="0.25">
      <c r="A45" s="19">
        <f>Calculadora!B55</f>
        <v>44</v>
      </c>
      <c r="B45" s="53">
        <f>Calculadora!C55</f>
        <v>46919</v>
      </c>
      <c r="C45" s="54">
        <f>Calculadora!F55</f>
        <v>790.78175758085263</v>
      </c>
      <c r="D45" s="54">
        <f>Calculadora!G55</f>
        <v>233.05348306339454</v>
      </c>
      <c r="E45" s="54">
        <f>Calculadora!H55</f>
        <v>3</v>
      </c>
      <c r="F45" s="54">
        <f>Calculadora!I55</f>
        <v>5.1341999999999999E-2</v>
      </c>
      <c r="G45" s="54">
        <f>Calculadora!J55</f>
        <v>1026.8865826442473</v>
      </c>
    </row>
    <row r="46" spans="1:7" x14ac:dyDescent="0.25">
      <c r="A46" s="19">
        <f>Calculadora!B56</f>
        <v>45</v>
      </c>
      <c r="B46" s="53">
        <f>Calculadora!C56</f>
        <v>46949</v>
      </c>
      <c r="C46" s="54">
        <f>Calculadora!F56</f>
        <v>802.88820757026224</v>
      </c>
      <c r="D46" s="54">
        <f>Calculadora!G56</f>
        <v>220.9470330739849</v>
      </c>
      <c r="E46" s="54">
        <f>Calculadora!H56</f>
        <v>3</v>
      </c>
      <c r="F46" s="54">
        <f>Calculadora!I56</f>
        <v>5.1341999999999999E-2</v>
      </c>
      <c r="G46" s="54">
        <f>Calculadora!J56</f>
        <v>1026.8865826442473</v>
      </c>
    </row>
    <row r="47" spans="1:7" x14ac:dyDescent="0.25">
      <c r="A47" s="19">
        <f>Calculadora!B57</f>
        <v>46</v>
      </c>
      <c r="B47" s="53">
        <f>Calculadora!C57</f>
        <v>46980</v>
      </c>
      <c r="C47" s="54">
        <f>Calculadora!F57</f>
        <v>815.18000089864131</v>
      </c>
      <c r="D47" s="54">
        <f>Calculadora!G57</f>
        <v>208.65523974560591</v>
      </c>
      <c r="E47" s="54">
        <f>Calculadora!H57</f>
        <v>3</v>
      </c>
      <c r="F47" s="54">
        <f>Calculadora!I57</f>
        <v>5.1341999999999999E-2</v>
      </c>
      <c r="G47" s="54">
        <f>Calculadora!J57</f>
        <v>1026.8865826442473</v>
      </c>
    </row>
    <row r="48" spans="1:7" x14ac:dyDescent="0.25">
      <c r="A48" s="19">
        <f>Calculadora!B58</f>
        <v>47</v>
      </c>
      <c r="B48" s="53">
        <f>Calculadora!C58</f>
        <v>47011</v>
      </c>
      <c r="C48" s="54">
        <f>Calculadora!F58</f>
        <v>827.65997507436998</v>
      </c>
      <c r="D48" s="54">
        <f>Calculadora!G58</f>
        <v>196.1752655698773</v>
      </c>
      <c r="E48" s="54">
        <f>Calculadora!H58</f>
        <v>3</v>
      </c>
      <c r="F48" s="54">
        <f>Calculadora!I58</f>
        <v>5.1341999999999999E-2</v>
      </c>
      <c r="G48" s="54">
        <f>Calculadora!J58</f>
        <v>1026.8865826442473</v>
      </c>
    </row>
    <row r="49" spans="1:7" x14ac:dyDescent="0.25">
      <c r="A49" s="19">
        <f>Calculadora!B59</f>
        <v>48</v>
      </c>
      <c r="B49" s="53">
        <f>Calculadora!C59</f>
        <v>47041</v>
      </c>
      <c r="C49" s="54">
        <f>Calculadora!F59</f>
        <v>840.33101104657931</v>
      </c>
      <c r="D49" s="54">
        <f>Calculadora!G59</f>
        <v>183.504229597668</v>
      </c>
      <c r="E49" s="54">
        <f>Calculadora!H59</f>
        <v>3</v>
      </c>
      <c r="F49" s="54">
        <f>Calculadora!I59</f>
        <v>5.1341999999999999E-2</v>
      </c>
      <c r="G49" s="54">
        <f>Calculadora!J59</f>
        <v>1026.8865826442473</v>
      </c>
    </row>
    <row r="50" spans="1:7" x14ac:dyDescent="0.25">
      <c r="A50" s="19">
        <f>Calculadora!B60</f>
        <v>49</v>
      </c>
      <c r="B50" s="53">
        <f>Calculadora!C60</f>
        <v>47072</v>
      </c>
      <c r="C50" s="54">
        <f>Calculadora!F60</f>
        <v>853.19603387020618</v>
      </c>
      <c r="D50" s="54">
        <f>Calculadora!G60</f>
        <v>170.6392067740411</v>
      </c>
      <c r="E50" s="54">
        <f>Calculadora!H60</f>
        <v>3</v>
      </c>
      <c r="F50" s="54">
        <f>Calculadora!I60</f>
        <v>5.1341999999999999E-2</v>
      </c>
      <c r="G50" s="54">
        <f>Calculadora!J60</f>
        <v>1026.8865826442473</v>
      </c>
    </row>
    <row r="51" spans="1:7" x14ac:dyDescent="0.25">
      <c r="A51" s="19">
        <f>Calculadora!B61</f>
        <v>50</v>
      </c>
      <c r="B51" s="53">
        <f>Calculadora!C61</f>
        <v>47102</v>
      </c>
      <c r="C51" s="54">
        <f>Calculadora!F61</f>
        <v>866.25801338122972</v>
      </c>
      <c r="D51" s="54">
        <f>Calculadora!G61</f>
        <v>157.57722726301751</v>
      </c>
      <c r="E51" s="54">
        <f>Calculadora!H61</f>
        <v>3</v>
      </c>
      <c r="F51" s="54">
        <f>Calculadora!I61</f>
        <v>5.1341999999999999E-2</v>
      </c>
      <c r="G51" s="54">
        <f>Calculadora!J61</f>
        <v>1026.8865826442473</v>
      </c>
    </row>
    <row r="52" spans="1:7" x14ac:dyDescent="0.25">
      <c r="A52" s="19">
        <f>Calculadora!B62</f>
        <v>51</v>
      </c>
      <c r="B52" s="53">
        <f>Calculadora!C62</f>
        <v>47133</v>
      </c>
      <c r="C52" s="54">
        <f>Calculadora!F62</f>
        <v>879.5199648822454</v>
      </c>
      <c r="D52" s="54">
        <f>Calculadora!G62</f>
        <v>144.31527576200182</v>
      </c>
      <c r="E52" s="54">
        <f>Calculadora!H62</f>
        <v>3</v>
      </c>
      <c r="F52" s="54">
        <f>Calculadora!I62</f>
        <v>5.1341999999999999E-2</v>
      </c>
      <c r="G52" s="54">
        <f>Calculadora!J62</f>
        <v>1026.8865826442473</v>
      </c>
    </row>
    <row r="53" spans="1:7" x14ac:dyDescent="0.25">
      <c r="A53" s="19">
        <f>Calculadora!B63</f>
        <v>52</v>
      </c>
      <c r="B53" s="53">
        <f>Calculadora!C63</f>
        <v>47164</v>
      </c>
      <c r="C53" s="54">
        <f>Calculadora!F63</f>
        <v>892.98494983853482</v>
      </c>
      <c r="D53" s="54">
        <f>Calculadora!G63</f>
        <v>130.85029080571249</v>
      </c>
      <c r="E53" s="54">
        <f>Calculadora!H63</f>
        <v>3</v>
      </c>
      <c r="F53" s="54">
        <f>Calculadora!I63</f>
        <v>5.1341999999999999E-2</v>
      </c>
      <c r="G53" s="54">
        <f>Calculadora!J63</f>
        <v>1026.8865826442473</v>
      </c>
    </row>
    <row r="54" spans="1:7" x14ac:dyDescent="0.25">
      <c r="A54" s="19">
        <f>Calculadora!B64</f>
        <v>53</v>
      </c>
      <c r="B54" s="53">
        <f>Calculadora!C64</f>
        <v>47192</v>
      </c>
      <c r="C54" s="54">
        <f>Calculadora!F64</f>
        <v>906.65607658479178</v>
      </c>
      <c r="D54" s="54">
        <f>Calculadora!G64</f>
        <v>117.17916405945549</v>
      </c>
      <c r="E54" s="54">
        <f>Calculadora!H64</f>
        <v>3</v>
      </c>
      <c r="F54" s="54">
        <f>Calculadora!I64</f>
        <v>5.1341999999999999E-2</v>
      </c>
      <c r="G54" s="54">
        <f>Calculadora!J64</f>
        <v>1026.8865826442473</v>
      </c>
    </row>
    <row r="55" spans="1:7" x14ac:dyDescent="0.25">
      <c r="A55" s="19">
        <f>Calculadora!B65</f>
        <v>54</v>
      </c>
      <c r="B55" s="53">
        <f>Calculadora!C65</f>
        <v>47223</v>
      </c>
      <c r="C55" s="54">
        <f>Calculadora!F65</f>
        <v>920.53650104266865</v>
      </c>
      <c r="D55" s="54">
        <f>Calculadora!G65</f>
        <v>103.2987396015786</v>
      </c>
      <c r="E55" s="54">
        <f>Calculadora!H65</f>
        <v>3</v>
      </c>
      <c r="F55" s="54">
        <f>Calculadora!I65</f>
        <v>5.1341999999999999E-2</v>
      </c>
      <c r="G55" s="54">
        <f>Calculadora!J65</f>
        <v>1026.8865826442473</v>
      </c>
    </row>
    <row r="56" spans="1:7" x14ac:dyDescent="0.25">
      <c r="A56" s="19">
        <f>Calculadora!B66</f>
        <v>55</v>
      </c>
      <c r="B56" s="53">
        <f>Calculadora!C66</f>
        <v>47253</v>
      </c>
      <c r="C56" s="54">
        <f>Calculadora!F66</f>
        <v>934.62942744930729</v>
      </c>
      <c r="D56" s="54">
        <f>Calculadora!G66</f>
        <v>89.205813194940092</v>
      </c>
      <c r="E56" s="54">
        <f>Calculadora!H66</f>
        <v>3</v>
      </c>
      <c r="F56" s="54">
        <f>Calculadora!I66</f>
        <v>5.1341999999999999E-2</v>
      </c>
      <c r="G56" s="54">
        <f>Calculadora!J66</f>
        <v>1026.8865826442473</v>
      </c>
    </row>
    <row r="57" spans="1:7" x14ac:dyDescent="0.25">
      <c r="A57" s="19">
        <f>Calculadora!B67</f>
        <v>56</v>
      </c>
      <c r="B57" s="53">
        <f>Calculadora!C67</f>
        <v>47284</v>
      </c>
      <c r="C57" s="54">
        <f>Calculadora!F67</f>
        <v>948.93810909702302</v>
      </c>
      <c r="D57" s="54">
        <f>Calculadora!G67</f>
        <v>74.897131547224262</v>
      </c>
      <c r="E57" s="54">
        <f>Calculadora!H67</f>
        <v>3</v>
      </c>
      <c r="F57" s="54">
        <f>Calculadora!I67</f>
        <v>5.1341999999999999E-2</v>
      </c>
      <c r="G57" s="54">
        <f>Calculadora!J67</f>
        <v>1026.8865826442473</v>
      </c>
    </row>
    <row r="58" spans="1:7" x14ac:dyDescent="0.25">
      <c r="A58" s="19">
        <f>Calculadora!B68</f>
        <v>57</v>
      </c>
      <c r="B58" s="53">
        <f>Calculadora!C68</f>
        <v>47314</v>
      </c>
      <c r="C58" s="54">
        <f>Calculadora!F68</f>
        <v>963.46584908431453</v>
      </c>
      <c r="D58" s="54">
        <f>Calculadora!G68</f>
        <v>60.369391559932694</v>
      </c>
      <c r="E58" s="54">
        <f>Calculadora!H68</f>
        <v>3</v>
      </c>
      <c r="F58" s="54">
        <f>Calculadora!I68</f>
        <v>5.1341999999999999E-2</v>
      </c>
      <c r="G58" s="54">
        <f>Calculadora!J68</f>
        <v>1026.8865826442473</v>
      </c>
    </row>
    <row r="59" spans="1:7" x14ac:dyDescent="0.25">
      <c r="A59" s="19">
        <f>Calculadora!B69</f>
        <v>58</v>
      </c>
      <c r="B59" s="53">
        <f>Calculadora!C69</f>
        <v>47345</v>
      </c>
      <c r="C59" s="54">
        <f>Calculadora!F69</f>
        <v>978.21600107836935</v>
      </c>
      <c r="D59" s="54">
        <f>Calculadora!G69</f>
        <v>45.619239565877919</v>
      </c>
      <c r="E59" s="54">
        <f>Calculadora!H69</f>
        <v>3</v>
      </c>
      <c r="F59" s="54">
        <f>Calculadora!I69</f>
        <v>5.1341999999999999E-2</v>
      </c>
      <c r="G59" s="54">
        <f>Calculadora!J69</f>
        <v>1026.8865826442473</v>
      </c>
    </row>
    <row r="60" spans="1:7" x14ac:dyDescent="0.25">
      <c r="A60" s="19">
        <f>Calculadora!B70</f>
        <v>59</v>
      </c>
      <c r="B60" s="53">
        <f>Calculadora!C70</f>
        <v>47376</v>
      </c>
      <c r="C60" s="54">
        <f>Calculadora!F70</f>
        <v>993.19197008924368</v>
      </c>
      <c r="D60" s="54">
        <f>Calculadora!G70</f>
        <v>30.643270555003607</v>
      </c>
      <c r="E60" s="54">
        <f>Calculadora!H70</f>
        <v>3</v>
      </c>
      <c r="F60" s="54">
        <f>Calculadora!I70</f>
        <v>5.1341999999999999E-2</v>
      </c>
      <c r="G60" s="54">
        <f>Calculadora!J70</f>
        <v>1026.8865826442473</v>
      </c>
    </row>
    <row r="61" spans="1:7" x14ac:dyDescent="0.25">
      <c r="A61" s="19">
        <f>Calculadora!B71</f>
        <v>60</v>
      </c>
      <c r="B61" s="53">
        <f>Calculadora!C71</f>
        <v>47406</v>
      </c>
      <c r="C61" s="54">
        <f>Calculadora!F71</f>
        <v>1008.3972132558947</v>
      </c>
      <c r="D61" s="54">
        <f>Calculadora!G71</f>
        <v>15.438027388352426</v>
      </c>
      <c r="E61" s="54">
        <f>Calculadora!H71</f>
        <v>3</v>
      </c>
      <c r="F61" s="54">
        <f>Calculadora!I71</f>
        <v>5.1341999999999999E-2</v>
      </c>
      <c r="G61" s="54">
        <f>Calculadora!J71</f>
        <v>1026.8865826442473</v>
      </c>
    </row>
    <row r="62" spans="1:7" x14ac:dyDescent="0.25">
      <c r="A62" s="19" t="str">
        <f>Calculadora!B72</f>
        <v/>
      </c>
      <c r="B62" s="53">
        <f>Calculadora!C72</f>
        <v>47437</v>
      </c>
      <c r="C62" s="54">
        <f>Calculadora!F72</f>
        <v>0</v>
      </c>
      <c r="D62" s="54">
        <f>Calculadora!G72</f>
        <v>0</v>
      </c>
      <c r="E62" s="54">
        <f>Calculadora!H72</f>
        <v>0</v>
      </c>
      <c r="F62" s="54">
        <f>Calculadora!I72</f>
        <v>0</v>
      </c>
      <c r="G62" s="54">
        <f>Calculadora!J72</f>
        <v>0</v>
      </c>
    </row>
    <row r="63" spans="1:7" x14ac:dyDescent="0.25">
      <c r="A63" s="19" t="str">
        <f>Calculadora!B73</f>
        <v/>
      </c>
      <c r="B63" s="53">
        <f>Calculadora!C73</f>
        <v>47467</v>
      </c>
      <c r="C63" s="54">
        <f>Calculadora!F73</f>
        <v>0</v>
      </c>
      <c r="D63" s="54">
        <f>Calculadora!G73</f>
        <v>0</v>
      </c>
      <c r="E63" s="54">
        <f>Calculadora!H73</f>
        <v>0</v>
      </c>
      <c r="F63" s="54">
        <f>Calculadora!I73</f>
        <v>0</v>
      </c>
      <c r="G63" s="54">
        <f>Calculadora!J73</f>
        <v>0</v>
      </c>
    </row>
    <row r="64" spans="1:7" x14ac:dyDescent="0.25">
      <c r="A64" s="19" t="str">
        <f>Calculadora!B74</f>
        <v/>
      </c>
      <c r="B64" s="53">
        <f>Calculadora!C74</f>
        <v>47498</v>
      </c>
      <c r="C64" s="54">
        <f>Calculadora!F74</f>
        <v>0</v>
      </c>
      <c r="D64" s="54">
        <f>Calculadora!G74</f>
        <v>0</v>
      </c>
      <c r="E64" s="54">
        <f>Calculadora!H74</f>
        <v>0</v>
      </c>
      <c r="F64" s="54">
        <f>Calculadora!I74</f>
        <v>0</v>
      </c>
      <c r="G64" s="54">
        <f>Calculadora!J74</f>
        <v>0</v>
      </c>
    </row>
    <row r="65" spans="1:7" x14ac:dyDescent="0.25">
      <c r="A65" s="19" t="str">
        <f>Calculadora!B75</f>
        <v/>
      </c>
      <c r="B65" s="53">
        <f>Calculadora!C75</f>
        <v>47529</v>
      </c>
      <c r="C65" s="54">
        <f>Calculadora!F75</f>
        <v>0</v>
      </c>
      <c r="D65" s="54">
        <f>Calculadora!G75</f>
        <v>0</v>
      </c>
      <c r="E65" s="54">
        <f>Calculadora!H75</f>
        <v>0</v>
      </c>
      <c r="F65" s="54">
        <f>Calculadora!I75</f>
        <v>0</v>
      </c>
      <c r="G65" s="54">
        <f>Calculadora!J75</f>
        <v>0</v>
      </c>
    </row>
    <row r="66" spans="1:7" x14ac:dyDescent="0.25">
      <c r="A66" s="19" t="str">
        <f>Calculadora!B76</f>
        <v/>
      </c>
      <c r="B66" s="53">
        <f>Calculadora!C76</f>
        <v>47557</v>
      </c>
      <c r="C66" s="54">
        <f>Calculadora!F76</f>
        <v>0</v>
      </c>
      <c r="D66" s="54">
        <f>Calculadora!G76</f>
        <v>0</v>
      </c>
      <c r="E66" s="54">
        <f>Calculadora!H76</f>
        <v>0</v>
      </c>
      <c r="F66" s="54">
        <f>Calculadora!I76</f>
        <v>0</v>
      </c>
      <c r="G66" s="54">
        <f>Calculadora!J76</f>
        <v>0</v>
      </c>
    </row>
    <row r="67" spans="1:7" x14ac:dyDescent="0.25">
      <c r="A67" s="19" t="str">
        <f>Calculadora!B77</f>
        <v/>
      </c>
      <c r="B67" s="53">
        <f>Calculadora!C77</f>
        <v>47588</v>
      </c>
      <c r="C67" s="54">
        <f>Calculadora!F77</f>
        <v>0</v>
      </c>
      <c r="D67" s="54">
        <f>Calculadora!G77</f>
        <v>0</v>
      </c>
      <c r="E67" s="54">
        <f>Calculadora!H77</f>
        <v>0</v>
      </c>
      <c r="F67" s="54">
        <f>Calculadora!I77</f>
        <v>0</v>
      </c>
      <c r="G67" s="54">
        <f>Calculadora!J77</f>
        <v>0</v>
      </c>
    </row>
    <row r="68" spans="1:7" x14ac:dyDescent="0.25">
      <c r="A68" s="19" t="str">
        <f>Calculadora!B78</f>
        <v/>
      </c>
      <c r="B68" s="53">
        <f>Calculadora!C78</f>
        <v>47618</v>
      </c>
      <c r="C68" s="54">
        <f>Calculadora!F78</f>
        <v>0</v>
      </c>
      <c r="D68" s="54">
        <f>Calculadora!G78</f>
        <v>0</v>
      </c>
      <c r="E68" s="54">
        <f>Calculadora!H78</f>
        <v>0</v>
      </c>
      <c r="F68" s="54">
        <f>Calculadora!I78</f>
        <v>0</v>
      </c>
      <c r="G68" s="54">
        <f>Calculadora!J78</f>
        <v>0</v>
      </c>
    </row>
    <row r="69" spans="1:7" x14ac:dyDescent="0.25">
      <c r="A69" s="19" t="str">
        <f>Calculadora!B79</f>
        <v/>
      </c>
      <c r="B69" s="53">
        <f>Calculadora!C79</f>
        <v>47649</v>
      </c>
      <c r="C69" s="54">
        <f>Calculadora!F79</f>
        <v>0</v>
      </c>
      <c r="D69" s="54">
        <f>Calculadora!G79</f>
        <v>0</v>
      </c>
      <c r="E69" s="54">
        <f>Calculadora!H79</f>
        <v>0</v>
      </c>
      <c r="F69" s="54">
        <f>Calculadora!I79</f>
        <v>0</v>
      </c>
      <c r="G69" s="54">
        <f>Calculadora!J79</f>
        <v>0</v>
      </c>
    </row>
    <row r="70" spans="1:7" x14ac:dyDescent="0.25">
      <c r="A70" s="19" t="str">
        <f>Calculadora!B80</f>
        <v/>
      </c>
      <c r="B70" s="53">
        <f>Calculadora!C80</f>
        <v>47679</v>
      </c>
      <c r="C70" s="54">
        <f>Calculadora!F80</f>
        <v>0</v>
      </c>
      <c r="D70" s="54">
        <f>Calculadora!G80</f>
        <v>0</v>
      </c>
      <c r="E70" s="54">
        <f>Calculadora!H80</f>
        <v>0</v>
      </c>
      <c r="F70" s="54">
        <f>Calculadora!I80</f>
        <v>0</v>
      </c>
      <c r="G70" s="54">
        <f>Calculadora!J80</f>
        <v>0</v>
      </c>
    </row>
    <row r="71" spans="1:7" x14ac:dyDescent="0.25">
      <c r="A71" s="19" t="str">
        <f>Calculadora!B81</f>
        <v/>
      </c>
      <c r="B71" s="53">
        <f>Calculadora!C81</f>
        <v>47710</v>
      </c>
      <c r="C71" s="54">
        <f>Calculadora!F81</f>
        <v>0</v>
      </c>
      <c r="D71" s="54">
        <f>Calculadora!G81</f>
        <v>0</v>
      </c>
      <c r="E71" s="54">
        <f>Calculadora!H81</f>
        <v>0</v>
      </c>
      <c r="F71" s="54">
        <f>Calculadora!I81</f>
        <v>0</v>
      </c>
      <c r="G71" s="54">
        <f>Calculadora!J81</f>
        <v>0</v>
      </c>
    </row>
    <row r="72" spans="1:7" x14ac:dyDescent="0.25">
      <c r="A72" s="19" t="str">
        <f>Calculadora!B82</f>
        <v/>
      </c>
      <c r="B72" s="53">
        <f>Calculadora!C82</f>
        <v>47741</v>
      </c>
      <c r="C72" s="54">
        <f>Calculadora!F82</f>
        <v>0</v>
      </c>
      <c r="D72" s="54">
        <f>Calculadora!G82</f>
        <v>0</v>
      </c>
      <c r="E72" s="54">
        <f>Calculadora!H82</f>
        <v>0</v>
      </c>
      <c r="F72" s="54">
        <f>Calculadora!I82</f>
        <v>0</v>
      </c>
      <c r="G72" s="54">
        <f>Calculadora!J82</f>
        <v>0</v>
      </c>
    </row>
    <row r="73" spans="1:7" x14ac:dyDescent="0.25">
      <c r="A73" s="19" t="str">
        <f>Calculadora!B83</f>
        <v/>
      </c>
      <c r="B73" s="53">
        <f>Calculadora!C83</f>
        <v>47771</v>
      </c>
      <c r="C73" s="54">
        <f>Calculadora!F83</f>
        <v>0</v>
      </c>
      <c r="D73" s="54">
        <f>Calculadora!G83</f>
        <v>0</v>
      </c>
      <c r="E73" s="54">
        <f>Calculadora!H83</f>
        <v>0</v>
      </c>
      <c r="F73" s="54">
        <f>Calculadora!I83</f>
        <v>0</v>
      </c>
      <c r="G73" s="54">
        <f>Calculadora!J83</f>
        <v>0</v>
      </c>
    </row>
    <row r="74" spans="1:7" x14ac:dyDescent="0.25">
      <c r="A74" s="19" t="str">
        <f>Calculadora!B84</f>
        <v/>
      </c>
      <c r="B74" s="53">
        <f>Calculadora!C84</f>
        <v>47802</v>
      </c>
      <c r="C74" s="54">
        <f>Calculadora!F84</f>
        <v>0</v>
      </c>
      <c r="D74" s="54">
        <f>Calculadora!G84</f>
        <v>0</v>
      </c>
      <c r="E74" s="54">
        <f>Calculadora!H84</f>
        <v>0</v>
      </c>
      <c r="F74" s="54">
        <f>Calculadora!I84</f>
        <v>0</v>
      </c>
      <c r="G74" s="54">
        <f>Calculadora!J84</f>
        <v>0</v>
      </c>
    </row>
    <row r="75" spans="1:7" x14ac:dyDescent="0.25">
      <c r="A75" s="19" t="str">
        <f>Calculadora!B85</f>
        <v/>
      </c>
      <c r="B75" s="53">
        <f>Calculadora!C85</f>
        <v>47832</v>
      </c>
      <c r="C75" s="54">
        <f>Calculadora!F85</f>
        <v>0</v>
      </c>
      <c r="D75" s="54">
        <f>Calculadora!G85</f>
        <v>0</v>
      </c>
      <c r="E75" s="54">
        <f>Calculadora!H85</f>
        <v>0</v>
      </c>
      <c r="F75" s="54">
        <f>Calculadora!I85</f>
        <v>0</v>
      </c>
      <c r="G75" s="54">
        <f>Calculadora!J85</f>
        <v>0</v>
      </c>
    </row>
    <row r="76" spans="1:7" x14ac:dyDescent="0.25">
      <c r="A76" s="19" t="str">
        <f>Calculadora!B86</f>
        <v/>
      </c>
      <c r="B76" s="53">
        <f>Calculadora!C86</f>
        <v>47863</v>
      </c>
      <c r="C76" s="54">
        <f>Calculadora!F86</f>
        <v>0</v>
      </c>
      <c r="D76" s="54">
        <f>Calculadora!G86</f>
        <v>0</v>
      </c>
      <c r="E76" s="54">
        <f>Calculadora!H86</f>
        <v>0</v>
      </c>
      <c r="F76" s="54">
        <f>Calculadora!I86</f>
        <v>0</v>
      </c>
      <c r="G76" s="54">
        <f>Calculadora!J86</f>
        <v>0</v>
      </c>
    </row>
    <row r="77" spans="1:7" x14ac:dyDescent="0.25">
      <c r="A77" s="19" t="str">
        <f>Calculadora!B87</f>
        <v/>
      </c>
      <c r="B77" s="53">
        <f>Calculadora!C87</f>
        <v>47894</v>
      </c>
      <c r="C77" s="54">
        <f>Calculadora!F87</f>
        <v>0</v>
      </c>
      <c r="D77" s="54">
        <f>Calculadora!G87</f>
        <v>0</v>
      </c>
      <c r="E77" s="54">
        <f>Calculadora!H87</f>
        <v>0</v>
      </c>
      <c r="F77" s="54">
        <f>Calculadora!I87</f>
        <v>0</v>
      </c>
      <c r="G77" s="54">
        <f>Calculadora!J87</f>
        <v>0</v>
      </c>
    </row>
    <row r="78" spans="1:7" x14ac:dyDescent="0.25">
      <c r="A78" s="19" t="str">
        <f>Calculadora!B88</f>
        <v/>
      </c>
      <c r="B78" s="53">
        <f>Calculadora!C88</f>
        <v>47922</v>
      </c>
      <c r="C78" s="54">
        <f>Calculadora!F88</f>
        <v>0</v>
      </c>
      <c r="D78" s="54">
        <f>Calculadora!G88</f>
        <v>0</v>
      </c>
      <c r="E78" s="54">
        <f>Calculadora!H88</f>
        <v>0</v>
      </c>
      <c r="F78" s="54">
        <f>Calculadora!I88</f>
        <v>0</v>
      </c>
      <c r="G78" s="54">
        <f>Calculadora!J88</f>
        <v>0</v>
      </c>
    </row>
    <row r="79" spans="1:7" x14ac:dyDescent="0.25">
      <c r="A79" s="19" t="str">
        <f>Calculadora!B89</f>
        <v/>
      </c>
      <c r="B79" s="53">
        <f>Calculadora!C89</f>
        <v>47953</v>
      </c>
      <c r="C79" s="54">
        <f>Calculadora!F89</f>
        <v>0</v>
      </c>
      <c r="D79" s="54">
        <f>Calculadora!G89</f>
        <v>0</v>
      </c>
      <c r="E79" s="54">
        <f>Calculadora!H89</f>
        <v>0</v>
      </c>
      <c r="F79" s="54">
        <f>Calculadora!I89</f>
        <v>0</v>
      </c>
      <c r="G79" s="54">
        <f>Calculadora!J89</f>
        <v>0</v>
      </c>
    </row>
    <row r="80" spans="1:7" x14ac:dyDescent="0.25">
      <c r="A80" s="19" t="str">
        <f>Calculadora!B90</f>
        <v/>
      </c>
      <c r="B80" s="53">
        <f>Calculadora!C90</f>
        <v>47983</v>
      </c>
      <c r="C80" s="54">
        <f>Calculadora!F90</f>
        <v>0</v>
      </c>
      <c r="D80" s="54">
        <f>Calculadora!G90</f>
        <v>0</v>
      </c>
      <c r="E80" s="54">
        <f>Calculadora!H90</f>
        <v>0</v>
      </c>
      <c r="F80" s="54">
        <f>Calculadora!I90</f>
        <v>0</v>
      </c>
      <c r="G80" s="54">
        <f>Calculadora!J90</f>
        <v>0</v>
      </c>
    </row>
    <row r="81" spans="1:7" x14ac:dyDescent="0.25">
      <c r="A81" s="19" t="str">
        <f>Calculadora!B91</f>
        <v/>
      </c>
      <c r="B81" s="53">
        <f>Calculadora!C91</f>
        <v>48014</v>
      </c>
      <c r="C81" s="54">
        <f>Calculadora!F91</f>
        <v>0</v>
      </c>
      <c r="D81" s="54">
        <f>Calculadora!G91</f>
        <v>0</v>
      </c>
      <c r="E81" s="54">
        <f>Calculadora!H91</f>
        <v>0</v>
      </c>
      <c r="F81" s="54">
        <f>Calculadora!I91</f>
        <v>0</v>
      </c>
      <c r="G81" s="54">
        <f>Calculadora!J91</f>
        <v>0</v>
      </c>
    </row>
    <row r="82" spans="1:7" x14ac:dyDescent="0.25">
      <c r="A82" s="19" t="str">
        <f>Calculadora!B92</f>
        <v/>
      </c>
      <c r="B82" s="53">
        <f>Calculadora!C92</f>
        <v>48044</v>
      </c>
      <c r="C82" s="54">
        <f>Calculadora!F92</f>
        <v>0</v>
      </c>
      <c r="D82" s="54">
        <f>Calculadora!G92</f>
        <v>0</v>
      </c>
      <c r="E82" s="54">
        <f>Calculadora!H92</f>
        <v>0</v>
      </c>
      <c r="F82" s="54">
        <f>Calculadora!I92</f>
        <v>0</v>
      </c>
      <c r="G82" s="54">
        <f>Calculadora!J92</f>
        <v>0</v>
      </c>
    </row>
    <row r="83" spans="1:7" x14ac:dyDescent="0.25">
      <c r="A83" s="19" t="str">
        <f>Calculadora!B93</f>
        <v/>
      </c>
      <c r="B83" s="53">
        <f>Calculadora!C93</f>
        <v>48075</v>
      </c>
      <c r="C83" s="54">
        <f>Calculadora!F93</f>
        <v>0</v>
      </c>
      <c r="D83" s="54">
        <f>Calculadora!G93</f>
        <v>0</v>
      </c>
      <c r="E83" s="54">
        <f>Calculadora!H93</f>
        <v>0</v>
      </c>
      <c r="F83" s="54">
        <f>Calculadora!I93</f>
        <v>0</v>
      </c>
      <c r="G83" s="54">
        <f>Calculadora!J93</f>
        <v>0</v>
      </c>
    </row>
    <row r="84" spans="1:7" x14ac:dyDescent="0.25">
      <c r="A84" s="19" t="str">
        <f>Calculadora!B94</f>
        <v/>
      </c>
      <c r="B84" s="53">
        <f>Calculadora!C94</f>
        <v>48106</v>
      </c>
      <c r="C84" s="54">
        <f>Calculadora!F94</f>
        <v>0</v>
      </c>
      <c r="D84" s="54">
        <f>Calculadora!G94</f>
        <v>0</v>
      </c>
      <c r="E84" s="54">
        <f>Calculadora!H94</f>
        <v>0</v>
      </c>
      <c r="F84" s="54">
        <f>Calculadora!I94</f>
        <v>0</v>
      </c>
      <c r="G84" s="54">
        <f>Calculadora!J94</f>
        <v>0</v>
      </c>
    </row>
    <row r="85" spans="1:7" x14ac:dyDescent="0.25">
      <c r="A85" s="19" t="str">
        <f>Calculadora!B95</f>
        <v/>
      </c>
      <c r="B85" s="53">
        <f>Calculadora!C95</f>
        <v>48136</v>
      </c>
      <c r="C85" s="54">
        <f>Calculadora!F95</f>
        <v>0</v>
      </c>
      <c r="D85" s="54">
        <f>Calculadora!G95</f>
        <v>0</v>
      </c>
      <c r="E85" s="54">
        <f>Calculadora!H95</f>
        <v>0</v>
      </c>
      <c r="F85" s="54">
        <f>Calculadora!I95</f>
        <v>0</v>
      </c>
      <c r="G85" s="54">
        <f>Calculadora!J95</f>
        <v>0</v>
      </c>
    </row>
    <row r="86" spans="1:7" x14ac:dyDescent="0.25">
      <c r="A86" s="19" t="str">
        <f>Calculadora!B96</f>
        <v/>
      </c>
      <c r="B86" s="53">
        <f>Calculadora!C96</f>
        <v>48167</v>
      </c>
      <c r="C86" s="54">
        <f>Calculadora!F96</f>
        <v>0</v>
      </c>
      <c r="D86" s="54">
        <f>Calculadora!G96</f>
        <v>0</v>
      </c>
      <c r="E86" s="54">
        <f>Calculadora!H96</f>
        <v>0</v>
      </c>
      <c r="F86" s="54">
        <f>Calculadora!I96</f>
        <v>0</v>
      </c>
      <c r="G86" s="54">
        <f>Calculadora!J96</f>
        <v>0</v>
      </c>
    </row>
    <row r="87" spans="1:7" x14ac:dyDescent="0.25">
      <c r="A87" s="19" t="str">
        <f>Calculadora!B97</f>
        <v/>
      </c>
      <c r="B87" s="53">
        <f>Calculadora!C97</f>
        <v>48197</v>
      </c>
      <c r="C87" s="54">
        <f>Calculadora!F97</f>
        <v>0</v>
      </c>
      <c r="D87" s="54">
        <f>Calculadora!G97</f>
        <v>0</v>
      </c>
      <c r="E87" s="54">
        <f>Calculadora!H97</f>
        <v>0</v>
      </c>
      <c r="F87" s="54">
        <f>Calculadora!I97</f>
        <v>0</v>
      </c>
      <c r="G87" s="54">
        <f>Calculadora!J97</f>
        <v>0</v>
      </c>
    </row>
    <row r="88" spans="1:7" x14ac:dyDescent="0.25">
      <c r="A88" s="19" t="str">
        <f>Calculadora!B98</f>
        <v/>
      </c>
      <c r="B88" s="53">
        <f>Calculadora!C98</f>
        <v>48228</v>
      </c>
      <c r="C88" s="54">
        <f>Calculadora!F98</f>
        <v>0</v>
      </c>
      <c r="D88" s="54">
        <f>Calculadora!G98</f>
        <v>0</v>
      </c>
      <c r="E88" s="54">
        <f>Calculadora!H98</f>
        <v>0</v>
      </c>
      <c r="F88" s="54">
        <f>Calculadora!I98</f>
        <v>0</v>
      </c>
      <c r="G88" s="54">
        <f>Calculadora!J98</f>
        <v>0</v>
      </c>
    </row>
    <row r="89" spans="1:7" x14ac:dyDescent="0.25">
      <c r="A89" s="19" t="str">
        <f>Calculadora!B99</f>
        <v/>
      </c>
      <c r="B89" s="53">
        <f>Calculadora!C99</f>
        <v>48259</v>
      </c>
      <c r="C89" s="54">
        <f>Calculadora!F99</f>
        <v>0</v>
      </c>
      <c r="D89" s="54">
        <f>Calculadora!G99</f>
        <v>0</v>
      </c>
      <c r="E89" s="54">
        <f>Calculadora!H99</f>
        <v>0</v>
      </c>
      <c r="F89" s="54">
        <f>Calculadora!I99</f>
        <v>0</v>
      </c>
      <c r="G89" s="54">
        <f>Calculadora!J99</f>
        <v>0</v>
      </c>
    </row>
    <row r="90" spans="1:7" x14ac:dyDescent="0.25">
      <c r="A90" s="19" t="str">
        <f>Calculadora!B100</f>
        <v/>
      </c>
      <c r="B90" s="53">
        <f>Calculadora!C100</f>
        <v>48288</v>
      </c>
      <c r="C90" s="54">
        <f>Calculadora!F100</f>
        <v>0</v>
      </c>
      <c r="D90" s="54">
        <f>Calculadora!G100</f>
        <v>0</v>
      </c>
      <c r="E90" s="54">
        <f>Calculadora!H100</f>
        <v>0</v>
      </c>
      <c r="F90" s="54">
        <f>Calculadora!I100</f>
        <v>0</v>
      </c>
      <c r="G90" s="54">
        <f>Calculadora!J100</f>
        <v>0</v>
      </c>
    </row>
    <row r="91" spans="1:7" x14ac:dyDescent="0.25">
      <c r="A91" s="19" t="str">
        <f>Calculadora!B101</f>
        <v/>
      </c>
      <c r="B91" s="53">
        <f>Calculadora!C101</f>
        <v>48319</v>
      </c>
      <c r="C91" s="54">
        <f>Calculadora!F101</f>
        <v>0</v>
      </c>
      <c r="D91" s="54">
        <f>Calculadora!G101</f>
        <v>0</v>
      </c>
      <c r="E91" s="54">
        <f>Calculadora!H101</f>
        <v>0</v>
      </c>
      <c r="F91" s="54">
        <f>Calculadora!I101</f>
        <v>0</v>
      </c>
      <c r="G91" s="54">
        <f>Calculadora!J101</f>
        <v>0</v>
      </c>
    </row>
    <row r="92" spans="1:7" x14ac:dyDescent="0.25">
      <c r="A92" s="19" t="str">
        <f>Calculadora!B102</f>
        <v/>
      </c>
      <c r="B92" s="53">
        <f>Calculadora!C102</f>
        <v>48349</v>
      </c>
      <c r="C92" s="54">
        <f>Calculadora!F102</f>
        <v>0</v>
      </c>
      <c r="D92" s="54">
        <f>Calculadora!G102</f>
        <v>0</v>
      </c>
      <c r="E92" s="54">
        <f>Calculadora!H102</f>
        <v>0</v>
      </c>
      <c r="F92" s="54">
        <f>Calculadora!I102</f>
        <v>0</v>
      </c>
      <c r="G92" s="54">
        <f>Calculadora!J102</f>
        <v>0</v>
      </c>
    </row>
    <row r="93" spans="1:7" x14ac:dyDescent="0.25">
      <c r="A93" s="19" t="str">
        <f>Calculadora!B103</f>
        <v/>
      </c>
      <c r="B93" s="53">
        <f>Calculadora!C103</f>
        <v>48380</v>
      </c>
      <c r="C93" s="54">
        <f>Calculadora!F103</f>
        <v>0</v>
      </c>
      <c r="D93" s="54">
        <f>Calculadora!G103</f>
        <v>0</v>
      </c>
      <c r="E93" s="54">
        <f>Calculadora!H103</f>
        <v>0</v>
      </c>
      <c r="F93" s="54">
        <f>Calculadora!I103</f>
        <v>0</v>
      </c>
      <c r="G93" s="54">
        <f>Calculadora!J103</f>
        <v>0</v>
      </c>
    </row>
    <row r="94" spans="1:7" x14ac:dyDescent="0.25">
      <c r="A94" s="19" t="str">
        <f>Calculadora!B104</f>
        <v/>
      </c>
      <c r="B94" s="53">
        <f>Calculadora!C104</f>
        <v>48410</v>
      </c>
      <c r="C94" s="54">
        <f>Calculadora!F104</f>
        <v>0</v>
      </c>
      <c r="D94" s="54">
        <f>Calculadora!G104</f>
        <v>0</v>
      </c>
      <c r="E94" s="54">
        <f>Calculadora!H104</f>
        <v>0</v>
      </c>
      <c r="F94" s="54">
        <f>Calculadora!I104</f>
        <v>0</v>
      </c>
      <c r="G94" s="54">
        <f>Calculadora!J104</f>
        <v>0</v>
      </c>
    </row>
    <row r="95" spans="1:7" x14ac:dyDescent="0.25">
      <c r="A95" s="19" t="str">
        <f>Calculadora!B105</f>
        <v/>
      </c>
      <c r="B95" s="53">
        <f>Calculadora!C105</f>
        <v>48441</v>
      </c>
      <c r="C95" s="54">
        <f>Calculadora!F105</f>
        <v>0</v>
      </c>
      <c r="D95" s="54">
        <f>Calculadora!G105</f>
        <v>0</v>
      </c>
      <c r="E95" s="54">
        <f>Calculadora!H105</f>
        <v>0</v>
      </c>
      <c r="F95" s="54">
        <f>Calculadora!I105</f>
        <v>0</v>
      </c>
      <c r="G95" s="54">
        <f>Calculadora!J105</f>
        <v>0</v>
      </c>
    </row>
    <row r="96" spans="1:7" x14ac:dyDescent="0.25">
      <c r="A96" s="19" t="str">
        <f>Calculadora!B106</f>
        <v/>
      </c>
      <c r="B96" s="53">
        <f>Calculadora!C106</f>
        <v>48472</v>
      </c>
      <c r="C96" s="54">
        <f>Calculadora!F106</f>
        <v>0</v>
      </c>
      <c r="D96" s="54">
        <f>Calculadora!G106</f>
        <v>0</v>
      </c>
      <c r="E96" s="54">
        <f>Calculadora!H106</f>
        <v>0</v>
      </c>
      <c r="F96" s="54">
        <f>Calculadora!I106</f>
        <v>0</v>
      </c>
      <c r="G96" s="54">
        <f>Calculadora!J106</f>
        <v>0</v>
      </c>
    </row>
    <row r="97" spans="1:7" x14ac:dyDescent="0.25">
      <c r="A97" s="19" t="str">
        <f>Calculadora!B107</f>
        <v/>
      </c>
      <c r="B97" s="53">
        <f>Calculadora!C107</f>
        <v>48502</v>
      </c>
      <c r="C97" s="54">
        <f>Calculadora!F107</f>
        <v>0</v>
      </c>
      <c r="D97" s="54">
        <f>Calculadora!G107</f>
        <v>0</v>
      </c>
      <c r="E97" s="54">
        <f>Calculadora!H107</f>
        <v>0</v>
      </c>
      <c r="F97" s="54">
        <f>Calculadora!I107</f>
        <v>0</v>
      </c>
      <c r="G97" s="54">
        <f>Calculadora!J107</f>
        <v>0</v>
      </c>
    </row>
    <row r="98" spans="1:7" x14ac:dyDescent="0.25">
      <c r="A98" s="19" t="str">
        <f>Calculadora!B108</f>
        <v/>
      </c>
      <c r="B98" s="53">
        <f>Calculadora!C108</f>
        <v>48533</v>
      </c>
      <c r="C98" s="54">
        <f>Calculadora!F108</f>
        <v>0</v>
      </c>
      <c r="D98" s="54">
        <f>Calculadora!G108</f>
        <v>0</v>
      </c>
      <c r="E98" s="54">
        <f>Calculadora!H108</f>
        <v>0</v>
      </c>
      <c r="F98" s="54">
        <f>Calculadora!I108</f>
        <v>0</v>
      </c>
      <c r="G98" s="54">
        <f>Calculadora!J108</f>
        <v>0</v>
      </c>
    </row>
    <row r="99" spans="1:7" x14ac:dyDescent="0.25">
      <c r="A99" s="19" t="str">
        <f>Calculadora!B109</f>
        <v/>
      </c>
      <c r="B99" s="53">
        <f>Calculadora!C109</f>
        <v>48563</v>
      </c>
      <c r="C99" s="54">
        <f>Calculadora!F109</f>
        <v>0</v>
      </c>
      <c r="D99" s="54">
        <f>Calculadora!G109</f>
        <v>0</v>
      </c>
      <c r="E99" s="54">
        <f>Calculadora!H109</f>
        <v>0</v>
      </c>
      <c r="F99" s="54">
        <f>Calculadora!I109</f>
        <v>0</v>
      </c>
      <c r="G99" s="54">
        <f>Calculadora!J109</f>
        <v>0</v>
      </c>
    </row>
    <row r="100" spans="1:7" x14ac:dyDescent="0.25">
      <c r="A100" s="19" t="str">
        <f>Calculadora!B110</f>
        <v/>
      </c>
      <c r="B100" s="53">
        <f>Calculadora!C110</f>
        <v>48594</v>
      </c>
      <c r="C100" s="54">
        <f>Calculadora!F110</f>
        <v>0</v>
      </c>
      <c r="D100" s="54">
        <f>Calculadora!G110</f>
        <v>0</v>
      </c>
      <c r="E100" s="54">
        <f>Calculadora!H110</f>
        <v>0</v>
      </c>
      <c r="F100" s="54">
        <f>Calculadora!I110</f>
        <v>0</v>
      </c>
      <c r="G100" s="54">
        <f>Calculadora!J110</f>
        <v>0</v>
      </c>
    </row>
    <row r="101" spans="1:7" x14ac:dyDescent="0.25">
      <c r="A101" s="19" t="str">
        <f>Calculadora!B111</f>
        <v/>
      </c>
      <c r="B101" s="53">
        <f>Calculadora!C111</f>
        <v>48625</v>
      </c>
      <c r="C101" s="54">
        <f>Calculadora!F111</f>
        <v>0</v>
      </c>
      <c r="D101" s="54">
        <f>Calculadora!G111</f>
        <v>0</v>
      </c>
      <c r="E101" s="54">
        <f>Calculadora!H111</f>
        <v>0</v>
      </c>
      <c r="F101" s="54">
        <f>Calculadora!I111</f>
        <v>0</v>
      </c>
      <c r="G101" s="54">
        <f>Calculadora!J111</f>
        <v>0</v>
      </c>
    </row>
    <row r="102" spans="1:7" x14ac:dyDescent="0.25">
      <c r="A102" s="19" t="str">
        <f>Calculadora!B112</f>
        <v/>
      </c>
      <c r="B102" s="53">
        <f>Calculadora!C112</f>
        <v>48653</v>
      </c>
      <c r="C102" s="54">
        <f>Calculadora!F112</f>
        <v>0</v>
      </c>
      <c r="D102" s="54">
        <f>Calculadora!G112</f>
        <v>0</v>
      </c>
      <c r="E102" s="54">
        <f>Calculadora!H112</f>
        <v>0</v>
      </c>
      <c r="F102" s="54">
        <f>Calculadora!I112</f>
        <v>0</v>
      </c>
      <c r="G102" s="54">
        <f>Calculadora!J112</f>
        <v>0</v>
      </c>
    </row>
    <row r="103" spans="1:7" x14ac:dyDescent="0.25">
      <c r="A103" s="19" t="str">
        <f>Calculadora!B113</f>
        <v/>
      </c>
      <c r="B103" s="53">
        <f>Calculadora!C113</f>
        <v>48684</v>
      </c>
      <c r="C103" s="54">
        <f>Calculadora!F113</f>
        <v>0</v>
      </c>
      <c r="D103" s="54">
        <f>Calculadora!G113</f>
        <v>0</v>
      </c>
      <c r="E103" s="54">
        <f>Calculadora!H113</f>
        <v>0</v>
      </c>
      <c r="F103" s="54">
        <f>Calculadora!I113</f>
        <v>0</v>
      </c>
      <c r="G103" s="54">
        <f>Calculadora!J113</f>
        <v>0</v>
      </c>
    </row>
    <row r="104" spans="1:7" x14ac:dyDescent="0.25">
      <c r="A104" s="19" t="str">
        <f>Calculadora!B114</f>
        <v/>
      </c>
      <c r="B104" s="53">
        <f>Calculadora!C114</f>
        <v>48714</v>
      </c>
      <c r="C104" s="54">
        <f>Calculadora!F114</f>
        <v>0</v>
      </c>
      <c r="D104" s="54">
        <f>Calculadora!G114</f>
        <v>0</v>
      </c>
      <c r="E104" s="54">
        <f>Calculadora!H114</f>
        <v>0</v>
      </c>
      <c r="F104" s="54">
        <f>Calculadora!I114</f>
        <v>0</v>
      </c>
      <c r="G104" s="54">
        <f>Calculadora!J114</f>
        <v>0</v>
      </c>
    </row>
    <row r="105" spans="1:7" x14ac:dyDescent="0.25">
      <c r="A105" s="19" t="str">
        <f>Calculadora!B115</f>
        <v/>
      </c>
      <c r="B105" s="53">
        <f>Calculadora!C115</f>
        <v>48745</v>
      </c>
      <c r="C105" s="54">
        <f>Calculadora!F115</f>
        <v>0</v>
      </c>
      <c r="D105" s="54">
        <f>Calculadora!G115</f>
        <v>0</v>
      </c>
      <c r="E105" s="54">
        <f>Calculadora!H115</f>
        <v>0</v>
      </c>
      <c r="F105" s="54">
        <f>Calculadora!I115</f>
        <v>0</v>
      </c>
      <c r="G105" s="54">
        <f>Calculadora!J115</f>
        <v>0</v>
      </c>
    </row>
    <row r="106" spans="1:7" x14ac:dyDescent="0.25">
      <c r="A106" s="19" t="str">
        <f>Calculadora!B116</f>
        <v/>
      </c>
      <c r="B106" s="53">
        <f>Calculadora!C116</f>
        <v>48775</v>
      </c>
      <c r="C106" s="54">
        <f>Calculadora!F116</f>
        <v>0</v>
      </c>
      <c r="D106" s="54">
        <f>Calculadora!G116</f>
        <v>0</v>
      </c>
      <c r="E106" s="54">
        <f>Calculadora!H116</f>
        <v>0</v>
      </c>
      <c r="F106" s="54">
        <f>Calculadora!I116</f>
        <v>0</v>
      </c>
      <c r="G106" s="54">
        <f>Calculadora!J116</f>
        <v>0</v>
      </c>
    </row>
    <row r="107" spans="1:7" x14ac:dyDescent="0.25">
      <c r="A107" s="19" t="str">
        <f>Calculadora!B117</f>
        <v/>
      </c>
      <c r="B107" s="53">
        <f>Calculadora!C117</f>
        <v>48806</v>
      </c>
      <c r="C107" s="54">
        <f>Calculadora!F117</f>
        <v>0</v>
      </c>
      <c r="D107" s="54">
        <f>Calculadora!G117</f>
        <v>0</v>
      </c>
      <c r="E107" s="54">
        <f>Calculadora!H117</f>
        <v>0</v>
      </c>
      <c r="F107" s="54">
        <f>Calculadora!I117</f>
        <v>0</v>
      </c>
      <c r="G107" s="54">
        <f>Calculadora!J117</f>
        <v>0</v>
      </c>
    </row>
    <row r="108" spans="1:7" x14ac:dyDescent="0.25">
      <c r="A108" s="19" t="str">
        <f>Calculadora!B118</f>
        <v/>
      </c>
      <c r="B108" s="53">
        <f>Calculadora!C118</f>
        <v>48837</v>
      </c>
      <c r="C108" s="54">
        <f>Calculadora!F118</f>
        <v>0</v>
      </c>
      <c r="D108" s="54">
        <f>Calculadora!G118</f>
        <v>0</v>
      </c>
      <c r="E108" s="54">
        <f>Calculadora!H118</f>
        <v>0</v>
      </c>
      <c r="F108" s="54">
        <f>Calculadora!I118</f>
        <v>0</v>
      </c>
      <c r="G108" s="54">
        <f>Calculadora!J118</f>
        <v>0</v>
      </c>
    </row>
    <row r="109" spans="1:7" x14ac:dyDescent="0.25">
      <c r="A109" s="19" t="str">
        <f>Calculadora!B119</f>
        <v/>
      </c>
      <c r="B109" s="53">
        <f>Calculadora!C119</f>
        <v>48867</v>
      </c>
      <c r="C109" s="54">
        <f>Calculadora!F119</f>
        <v>0</v>
      </c>
      <c r="D109" s="54">
        <f>Calculadora!G119</f>
        <v>0</v>
      </c>
      <c r="E109" s="54">
        <f>Calculadora!H119</f>
        <v>0</v>
      </c>
      <c r="F109" s="54">
        <f>Calculadora!I119</f>
        <v>0</v>
      </c>
      <c r="G109" s="54">
        <f>Calculadora!J119</f>
        <v>0</v>
      </c>
    </row>
    <row r="110" spans="1:7" x14ac:dyDescent="0.25">
      <c r="A110" s="19" t="str">
        <f>Calculadora!B120</f>
        <v/>
      </c>
      <c r="B110" s="53">
        <f>Calculadora!C120</f>
        <v>48898</v>
      </c>
      <c r="C110" s="54">
        <f>Calculadora!F120</f>
        <v>0</v>
      </c>
      <c r="D110" s="54">
        <f>Calculadora!G120</f>
        <v>0</v>
      </c>
      <c r="E110" s="54">
        <f>Calculadora!H120</f>
        <v>0</v>
      </c>
      <c r="F110" s="54">
        <f>Calculadora!I120</f>
        <v>0</v>
      </c>
      <c r="G110" s="54">
        <f>Calculadora!J120</f>
        <v>0</v>
      </c>
    </row>
    <row r="111" spans="1:7" x14ac:dyDescent="0.25">
      <c r="A111" s="19" t="str">
        <f>Calculadora!B121</f>
        <v/>
      </c>
      <c r="B111" s="53">
        <f>Calculadora!C121</f>
        <v>48928</v>
      </c>
      <c r="C111" s="54">
        <f>Calculadora!F121</f>
        <v>0</v>
      </c>
      <c r="D111" s="54">
        <f>Calculadora!G121</f>
        <v>0</v>
      </c>
      <c r="E111" s="54">
        <f>Calculadora!H121</f>
        <v>0</v>
      </c>
      <c r="F111" s="54">
        <f>Calculadora!I121</f>
        <v>0</v>
      </c>
      <c r="G111" s="54">
        <f>Calculadora!J121</f>
        <v>0</v>
      </c>
    </row>
    <row r="112" spans="1:7" x14ac:dyDescent="0.25">
      <c r="A112" s="19" t="str">
        <f>Calculadora!B122</f>
        <v/>
      </c>
      <c r="B112" s="53">
        <f>Calculadora!C122</f>
        <v>48959</v>
      </c>
      <c r="C112" s="54">
        <f>Calculadora!F122</f>
        <v>0</v>
      </c>
      <c r="D112" s="54">
        <f>Calculadora!G122</f>
        <v>0</v>
      </c>
      <c r="E112" s="54">
        <f>Calculadora!H122</f>
        <v>0</v>
      </c>
      <c r="F112" s="54">
        <f>Calculadora!I122</f>
        <v>0</v>
      </c>
      <c r="G112" s="54">
        <f>Calculadora!J122</f>
        <v>0</v>
      </c>
    </row>
    <row r="113" spans="1:7" x14ac:dyDescent="0.25">
      <c r="A113" s="19" t="str">
        <f>Calculadora!B123</f>
        <v/>
      </c>
      <c r="B113" s="53">
        <f>Calculadora!C123</f>
        <v>48990</v>
      </c>
      <c r="C113" s="54">
        <f>Calculadora!F123</f>
        <v>0</v>
      </c>
      <c r="D113" s="54">
        <f>Calculadora!G123</f>
        <v>0</v>
      </c>
      <c r="E113" s="54">
        <f>Calculadora!H123</f>
        <v>0</v>
      </c>
      <c r="F113" s="54">
        <f>Calculadora!I123</f>
        <v>0</v>
      </c>
      <c r="G113" s="54">
        <f>Calculadora!J123</f>
        <v>0</v>
      </c>
    </row>
    <row r="114" spans="1:7" x14ac:dyDescent="0.25">
      <c r="A114" s="19" t="str">
        <f>Calculadora!B124</f>
        <v/>
      </c>
      <c r="B114" s="53">
        <f>Calculadora!C124</f>
        <v>49018</v>
      </c>
      <c r="C114" s="54">
        <f>Calculadora!F124</f>
        <v>0</v>
      </c>
      <c r="D114" s="54">
        <f>Calculadora!G124</f>
        <v>0</v>
      </c>
      <c r="E114" s="54">
        <f>Calculadora!H124</f>
        <v>0</v>
      </c>
      <c r="F114" s="54">
        <f>Calculadora!I124</f>
        <v>0</v>
      </c>
      <c r="G114" s="54">
        <f>Calculadora!J124</f>
        <v>0</v>
      </c>
    </row>
    <row r="115" spans="1:7" x14ac:dyDescent="0.25">
      <c r="A115" s="19" t="str">
        <f>Calculadora!B125</f>
        <v/>
      </c>
      <c r="B115" s="53">
        <f>Calculadora!C125</f>
        <v>49049</v>
      </c>
      <c r="C115" s="54">
        <f>Calculadora!F125</f>
        <v>0</v>
      </c>
      <c r="D115" s="54">
        <f>Calculadora!G125</f>
        <v>0</v>
      </c>
      <c r="E115" s="54">
        <f>Calculadora!H125</f>
        <v>0</v>
      </c>
      <c r="F115" s="54">
        <f>Calculadora!I125</f>
        <v>0</v>
      </c>
      <c r="G115" s="54">
        <f>Calculadora!J125</f>
        <v>0</v>
      </c>
    </row>
    <row r="116" spans="1:7" x14ac:dyDescent="0.25">
      <c r="A116" s="19" t="str">
        <f>Calculadora!B126</f>
        <v/>
      </c>
      <c r="B116" s="53">
        <f>Calculadora!C126</f>
        <v>49079</v>
      </c>
      <c r="C116" s="54">
        <f>Calculadora!F126</f>
        <v>0</v>
      </c>
      <c r="D116" s="54">
        <f>Calculadora!G126</f>
        <v>0</v>
      </c>
      <c r="E116" s="54">
        <f>Calculadora!H126</f>
        <v>0</v>
      </c>
      <c r="F116" s="54">
        <f>Calculadora!I126</f>
        <v>0</v>
      </c>
      <c r="G116" s="54">
        <f>Calculadora!J126</f>
        <v>0</v>
      </c>
    </row>
    <row r="117" spans="1:7" x14ac:dyDescent="0.25">
      <c r="A117" s="19" t="str">
        <f>Calculadora!B127</f>
        <v/>
      </c>
      <c r="B117" s="53">
        <f>Calculadora!C127</f>
        <v>49110</v>
      </c>
      <c r="C117" s="54">
        <f>Calculadora!F127</f>
        <v>0</v>
      </c>
      <c r="D117" s="54">
        <f>Calculadora!G127</f>
        <v>0</v>
      </c>
      <c r="E117" s="54">
        <f>Calculadora!H127</f>
        <v>0</v>
      </c>
      <c r="F117" s="54">
        <f>Calculadora!I127</f>
        <v>0</v>
      </c>
      <c r="G117" s="54">
        <f>Calculadora!J127</f>
        <v>0</v>
      </c>
    </row>
    <row r="118" spans="1:7" x14ac:dyDescent="0.25">
      <c r="A118" s="19" t="str">
        <f>Calculadora!B128</f>
        <v/>
      </c>
      <c r="B118" s="53">
        <f>Calculadora!C128</f>
        <v>49140</v>
      </c>
      <c r="C118" s="54">
        <f>Calculadora!F128</f>
        <v>0</v>
      </c>
      <c r="D118" s="54">
        <f>Calculadora!G128</f>
        <v>0</v>
      </c>
      <c r="E118" s="54">
        <f>Calculadora!H128</f>
        <v>0</v>
      </c>
      <c r="F118" s="54">
        <f>Calculadora!I128</f>
        <v>0</v>
      </c>
      <c r="G118" s="54">
        <f>Calculadora!J128</f>
        <v>0</v>
      </c>
    </row>
    <row r="119" spans="1:7" x14ac:dyDescent="0.25">
      <c r="A119" s="19" t="str">
        <f>Calculadora!B129</f>
        <v/>
      </c>
      <c r="B119" s="53">
        <f>Calculadora!C129</f>
        <v>49171</v>
      </c>
      <c r="C119" s="54">
        <f>Calculadora!F129</f>
        <v>0</v>
      </c>
      <c r="D119" s="54">
        <f>Calculadora!G129</f>
        <v>0</v>
      </c>
      <c r="E119" s="54">
        <f>Calculadora!H129</f>
        <v>0</v>
      </c>
      <c r="F119" s="54">
        <f>Calculadora!I129</f>
        <v>0</v>
      </c>
      <c r="G119" s="54">
        <f>Calculadora!J129</f>
        <v>0</v>
      </c>
    </row>
    <row r="120" spans="1:7" x14ac:dyDescent="0.25">
      <c r="A120" s="19" t="str">
        <f>Calculadora!B130</f>
        <v/>
      </c>
      <c r="B120" s="53">
        <f>Calculadora!C130</f>
        <v>49202</v>
      </c>
      <c r="C120" s="54">
        <f>Calculadora!F130</f>
        <v>0</v>
      </c>
      <c r="D120" s="54">
        <f>Calculadora!G130</f>
        <v>0</v>
      </c>
      <c r="E120" s="54">
        <f>Calculadora!H130</f>
        <v>0</v>
      </c>
      <c r="F120" s="54">
        <f>Calculadora!I130</f>
        <v>0</v>
      </c>
      <c r="G120" s="54">
        <f>Calculadora!J130</f>
        <v>0</v>
      </c>
    </row>
    <row r="121" spans="1:7" x14ac:dyDescent="0.25">
      <c r="A121" s="19" t="str">
        <f>Calculadora!B131</f>
        <v/>
      </c>
      <c r="B121" s="53">
        <f>Calculadora!C131</f>
        <v>49232</v>
      </c>
      <c r="C121" s="54">
        <f>Calculadora!F131</f>
        <v>0</v>
      </c>
      <c r="D121" s="54">
        <f>Calculadora!G131</f>
        <v>0</v>
      </c>
      <c r="E121" s="54">
        <f>Calculadora!H131</f>
        <v>0</v>
      </c>
      <c r="F121" s="54">
        <f>Calculadora!I131</f>
        <v>0</v>
      </c>
      <c r="G121" s="54">
        <f>Calculadora!J131</f>
        <v>0</v>
      </c>
    </row>
    <row r="122" spans="1:7" x14ac:dyDescent="0.25">
      <c r="A122" s="19" t="str">
        <f>Calculadora!B132</f>
        <v/>
      </c>
      <c r="B122" s="53">
        <f>Calculadora!C132</f>
        <v>49263</v>
      </c>
      <c r="C122" s="54">
        <f>Calculadora!F132</f>
        <v>0</v>
      </c>
      <c r="D122" s="54">
        <f>Calculadora!G132</f>
        <v>0</v>
      </c>
      <c r="E122" s="54">
        <f>Calculadora!H132</f>
        <v>0</v>
      </c>
      <c r="F122" s="54">
        <f>Calculadora!I132</f>
        <v>0</v>
      </c>
      <c r="G122" s="54">
        <f>Calculadora!J132</f>
        <v>0</v>
      </c>
    </row>
    <row r="123" spans="1:7" x14ac:dyDescent="0.25">
      <c r="A123" s="19" t="str">
        <f>Calculadora!B133</f>
        <v/>
      </c>
      <c r="B123" s="53">
        <f>Calculadora!C133</f>
        <v>49293</v>
      </c>
      <c r="C123" s="54">
        <f>Calculadora!F133</f>
        <v>0</v>
      </c>
      <c r="D123" s="54">
        <f>Calculadora!G133</f>
        <v>0</v>
      </c>
      <c r="E123" s="54">
        <f>Calculadora!H133</f>
        <v>0</v>
      </c>
      <c r="F123" s="54">
        <f>Calculadora!I133</f>
        <v>0</v>
      </c>
      <c r="G123" s="54">
        <f>Calculadora!J133</f>
        <v>0</v>
      </c>
    </row>
    <row r="124" spans="1:7" x14ac:dyDescent="0.25">
      <c r="A124" s="19" t="str">
        <f>Calculadora!B134</f>
        <v/>
      </c>
      <c r="B124" s="53">
        <f>Calculadora!C134</f>
        <v>49324</v>
      </c>
      <c r="C124" s="54">
        <f>Calculadora!F134</f>
        <v>0</v>
      </c>
      <c r="D124" s="54">
        <f>Calculadora!G134</f>
        <v>0</v>
      </c>
      <c r="E124" s="54">
        <f>Calculadora!H134</f>
        <v>0</v>
      </c>
      <c r="F124" s="54">
        <f>Calculadora!I134</f>
        <v>0</v>
      </c>
      <c r="G124" s="54">
        <f>Calculadora!J134</f>
        <v>0</v>
      </c>
    </row>
    <row r="125" spans="1:7" x14ac:dyDescent="0.25">
      <c r="A125" s="19" t="str">
        <f>Calculadora!B135</f>
        <v/>
      </c>
      <c r="B125" s="53">
        <f>Calculadora!C135</f>
        <v>49355</v>
      </c>
      <c r="C125" s="54">
        <f>Calculadora!F135</f>
        <v>0</v>
      </c>
      <c r="D125" s="54">
        <f>Calculadora!G135</f>
        <v>0</v>
      </c>
      <c r="E125" s="54">
        <f>Calculadora!H135</f>
        <v>0</v>
      </c>
      <c r="F125" s="54">
        <f>Calculadora!I135</f>
        <v>0</v>
      </c>
      <c r="G125" s="54">
        <f>Calculadora!J135</f>
        <v>0</v>
      </c>
    </row>
    <row r="126" spans="1:7" x14ac:dyDescent="0.25">
      <c r="A126" s="19" t="str">
        <f>Calculadora!B136</f>
        <v/>
      </c>
      <c r="B126" s="53">
        <f>Calculadora!C136</f>
        <v>49383</v>
      </c>
      <c r="C126" s="54">
        <f>Calculadora!F136</f>
        <v>0</v>
      </c>
      <c r="D126" s="54">
        <f>Calculadora!G136</f>
        <v>0</v>
      </c>
      <c r="E126" s="54">
        <f>Calculadora!H136</f>
        <v>0</v>
      </c>
      <c r="F126" s="54">
        <f>Calculadora!I136</f>
        <v>0</v>
      </c>
      <c r="G126" s="54">
        <f>Calculadora!J136</f>
        <v>0</v>
      </c>
    </row>
    <row r="127" spans="1:7" x14ac:dyDescent="0.25">
      <c r="A127" s="19" t="str">
        <f>Calculadora!B137</f>
        <v/>
      </c>
      <c r="B127" s="53">
        <f>Calculadora!C137</f>
        <v>49414</v>
      </c>
      <c r="C127" s="54">
        <f>Calculadora!F137</f>
        <v>0</v>
      </c>
      <c r="D127" s="54">
        <f>Calculadora!G137</f>
        <v>0</v>
      </c>
      <c r="E127" s="54">
        <f>Calculadora!H137</f>
        <v>0</v>
      </c>
      <c r="F127" s="54">
        <f>Calculadora!I137</f>
        <v>0</v>
      </c>
      <c r="G127" s="54">
        <f>Calculadora!J137</f>
        <v>0</v>
      </c>
    </row>
    <row r="128" spans="1:7" x14ac:dyDescent="0.25">
      <c r="A128" s="19" t="str">
        <f>Calculadora!B138</f>
        <v/>
      </c>
      <c r="B128" s="53">
        <f>Calculadora!C138</f>
        <v>49444</v>
      </c>
      <c r="C128" s="54">
        <f>Calculadora!F138</f>
        <v>0</v>
      </c>
      <c r="D128" s="54">
        <f>Calculadora!G138</f>
        <v>0</v>
      </c>
      <c r="E128" s="54">
        <f>Calculadora!H138</f>
        <v>0</v>
      </c>
      <c r="F128" s="54">
        <f>Calculadora!I138</f>
        <v>0</v>
      </c>
      <c r="G128" s="54">
        <f>Calculadora!J138</f>
        <v>0</v>
      </c>
    </row>
    <row r="129" spans="1:7" x14ac:dyDescent="0.25">
      <c r="A129" s="19" t="str">
        <f>Calculadora!B139</f>
        <v/>
      </c>
      <c r="B129" s="53">
        <f>Calculadora!C139</f>
        <v>49475</v>
      </c>
      <c r="C129" s="54">
        <f>Calculadora!F139</f>
        <v>0</v>
      </c>
      <c r="D129" s="54">
        <f>Calculadora!G139</f>
        <v>0</v>
      </c>
      <c r="E129" s="54">
        <f>Calculadora!H139</f>
        <v>0</v>
      </c>
      <c r="F129" s="54">
        <f>Calculadora!I139</f>
        <v>0</v>
      </c>
      <c r="G129" s="54">
        <f>Calculadora!J139</f>
        <v>0</v>
      </c>
    </row>
    <row r="130" spans="1:7" x14ac:dyDescent="0.25">
      <c r="A130" s="19" t="str">
        <f>Calculadora!B140</f>
        <v/>
      </c>
      <c r="B130" s="53">
        <f>Calculadora!C140</f>
        <v>49505</v>
      </c>
      <c r="C130" s="54">
        <f>Calculadora!F140</f>
        <v>0</v>
      </c>
      <c r="D130" s="54">
        <f>Calculadora!G140</f>
        <v>0</v>
      </c>
      <c r="E130" s="54">
        <f>Calculadora!H140</f>
        <v>0</v>
      </c>
      <c r="F130" s="54">
        <f>Calculadora!I140</f>
        <v>0</v>
      </c>
      <c r="G130" s="54">
        <f>Calculadora!J140</f>
        <v>0</v>
      </c>
    </row>
    <row r="131" spans="1:7" x14ac:dyDescent="0.25">
      <c r="A131" s="19" t="str">
        <f>Calculadora!B141</f>
        <v/>
      </c>
      <c r="B131" s="53">
        <f>Calculadora!C141</f>
        <v>49536</v>
      </c>
      <c r="C131" s="54">
        <f>Calculadora!F141</f>
        <v>0</v>
      </c>
      <c r="D131" s="54">
        <f>Calculadora!G141</f>
        <v>0</v>
      </c>
      <c r="E131" s="54">
        <f>Calculadora!H141</f>
        <v>0</v>
      </c>
      <c r="F131" s="54">
        <f>Calculadora!I141</f>
        <v>0</v>
      </c>
      <c r="G131" s="54">
        <f>Calculadora!J141</f>
        <v>0</v>
      </c>
    </row>
    <row r="132" spans="1:7" x14ac:dyDescent="0.25">
      <c r="A132" s="19" t="str">
        <f>Calculadora!B142</f>
        <v/>
      </c>
      <c r="B132" s="53">
        <f>Calculadora!C142</f>
        <v>49567</v>
      </c>
      <c r="C132" s="54">
        <f>Calculadora!F142</f>
        <v>0</v>
      </c>
      <c r="D132" s="54">
        <f>Calculadora!G142</f>
        <v>0</v>
      </c>
      <c r="E132" s="54">
        <f>Calculadora!H142</f>
        <v>0</v>
      </c>
      <c r="F132" s="54">
        <f>Calculadora!I142</f>
        <v>0</v>
      </c>
      <c r="G132" s="54">
        <f>Calculadora!J142</f>
        <v>0</v>
      </c>
    </row>
    <row r="133" spans="1:7" x14ac:dyDescent="0.25">
      <c r="A133" s="19" t="str">
        <f>Calculadora!B143</f>
        <v/>
      </c>
      <c r="B133" s="53">
        <f>Calculadora!C143</f>
        <v>49597</v>
      </c>
      <c r="C133" s="54">
        <f>Calculadora!F143</f>
        <v>0</v>
      </c>
      <c r="D133" s="54">
        <f>Calculadora!G143</f>
        <v>0</v>
      </c>
      <c r="E133" s="54">
        <f>Calculadora!H143</f>
        <v>0</v>
      </c>
      <c r="F133" s="54">
        <f>Calculadora!I143</f>
        <v>0</v>
      </c>
      <c r="G133" s="54">
        <f>Calculadora!J143</f>
        <v>0</v>
      </c>
    </row>
    <row r="134" spans="1:7" x14ac:dyDescent="0.25">
      <c r="A134" s="19" t="str">
        <f>Calculadora!B144</f>
        <v/>
      </c>
      <c r="B134" s="53">
        <f>Calculadora!C144</f>
        <v>49628</v>
      </c>
      <c r="C134" s="54">
        <f>Calculadora!F144</f>
        <v>0</v>
      </c>
      <c r="D134" s="54">
        <f>Calculadora!G144</f>
        <v>0</v>
      </c>
      <c r="E134" s="54">
        <f>Calculadora!H144</f>
        <v>0</v>
      </c>
      <c r="F134" s="54">
        <f>Calculadora!I144</f>
        <v>0</v>
      </c>
      <c r="G134" s="54">
        <f>Calculadora!J144</f>
        <v>0</v>
      </c>
    </row>
    <row r="135" spans="1:7" x14ac:dyDescent="0.25">
      <c r="A135" s="19" t="str">
        <f>Calculadora!B145</f>
        <v/>
      </c>
      <c r="B135" s="53">
        <f>Calculadora!C145</f>
        <v>49658</v>
      </c>
      <c r="C135" s="54">
        <f>Calculadora!F145</f>
        <v>0</v>
      </c>
      <c r="D135" s="54">
        <f>Calculadora!G145</f>
        <v>0</v>
      </c>
      <c r="E135" s="54">
        <f>Calculadora!H145</f>
        <v>0</v>
      </c>
      <c r="F135" s="54">
        <f>Calculadora!I145</f>
        <v>0</v>
      </c>
      <c r="G135" s="54">
        <f>Calculadora!J145</f>
        <v>0</v>
      </c>
    </row>
    <row r="136" spans="1:7" x14ac:dyDescent="0.25">
      <c r="A136" s="19" t="str">
        <f>Calculadora!B146</f>
        <v/>
      </c>
      <c r="B136" s="53">
        <f>Calculadora!C146</f>
        <v>49689</v>
      </c>
      <c r="C136" s="54">
        <f>Calculadora!F146</f>
        <v>0</v>
      </c>
      <c r="D136" s="54">
        <f>Calculadora!G146</f>
        <v>0</v>
      </c>
      <c r="E136" s="54">
        <f>Calculadora!H146</f>
        <v>0</v>
      </c>
      <c r="F136" s="54">
        <f>Calculadora!I146</f>
        <v>0</v>
      </c>
      <c r="G136" s="54">
        <f>Calculadora!J146</f>
        <v>0</v>
      </c>
    </row>
    <row r="137" spans="1:7" x14ac:dyDescent="0.25">
      <c r="A137" s="19" t="str">
        <f>Calculadora!B147</f>
        <v/>
      </c>
      <c r="B137" s="53">
        <f>Calculadora!C147</f>
        <v>49720</v>
      </c>
      <c r="C137" s="54">
        <f>Calculadora!F147</f>
        <v>0</v>
      </c>
      <c r="D137" s="54">
        <f>Calculadora!G147</f>
        <v>0</v>
      </c>
      <c r="E137" s="54">
        <f>Calculadora!H147</f>
        <v>0</v>
      </c>
      <c r="F137" s="54">
        <f>Calculadora!I147</f>
        <v>0</v>
      </c>
      <c r="G137" s="54">
        <f>Calculadora!J147</f>
        <v>0</v>
      </c>
    </row>
    <row r="138" spans="1:7" x14ac:dyDescent="0.25">
      <c r="A138" s="19" t="str">
        <f>Calculadora!B148</f>
        <v/>
      </c>
      <c r="B138" s="53">
        <f>Calculadora!C148</f>
        <v>49749</v>
      </c>
      <c r="C138" s="54">
        <f>Calculadora!F148</f>
        <v>0</v>
      </c>
      <c r="D138" s="54">
        <f>Calculadora!G148</f>
        <v>0</v>
      </c>
      <c r="E138" s="54">
        <f>Calculadora!H148</f>
        <v>0</v>
      </c>
      <c r="F138" s="54">
        <f>Calculadora!I148</f>
        <v>0</v>
      </c>
      <c r="G138" s="54">
        <f>Calculadora!J148</f>
        <v>0</v>
      </c>
    </row>
    <row r="139" spans="1:7" x14ac:dyDescent="0.25">
      <c r="A139" s="19" t="str">
        <f>Calculadora!B149</f>
        <v/>
      </c>
      <c r="B139" s="53">
        <f>Calculadora!C149</f>
        <v>49780</v>
      </c>
      <c r="C139" s="54">
        <f>Calculadora!F149</f>
        <v>0</v>
      </c>
      <c r="D139" s="54">
        <f>Calculadora!G149</f>
        <v>0</v>
      </c>
      <c r="E139" s="54">
        <f>Calculadora!H149</f>
        <v>0</v>
      </c>
      <c r="F139" s="54">
        <f>Calculadora!I149</f>
        <v>0</v>
      </c>
      <c r="G139" s="54">
        <f>Calculadora!J149</f>
        <v>0</v>
      </c>
    </row>
    <row r="140" spans="1:7" x14ac:dyDescent="0.25">
      <c r="A140" s="19" t="str">
        <f>Calculadora!B150</f>
        <v/>
      </c>
      <c r="B140" s="53">
        <f>Calculadora!C150</f>
        <v>49810</v>
      </c>
      <c r="C140" s="54">
        <f>Calculadora!F150</f>
        <v>0</v>
      </c>
      <c r="D140" s="54">
        <f>Calculadora!G150</f>
        <v>0</v>
      </c>
      <c r="E140" s="54">
        <f>Calculadora!H150</f>
        <v>0</v>
      </c>
      <c r="F140" s="54">
        <f>Calculadora!I150</f>
        <v>0</v>
      </c>
      <c r="G140" s="54">
        <f>Calculadora!J150</f>
        <v>0</v>
      </c>
    </row>
    <row r="141" spans="1:7" x14ac:dyDescent="0.25">
      <c r="A141" s="19" t="str">
        <f>Calculadora!B151</f>
        <v/>
      </c>
      <c r="B141" s="53">
        <f>Calculadora!C151</f>
        <v>49841</v>
      </c>
      <c r="C141" s="54">
        <f>Calculadora!F151</f>
        <v>0</v>
      </c>
      <c r="D141" s="54">
        <f>Calculadora!G151</f>
        <v>0</v>
      </c>
      <c r="E141" s="54">
        <f>Calculadora!H151</f>
        <v>0</v>
      </c>
      <c r="F141" s="54">
        <f>Calculadora!I151</f>
        <v>0</v>
      </c>
      <c r="G141" s="54">
        <f>Calculadora!J151</f>
        <v>0</v>
      </c>
    </row>
    <row r="142" spans="1:7" x14ac:dyDescent="0.25">
      <c r="A142" s="19" t="str">
        <f>Calculadora!B152</f>
        <v/>
      </c>
      <c r="B142" s="53">
        <f>Calculadora!C152</f>
        <v>49871</v>
      </c>
      <c r="C142" s="54">
        <f>Calculadora!F152</f>
        <v>0</v>
      </c>
      <c r="D142" s="54">
        <f>Calculadora!G152</f>
        <v>0</v>
      </c>
      <c r="E142" s="54">
        <f>Calculadora!H152</f>
        <v>0</v>
      </c>
      <c r="F142" s="54">
        <f>Calculadora!I152</f>
        <v>0</v>
      </c>
      <c r="G142" s="54">
        <f>Calculadora!J152</f>
        <v>0</v>
      </c>
    </row>
    <row r="143" spans="1:7" x14ac:dyDescent="0.25">
      <c r="A143" s="19" t="str">
        <f>Calculadora!B153</f>
        <v/>
      </c>
      <c r="B143" s="53">
        <f>Calculadora!C153</f>
        <v>49902</v>
      </c>
      <c r="C143" s="54">
        <f>Calculadora!F153</f>
        <v>0</v>
      </c>
      <c r="D143" s="54">
        <f>Calculadora!G153</f>
        <v>0</v>
      </c>
      <c r="E143" s="54">
        <f>Calculadora!H153</f>
        <v>0</v>
      </c>
      <c r="F143" s="54">
        <f>Calculadora!I153</f>
        <v>0</v>
      </c>
      <c r="G143" s="54">
        <f>Calculadora!J153</f>
        <v>0</v>
      </c>
    </row>
    <row r="144" spans="1:7" x14ac:dyDescent="0.25">
      <c r="A144" s="19" t="str">
        <f>Calculadora!B154</f>
        <v/>
      </c>
      <c r="B144" s="53">
        <f>Calculadora!C154</f>
        <v>49933</v>
      </c>
      <c r="C144" s="54">
        <f>Calculadora!F154</f>
        <v>0</v>
      </c>
      <c r="D144" s="54">
        <f>Calculadora!G154</f>
        <v>0</v>
      </c>
      <c r="E144" s="54">
        <f>Calculadora!H154</f>
        <v>0</v>
      </c>
      <c r="F144" s="54">
        <f>Calculadora!I154</f>
        <v>0</v>
      </c>
      <c r="G144" s="54">
        <f>Calculadora!J154</f>
        <v>0</v>
      </c>
    </row>
    <row r="145" spans="1:7" x14ac:dyDescent="0.25">
      <c r="A145" s="19" t="str">
        <f>Calculadora!B155</f>
        <v/>
      </c>
      <c r="B145" s="53">
        <f>Calculadora!C155</f>
        <v>49963</v>
      </c>
      <c r="C145" s="54">
        <f>Calculadora!F155</f>
        <v>0</v>
      </c>
      <c r="D145" s="54">
        <f>Calculadora!G155</f>
        <v>0</v>
      </c>
      <c r="E145" s="54">
        <f>Calculadora!H155</f>
        <v>0</v>
      </c>
      <c r="F145" s="54">
        <f>Calculadora!I155</f>
        <v>0</v>
      </c>
      <c r="G145" s="54">
        <f>Calculadora!J155</f>
        <v>0</v>
      </c>
    </row>
    <row r="146" spans="1:7" x14ac:dyDescent="0.25">
      <c r="A146" s="19" t="str">
        <f>Calculadora!B156</f>
        <v/>
      </c>
      <c r="B146" s="53">
        <f>Calculadora!C156</f>
        <v>49994</v>
      </c>
      <c r="C146" s="54">
        <f>Calculadora!F156</f>
        <v>0</v>
      </c>
      <c r="D146" s="54">
        <f>Calculadora!G156</f>
        <v>0</v>
      </c>
      <c r="E146" s="54">
        <f>Calculadora!H156</f>
        <v>0</v>
      </c>
      <c r="F146" s="54">
        <f>Calculadora!I156</f>
        <v>0</v>
      </c>
      <c r="G146" s="54">
        <f>Calculadora!J156</f>
        <v>0</v>
      </c>
    </row>
    <row r="147" spans="1:7" x14ac:dyDescent="0.25">
      <c r="A147" s="19" t="str">
        <f>Calculadora!B157</f>
        <v/>
      </c>
      <c r="B147" s="53">
        <f>Calculadora!C157</f>
        <v>50024</v>
      </c>
      <c r="C147" s="54">
        <f>Calculadora!F157</f>
        <v>0</v>
      </c>
      <c r="D147" s="54">
        <f>Calculadora!G157</f>
        <v>0</v>
      </c>
      <c r="E147" s="54">
        <f>Calculadora!H157</f>
        <v>0</v>
      </c>
      <c r="F147" s="54">
        <f>Calculadora!I157</f>
        <v>0</v>
      </c>
      <c r="G147" s="54">
        <f>Calculadora!J157</f>
        <v>0</v>
      </c>
    </row>
    <row r="148" spans="1:7" x14ac:dyDescent="0.25">
      <c r="A148" s="19" t="str">
        <f>Calculadora!B158</f>
        <v/>
      </c>
      <c r="B148" s="53">
        <f>Calculadora!C158</f>
        <v>50055</v>
      </c>
      <c r="C148" s="54">
        <f>Calculadora!F158</f>
        <v>0</v>
      </c>
      <c r="D148" s="54">
        <f>Calculadora!G158</f>
        <v>0</v>
      </c>
      <c r="E148" s="54">
        <f>Calculadora!H158</f>
        <v>0</v>
      </c>
      <c r="F148" s="54">
        <f>Calculadora!I158</f>
        <v>0</v>
      </c>
      <c r="G148" s="54">
        <f>Calculadora!J158</f>
        <v>0</v>
      </c>
    </row>
    <row r="149" spans="1:7" x14ac:dyDescent="0.25">
      <c r="A149" s="19" t="str">
        <f>Calculadora!B159</f>
        <v/>
      </c>
      <c r="B149" s="53">
        <f>Calculadora!C159</f>
        <v>50086</v>
      </c>
      <c r="C149" s="54">
        <f>Calculadora!F159</f>
        <v>0</v>
      </c>
      <c r="D149" s="54">
        <f>Calculadora!G159</f>
        <v>0</v>
      </c>
      <c r="E149" s="54">
        <f>Calculadora!H159</f>
        <v>0</v>
      </c>
      <c r="F149" s="54">
        <f>Calculadora!I159</f>
        <v>0</v>
      </c>
      <c r="G149" s="54">
        <f>Calculadora!J159</f>
        <v>0</v>
      </c>
    </row>
    <row r="150" spans="1:7" x14ac:dyDescent="0.25">
      <c r="A150" s="19" t="str">
        <f>Calculadora!B160</f>
        <v/>
      </c>
      <c r="B150" s="53">
        <f>Calculadora!C160</f>
        <v>50114</v>
      </c>
      <c r="C150" s="54">
        <f>Calculadora!F160</f>
        <v>0</v>
      </c>
      <c r="D150" s="54">
        <f>Calculadora!G160</f>
        <v>0</v>
      </c>
      <c r="E150" s="54">
        <f>Calculadora!H160</f>
        <v>0</v>
      </c>
      <c r="F150" s="54">
        <f>Calculadora!I160</f>
        <v>0</v>
      </c>
      <c r="G150" s="54">
        <f>Calculadora!J160</f>
        <v>0</v>
      </c>
    </row>
    <row r="151" spans="1:7" x14ac:dyDescent="0.25">
      <c r="A151" s="19" t="str">
        <f>Calculadora!B161</f>
        <v/>
      </c>
      <c r="B151" s="53">
        <f>Calculadora!C161</f>
        <v>50145</v>
      </c>
      <c r="C151" s="54">
        <f>Calculadora!F161</f>
        <v>0</v>
      </c>
      <c r="D151" s="54">
        <f>Calculadora!G161</f>
        <v>0</v>
      </c>
      <c r="E151" s="54">
        <f>Calculadora!H161</f>
        <v>0</v>
      </c>
      <c r="F151" s="54">
        <f>Calculadora!I161</f>
        <v>0</v>
      </c>
      <c r="G151" s="54">
        <f>Calculadora!J161</f>
        <v>0</v>
      </c>
    </row>
    <row r="152" spans="1:7" x14ac:dyDescent="0.25">
      <c r="A152" s="19" t="str">
        <f>Calculadora!B162</f>
        <v/>
      </c>
      <c r="B152" s="53">
        <f>Calculadora!C162</f>
        <v>50175</v>
      </c>
      <c r="C152" s="54">
        <f>Calculadora!F162</f>
        <v>0</v>
      </c>
      <c r="D152" s="54">
        <f>Calculadora!G162</f>
        <v>0</v>
      </c>
      <c r="E152" s="54">
        <f>Calculadora!H162</f>
        <v>0</v>
      </c>
      <c r="F152" s="54">
        <f>Calculadora!I162</f>
        <v>0</v>
      </c>
      <c r="G152" s="54">
        <f>Calculadora!J162</f>
        <v>0</v>
      </c>
    </row>
    <row r="153" spans="1:7" x14ac:dyDescent="0.25">
      <c r="A153" s="19" t="str">
        <f>Calculadora!B163</f>
        <v/>
      </c>
      <c r="B153" s="53">
        <f>Calculadora!C163</f>
        <v>50206</v>
      </c>
      <c r="C153" s="54">
        <f>Calculadora!F163</f>
        <v>0</v>
      </c>
      <c r="D153" s="54">
        <f>Calculadora!G163</f>
        <v>0</v>
      </c>
      <c r="E153" s="54">
        <f>Calculadora!H163</f>
        <v>0</v>
      </c>
      <c r="F153" s="54">
        <f>Calculadora!I163</f>
        <v>0</v>
      </c>
      <c r="G153" s="54">
        <f>Calculadora!J163</f>
        <v>0</v>
      </c>
    </row>
    <row r="154" spans="1:7" x14ac:dyDescent="0.25">
      <c r="A154" s="19" t="str">
        <f>Calculadora!B164</f>
        <v/>
      </c>
      <c r="B154" s="53">
        <f>Calculadora!C164</f>
        <v>50236</v>
      </c>
      <c r="C154" s="54">
        <f>Calculadora!F164</f>
        <v>0</v>
      </c>
      <c r="D154" s="54">
        <f>Calculadora!G164</f>
        <v>0</v>
      </c>
      <c r="E154" s="54">
        <f>Calculadora!H164</f>
        <v>0</v>
      </c>
      <c r="F154" s="54">
        <f>Calculadora!I164</f>
        <v>0</v>
      </c>
      <c r="G154" s="54">
        <f>Calculadora!J164</f>
        <v>0</v>
      </c>
    </row>
    <row r="155" spans="1:7" x14ac:dyDescent="0.25">
      <c r="A155" s="19" t="str">
        <f>Calculadora!B165</f>
        <v/>
      </c>
      <c r="B155" s="53">
        <f>Calculadora!C165</f>
        <v>50267</v>
      </c>
      <c r="C155" s="54">
        <f>Calculadora!F165</f>
        <v>0</v>
      </c>
      <c r="D155" s="54">
        <f>Calculadora!G165</f>
        <v>0</v>
      </c>
      <c r="E155" s="54">
        <f>Calculadora!H165</f>
        <v>0</v>
      </c>
      <c r="F155" s="54">
        <f>Calculadora!I165</f>
        <v>0</v>
      </c>
      <c r="G155" s="54">
        <f>Calculadora!J165</f>
        <v>0</v>
      </c>
    </row>
    <row r="156" spans="1:7" x14ac:dyDescent="0.25">
      <c r="A156" s="19" t="str">
        <f>Calculadora!B166</f>
        <v/>
      </c>
      <c r="B156" s="53">
        <f>Calculadora!C166</f>
        <v>50298</v>
      </c>
      <c r="C156" s="54">
        <f>Calculadora!F166</f>
        <v>0</v>
      </c>
      <c r="D156" s="54">
        <f>Calculadora!G166</f>
        <v>0</v>
      </c>
      <c r="E156" s="54">
        <f>Calculadora!H166</f>
        <v>0</v>
      </c>
      <c r="F156" s="54">
        <f>Calculadora!I166</f>
        <v>0</v>
      </c>
      <c r="G156" s="54">
        <f>Calculadora!J166</f>
        <v>0</v>
      </c>
    </row>
    <row r="157" spans="1:7" x14ac:dyDescent="0.25">
      <c r="A157" s="19" t="str">
        <f>Calculadora!B167</f>
        <v/>
      </c>
      <c r="B157" s="53">
        <f>Calculadora!C167</f>
        <v>50328</v>
      </c>
      <c r="C157" s="54">
        <f>Calculadora!F167</f>
        <v>0</v>
      </c>
      <c r="D157" s="54">
        <f>Calculadora!G167</f>
        <v>0</v>
      </c>
      <c r="E157" s="54">
        <f>Calculadora!H167</f>
        <v>0</v>
      </c>
      <c r="F157" s="54">
        <f>Calculadora!I167</f>
        <v>0</v>
      </c>
      <c r="G157" s="54">
        <f>Calculadora!J167</f>
        <v>0</v>
      </c>
    </row>
    <row r="158" spans="1:7" x14ac:dyDescent="0.25">
      <c r="A158" s="19" t="str">
        <f>Calculadora!B168</f>
        <v/>
      </c>
      <c r="B158" s="53">
        <f>Calculadora!C168</f>
        <v>50359</v>
      </c>
      <c r="C158" s="54">
        <f>Calculadora!F168</f>
        <v>0</v>
      </c>
      <c r="D158" s="54">
        <f>Calculadora!G168</f>
        <v>0</v>
      </c>
      <c r="E158" s="54">
        <f>Calculadora!H168</f>
        <v>0</v>
      </c>
      <c r="F158" s="54">
        <f>Calculadora!I168</f>
        <v>0</v>
      </c>
      <c r="G158" s="54">
        <f>Calculadora!J168</f>
        <v>0</v>
      </c>
    </row>
    <row r="159" spans="1:7" x14ac:dyDescent="0.25">
      <c r="A159" s="19" t="str">
        <f>Calculadora!B169</f>
        <v/>
      </c>
      <c r="B159" s="53">
        <f>Calculadora!C169</f>
        <v>50389</v>
      </c>
      <c r="C159" s="54">
        <f>Calculadora!F169</f>
        <v>0</v>
      </c>
      <c r="D159" s="54">
        <f>Calculadora!G169</f>
        <v>0</v>
      </c>
      <c r="E159" s="54">
        <f>Calculadora!H169</f>
        <v>0</v>
      </c>
      <c r="F159" s="54">
        <f>Calculadora!I169</f>
        <v>0</v>
      </c>
      <c r="G159" s="54">
        <f>Calculadora!J169</f>
        <v>0</v>
      </c>
    </row>
    <row r="160" spans="1:7" x14ac:dyDescent="0.25">
      <c r="A160" s="19" t="str">
        <f>Calculadora!B170</f>
        <v/>
      </c>
      <c r="B160" s="53">
        <f>Calculadora!C170</f>
        <v>50420</v>
      </c>
      <c r="C160" s="54">
        <f>Calculadora!F170</f>
        <v>0</v>
      </c>
      <c r="D160" s="54">
        <f>Calculadora!G170</f>
        <v>0</v>
      </c>
      <c r="E160" s="54">
        <f>Calculadora!H170</f>
        <v>0</v>
      </c>
      <c r="F160" s="54">
        <f>Calculadora!I170</f>
        <v>0</v>
      </c>
      <c r="G160" s="54">
        <f>Calculadora!J170</f>
        <v>0</v>
      </c>
    </row>
    <row r="161" spans="1:7" x14ac:dyDescent="0.25">
      <c r="A161" s="19" t="str">
        <f>Calculadora!B171</f>
        <v/>
      </c>
      <c r="B161" s="53">
        <f>Calculadora!C171</f>
        <v>50451</v>
      </c>
      <c r="C161" s="54">
        <f>Calculadora!F171</f>
        <v>0</v>
      </c>
      <c r="D161" s="54">
        <f>Calculadora!G171</f>
        <v>0</v>
      </c>
      <c r="E161" s="54">
        <f>Calculadora!H171</f>
        <v>0</v>
      </c>
      <c r="F161" s="54">
        <f>Calculadora!I171</f>
        <v>0</v>
      </c>
      <c r="G161" s="54">
        <f>Calculadora!J171</f>
        <v>0</v>
      </c>
    </row>
    <row r="162" spans="1:7" x14ac:dyDescent="0.25">
      <c r="A162" s="19" t="str">
        <f>Calculadora!B172</f>
        <v/>
      </c>
      <c r="B162" s="53">
        <f>Calculadora!C172</f>
        <v>50479</v>
      </c>
      <c r="C162" s="54">
        <f>Calculadora!F172</f>
        <v>0</v>
      </c>
      <c r="D162" s="54">
        <f>Calculadora!G172</f>
        <v>0</v>
      </c>
      <c r="E162" s="54">
        <f>Calculadora!H172</f>
        <v>0</v>
      </c>
      <c r="F162" s="54">
        <f>Calculadora!I172</f>
        <v>0</v>
      </c>
      <c r="G162" s="54">
        <f>Calculadora!J172</f>
        <v>0</v>
      </c>
    </row>
    <row r="163" spans="1:7" x14ac:dyDescent="0.25">
      <c r="A163" s="19" t="str">
        <f>Calculadora!B173</f>
        <v/>
      </c>
      <c r="B163" s="53">
        <f>Calculadora!C173</f>
        <v>50510</v>
      </c>
      <c r="C163" s="54">
        <f>Calculadora!F173</f>
        <v>0</v>
      </c>
      <c r="D163" s="54">
        <f>Calculadora!G173</f>
        <v>0</v>
      </c>
      <c r="E163" s="54">
        <f>Calculadora!H173</f>
        <v>0</v>
      </c>
      <c r="F163" s="54">
        <f>Calculadora!I173</f>
        <v>0</v>
      </c>
      <c r="G163" s="54">
        <f>Calculadora!J173</f>
        <v>0</v>
      </c>
    </row>
    <row r="164" spans="1:7" x14ac:dyDescent="0.25">
      <c r="A164" s="19" t="str">
        <f>Calculadora!B174</f>
        <v/>
      </c>
      <c r="B164" s="53">
        <f>Calculadora!C174</f>
        <v>50540</v>
      </c>
      <c r="C164" s="54">
        <f>Calculadora!F174</f>
        <v>0</v>
      </c>
      <c r="D164" s="54">
        <f>Calculadora!G174</f>
        <v>0</v>
      </c>
      <c r="E164" s="54">
        <f>Calculadora!H174</f>
        <v>0</v>
      </c>
      <c r="F164" s="54">
        <f>Calculadora!I174</f>
        <v>0</v>
      </c>
      <c r="G164" s="54">
        <f>Calculadora!J174</f>
        <v>0</v>
      </c>
    </row>
    <row r="165" spans="1:7" x14ac:dyDescent="0.25">
      <c r="A165" s="19" t="str">
        <f>Calculadora!B175</f>
        <v/>
      </c>
      <c r="B165" s="53">
        <f>Calculadora!C175</f>
        <v>50571</v>
      </c>
      <c r="C165" s="54">
        <f>Calculadora!F175</f>
        <v>0</v>
      </c>
      <c r="D165" s="54">
        <f>Calculadora!G175</f>
        <v>0</v>
      </c>
      <c r="E165" s="54">
        <f>Calculadora!H175</f>
        <v>0</v>
      </c>
      <c r="F165" s="54">
        <f>Calculadora!I175</f>
        <v>0</v>
      </c>
      <c r="G165" s="54">
        <f>Calculadora!J175</f>
        <v>0</v>
      </c>
    </row>
    <row r="166" spans="1:7" x14ac:dyDescent="0.25">
      <c r="A166" s="19" t="str">
        <f>Calculadora!B176</f>
        <v/>
      </c>
      <c r="B166" s="53">
        <f>Calculadora!C176</f>
        <v>50601</v>
      </c>
      <c r="C166" s="54">
        <f>Calculadora!F176</f>
        <v>0</v>
      </c>
      <c r="D166" s="54">
        <f>Calculadora!G176</f>
        <v>0</v>
      </c>
      <c r="E166" s="54">
        <f>Calculadora!H176</f>
        <v>0</v>
      </c>
      <c r="F166" s="54">
        <f>Calculadora!I176</f>
        <v>0</v>
      </c>
      <c r="G166" s="54">
        <f>Calculadora!J176</f>
        <v>0</v>
      </c>
    </row>
    <row r="167" spans="1:7" x14ac:dyDescent="0.25">
      <c r="A167" s="19" t="str">
        <f>Calculadora!B177</f>
        <v/>
      </c>
      <c r="B167" s="53">
        <f>Calculadora!C177</f>
        <v>50632</v>
      </c>
      <c r="C167" s="54">
        <f>Calculadora!F177</f>
        <v>0</v>
      </c>
      <c r="D167" s="54">
        <f>Calculadora!G177</f>
        <v>0</v>
      </c>
      <c r="E167" s="54">
        <f>Calculadora!H177</f>
        <v>0</v>
      </c>
      <c r="F167" s="54">
        <f>Calculadora!I177</f>
        <v>0</v>
      </c>
      <c r="G167" s="54">
        <f>Calculadora!J177</f>
        <v>0</v>
      </c>
    </row>
    <row r="168" spans="1:7" x14ac:dyDescent="0.25">
      <c r="A168" s="19" t="str">
        <f>Calculadora!B178</f>
        <v/>
      </c>
      <c r="B168" s="53">
        <f>Calculadora!C178</f>
        <v>50663</v>
      </c>
      <c r="C168" s="54">
        <f>Calculadora!F178</f>
        <v>0</v>
      </c>
      <c r="D168" s="54">
        <f>Calculadora!G178</f>
        <v>0</v>
      </c>
      <c r="E168" s="54">
        <f>Calculadora!H178</f>
        <v>0</v>
      </c>
      <c r="F168" s="54">
        <f>Calculadora!I178</f>
        <v>0</v>
      </c>
      <c r="G168" s="54">
        <f>Calculadora!J178</f>
        <v>0</v>
      </c>
    </row>
    <row r="169" spans="1:7" x14ac:dyDescent="0.25">
      <c r="A169" s="19" t="str">
        <f>Calculadora!B179</f>
        <v/>
      </c>
      <c r="B169" s="53">
        <f>Calculadora!C179</f>
        <v>50693</v>
      </c>
      <c r="C169" s="54">
        <f>Calculadora!F179</f>
        <v>0</v>
      </c>
      <c r="D169" s="54">
        <f>Calculadora!G179</f>
        <v>0</v>
      </c>
      <c r="E169" s="54">
        <f>Calculadora!H179</f>
        <v>0</v>
      </c>
      <c r="F169" s="54">
        <f>Calculadora!I179</f>
        <v>0</v>
      </c>
      <c r="G169" s="54">
        <f>Calculadora!J179</f>
        <v>0</v>
      </c>
    </row>
    <row r="170" spans="1:7" x14ac:dyDescent="0.25">
      <c r="A170" s="19" t="str">
        <f>Calculadora!B180</f>
        <v/>
      </c>
      <c r="B170" s="53">
        <f>Calculadora!C180</f>
        <v>50724</v>
      </c>
      <c r="C170" s="54">
        <f>Calculadora!F180</f>
        <v>0</v>
      </c>
      <c r="D170" s="54">
        <f>Calculadora!G180</f>
        <v>0</v>
      </c>
      <c r="E170" s="54">
        <f>Calculadora!H180</f>
        <v>0</v>
      </c>
      <c r="F170" s="54">
        <f>Calculadora!I180</f>
        <v>0</v>
      </c>
      <c r="G170" s="54">
        <f>Calculadora!J180</f>
        <v>0</v>
      </c>
    </row>
    <row r="171" spans="1:7" x14ac:dyDescent="0.25">
      <c r="A171" s="19" t="str">
        <f>Calculadora!B181</f>
        <v/>
      </c>
      <c r="B171" s="53">
        <f>Calculadora!C181</f>
        <v>50754</v>
      </c>
      <c r="C171" s="54">
        <f>Calculadora!F181</f>
        <v>0</v>
      </c>
      <c r="D171" s="54">
        <f>Calculadora!G181</f>
        <v>0</v>
      </c>
      <c r="E171" s="54">
        <f>Calculadora!H181</f>
        <v>0</v>
      </c>
      <c r="F171" s="54">
        <f>Calculadora!I181</f>
        <v>0</v>
      </c>
      <c r="G171" s="54">
        <f>Calculadora!J181</f>
        <v>0</v>
      </c>
    </row>
    <row r="172" spans="1:7" x14ac:dyDescent="0.25">
      <c r="A172" s="19" t="str">
        <f>Calculadora!B182</f>
        <v/>
      </c>
      <c r="B172" s="53">
        <f>Calculadora!C182</f>
        <v>50785</v>
      </c>
      <c r="C172" s="54">
        <f>Calculadora!F182</f>
        <v>0</v>
      </c>
      <c r="D172" s="54">
        <f>Calculadora!G182</f>
        <v>0</v>
      </c>
      <c r="E172" s="54">
        <f>Calculadora!H182</f>
        <v>0</v>
      </c>
      <c r="F172" s="54">
        <f>Calculadora!I182</f>
        <v>0</v>
      </c>
      <c r="G172" s="54">
        <f>Calculadora!J182</f>
        <v>0</v>
      </c>
    </row>
    <row r="173" spans="1:7" x14ac:dyDescent="0.25">
      <c r="A173" s="19" t="str">
        <f>Calculadora!B183</f>
        <v/>
      </c>
      <c r="B173" s="53">
        <f>Calculadora!C183</f>
        <v>50816</v>
      </c>
      <c r="C173" s="54">
        <f>Calculadora!F183</f>
        <v>0</v>
      </c>
      <c r="D173" s="54">
        <f>Calculadora!G183</f>
        <v>0</v>
      </c>
      <c r="E173" s="54">
        <f>Calculadora!H183</f>
        <v>0</v>
      </c>
      <c r="F173" s="54">
        <f>Calculadora!I183</f>
        <v>0</v>
      </c>
      <c r="G173" s="54">
        <f>Calculadora!J183</f>
        <v>0</v>
      </c>
    </row>
    <row r="174" spans="1:7" x14ac:dyDescent="0.25">
      <c r="A174" s="19" t="str">
        <f>Calculadora!B184</f>
        <v/>
      </c>
      <c r="B174" s="53">
        <f>Calculadora!C184</f>
        <v>50844</v>
      </c>
      <c r="C174" s="54">
        <f>Calculadora!F184</f>
        <v>0</v>
      </c>
      <c r="D174" s="54">
        <f>Calculadora!G184</f>
        <v>0</v>
      </c>
      <c r="E174" s="54">
        <f>Calculadora!H184</f>
        <v>0</v>
      </c>
      <c r="F174" s="54">
        <f>Calculadora!I184</f>
        <v>0</v>
      </c>
      <c r="G174" s="54">
        <f>Calculadora!J184</f>
        <v>0</v>
      </c>
    </row>
    <row r="175" spans="1:7" x14ac:dyDescent="0.25">
      <c r="A175" s="19" t="str">
        <f>Calculadora!B185</f>
        <v/>
      </c>
      <c r="B175" s="53">
        <f>Calculadora!C185</f>
        <v>50875</v>
      </c>
      <c r="C175" s="54">
        <f>Calculadora!F185</f>
        <v>0</v>
      </c>
      <c r="D175" s="54">
        <f>Calculadora!G185</f>
        <v>0</v>
      </c>
      <c r="E175" s="54">
        <f>Calculadora!H185</f>
        <v>0</v>
      </c>
      <c r="F175" s="54">
        <f>Calculadora!I185</f>
        <v>0</v>
      </c>
      <c r="G175" s="54">
        <f>Calculadora!J185</f>
        <v>0</v>
      </c>
    </row>
    <row r="176" spans="1:7" x14ac:dyDescent="0.25">
      <c r="A176" s="19" t="str">
        <f>Calculadora!B186</f>
        <v/>
      </c>
      <c r="B176" s="53">
        <f>Calculadora!C186</f>
        <v>50905</v>
      </c>
      <c r="C176" s="54">
        <f>Calculadora!F186</f>
        <v>0</v>
      </c>
      <c r="D176" s="54">
        <f>Calculadora!G186</f>
        <v>0</v>
      </c>
      <c r="E176" s="54">
        <f>Calculadora!H186</f>
        <v>0</v>
      </c>
      <c r="F176" s="54">
        <f>Calculadora!I186</f>
        <v>0</v>
      </c>
      <c r="G176" s="54">
        <f>Calculadora!J186</f>
        <v>0</v>
      </c>
    </row>
    <row r="177" spans="1:7" x14ac:dyDescent="0.25">
      <c r="A177" s="19" t="str">
        <f>Calculadora!B187</f>
        <v/>
      </c>
      <c r="B177" s="53">
        <f>Calculadora!C187</f>
        <v>50936</v>
      </c>
      <c r="C177" s="54">
        <f>Calculadora!F187</f>
        <v>0</v>
      </c>
      <c r="D177" s="54">
        <f>Calculadora!G187</f>
        <v>0</v>
      </c>
      <c r="E177" s="54">
        <f>Calculadora!H187</f>
        <v>0</v>
      </c>
      <c r="F177" s="54">
        <f>Calculadora!I187</f>
        <v>0</v>
      </c>
      <c r="G177" s="54">
        <f>Calculadora!J187</f>
        <v>0</v>
      </c>
    </row>
    <row r="178" spans="1:7" x14ac:dyDescent="0.25">
      <c r="A178" s="19" t="str">
        <f>Calculadora!B188</f>
        <v/>
      </c>
      <c r="B178" s="53">
        <f>Calculadora!C188</f>
        <v>50966</v>
      </c>
      <c r="C178" s="54">
        <f>Calculadora!F188</f>
        <v>0</v>
      </c>
      <c r="D178" s="54">
        <f>Calculadora!G188</f>
        <v>0</v>
      </c>
      <c r="E178" s="54">
        <f>Calculadora!H188</f>
        <v>0</v>
      </c>
      <c r="F178" s="54">
        <f>Calculadora!I188</f>
        <v>0</v>
      </c>
      <c r="G178" s="54">
        <f>Calculadora!J188</f>
        <v>0</v>
      </c>
    </row>
    <row r="179" spans="1:7" x14ac:dyDescent="0.25">
      <c r="A179" s="19" t="str">
        <f>Calculadora!B189</f>
        <v/>
      </c>
      <c r="B179" s="53">
        <f>Calculadora!C189</f>
        <v>50997</v>
      </c>
      <c r="C179" s="54">
        <f>Calculadora!F189</f>
        <v>0</v>
      </c>
      <c r="D179" s="54">
        <f>Calculadora!G189</f>
        <v>0</v>
      </c>
      <c r="E179" s="54">
        <f>Calculadora!H189</f>
        <v>0</v>
      </c>
      <c r="F179" s="54">
        <f>Calculadora!I189</f>
        <v>0</v>
      </c>
      <c r="G179" s="54">
        <f>Calculadora!J189</f>
        <v>0</v>
      </c>
    </row>
    <row r="180" spans="1:7" x14ac:dyDescent="0.25">
      <c r="A180" s="19" t="str">
        <f>Calculadora!B190</f>
        <v/>
      </c>
      <c r="B180" s="53">
        <f>Calculadora!C190</f>
        <v>51028</v>
      </c>
      <c r="C180" s="54">
        <f>Calculadora!F190</f>
        <v>0</v>
      </c>
      <c r="D180" s="54">
        <f>Calculadora!G190</f>
        <v>0</v>
      </c>
      <c r="E180" s="54">
        <f>Calculadora!H190</f>
        <v>0</v>
      </c>
      <c r="F180" s="54">
        <f>Calculadora!I190</f>
        <v>0</v>
      </c>
      <c r="G180" s="54">
        <f>Calculadora!J190</f>
        <v>0</v>
      </c>
    </row>
    <row r="181" spans="1:7" x14ac:dyDescent="0.25">
      <c r="A181" s="19" t="str">
        <f>Calculadora!B191</f>
        <v/>
      </c>
      <c r="B181" s="53">
        <f>Calculadora!C191</f>
        <v>51058</v>
      </c>
      <c r="C181" s="54">
        <f>Calculadora!F191</f>
        <v>0</v>
      </c>
      <c r="D181" s="54">
        <f>Calculadora!G191</f>
        <v>0</v>
      </c>
      <c r="E181" s="54">
        <f>Calculadora!H191</f>
        <v>0</v>
      </c>
      <c r="F181" s="54">
        <f>Calculadora!I191</f>
        <v>0</v>
      </c>
      <c r="G181" s="54">
        <f>Calculadora!J191</f>
        <v>0</v>
      </c>
    </row>
    <row r="182" spans="1:7" x14ac:dyDescent="0.25">
      <c r="A182" s="19" t="str">
        <f>Calculadora!B192</f>
        <v/>
      </c>
      <c r="B182" s="53">
        <f>Calculadora!C192</f>
        <v>51089</v>
      </c>
      <c r="C182" s="54">
        <f>Calculadora!F192</f>
        <v>0</v>
      </c>
      <c r="D182" s="54">
        <f>Calculadora!G192</f>
        <v>0</v>
      </c>
      <c r="E182" s="54">
        <f>Calculadora!H192</f>
        <v>0</v>
      </c>
      <c r="F182" s="54">
        <f>Calculadora!I192</f>
        <v>0</v>
      </c>
      <c r="G182" s="54">
        <f>Calculadora!J192</f>
        <v>0</v>
      </c>
    </row>
    <row r="183" spans="1:7" x14ac:dyDescent="0.25">
      <c r="A183" s="19" t="str">
        <f>Calculadora!B193</f>
        <v/>
      </c>
      <c r="B183" s="53">
        <f>Calculadora!C193</f>
        <v>51119</v>
      </c>
      <c r="C183" s="54">
        <f>Calculadora!F193</f>
        <v>0</v>
      </c>
      <c r="D183" s="54">
        <f>Calculadora!G193</f>
        <v>0</v>
      </c>
      <c r="E183" s="54">
        <f>Calculadora!H193</f>
        <v>0</v>
      </c>
      <c r="F183" s="54">
        <f>Calculadora!I193</f>
        <v>0</v>
      </c>
      <c r="G183" s="54">
        <f>Calculadora!J193</f>
        <v>0</v>
      </c>
    </row>
    <row r="184" spans="1:7" x14ac:dyDescent="0.25">
      <c r="A184" s="19" t="str">
        <f>Calculadora!B194</f>
        <v/>
      </c>
      <c r="B184" s="53">
        <f>Calculadora!C194</f>
        <v>51150</v>
      </c>
      <c r="C184" s="54">
        <f>Calculadora!F194</f>
        <v>0</v>
      </c>
      <c r="D184" s="54">
        <f>Calculadora!G194</f>
        <v>0</v>
      </c>
      <c r="E184" s="54">
        <f>Calculadora!H194</f>
        <v>0</v>
      </c>
      <c r="F184" s="54">
        <f>Calculadora!I194</f>
        <v>0</v>
      </c>
      <c r="G184" s="54">
        <f>Calculadora!J194</f>
        <v>0</v>
      </c>
    </row>
    <row r="185" spans="1:7" x14ac:dyDescent="0.25">
      <c r="A185" s="19" t="str">
        <f>Calculadora!B195</f>
        <v/>
      </c>
      <c r="B185" s="53">
        <f>Calculadora!C195</f>
        <v>51181</v>
      </c>
      <c r="C185" s="54">
        <f>Calculadora!F195</f>
        <v>0</v>
      </c>
      <c r="D185" s="54">
        <f>Calculadora!G195</f>
        <v>0</v>
      </c>
      <c r="E185" s="54">
        <f>Calculadora!H195</f>
        <v>0</v>
      </c>
      <c r="F185" s="54">
        <f>Calculadora!I195</f>
        <v>0</v>
      </c>
      <c r="G185" s="54">
        <f>Calculadora!J195</f>
        <v>0</v>
      </c>
    </row>
    <row r="186" spans="1:7" x14ac:dyDescent="0.25">
      <c r="A186" s="19" t="str">
        <f>Calculadora!B196</f>
        <v/>
      </c>
      <c r="B186" s="53">
        <f>Calculadora!C196</f>
        <v>51210</v>
      </c>
      <c r="C186" s="54">
        <f>Calculadora!F196</f>
        <v>0</v>
      </c>
      <c r="D186" s="54">
        <f>Calculadora!G196</f>
        <v>0</v>
      </c>
      <c r="E186" s="54">
        <f>Calculadora!H196</f>
        <v>0</v>
      </c>
      <c r="F186" s="54">
        <f>Calculadora!I196</f>
        <v>0</v>
      </c>
      <c r="G186" s="54">
        <f>Calculadora!J196</f>
        <v>0</v>
      </c>
    </row>
    <row r="187" spans="1:7" x14ac:dyDescent="0.25">
      <c r="A187" s="19" t="str">
        <f>Calculadora!B197</f>
        <v/>
      </c>
      <c r="B187" s="53">
        <f>Calculadora!C197</f>
        <v>51241</v>
      </c>
      <c r="C187" s="54">
        <f>Calculadora!F197</f>
        <v>0</v>
      </c>
      <c r="D187" s="54">
        <f>Calculadora!G197</f>
        <v>0</v>
      </c>
      <c r="E187" s="54">
        <f>Calculadora!H197</f>
        <v>0</v>
      </c>
      <c r="F187" s="54">
        <f>Calculadora!I197</f>
        <v>0</v>
      </c>
      <c r="G187" s="54">
        <f>Calculadora!J197</f>
        <v>0</v>
      </c>
    </row>
    <row r="188" spans="1:7" x14ac:dyDescent="0.25">
      <c r="A188" s="19" t="str">
        <f>Calculadora!B198</f>
        <v/>
      </c>
      <c r="B188" s="53">
        <f>Calculadora!C198</f>
        <v>51271</v>
      </c>
      <c r="C188" s="54">
        <f>Calculadora!F198</f>
        <v>0</v>
      </c>
      <c r="D188" s="54">
        <f>Calculadora!G198</f>
        <v>0</v>
      </c>
      <c r="E188" s="54">
        <f>Calculadora!H198</f>
        <v>0</v>
      </c>
      <c r="F188" s="54">
        <f>Calculadora!I198</f>
        <v>0</v>
      </c>
      <c r="G188" s="54">
        <f>Calculadora!J198</f>
        <v>0</v>
      </c>
    </row>
    <row r="189" spans="1:7" x14ac:dyDescent="0.25">
      <c r="A189" s="19" t="str">
        <f>Calculadora!B199</f>
        <v/>
      </c>
      <c r="B189" s="53">
        <f>Calculadora!C199</f>
        <v>51302</v>
      </c>
      <c r="C189" s="54">
        <f>Calculadora!F199</f>
        <v>0</v>
      </c>
      <c r="D189" s="54">
        <f>Calculadora!G199</f>
        <v>0</v>
      </c>
      <c r="E189" s="54">
        <f>Calculadora!H199</f>
        <v>0</v>
      </c>
      <c r="F189" s="54">
        <f>Calculadora!I199</f>
        <v>0</v>
      </c>
      <c r="G189" s="54">
        <f>Calculadora!J199</f>
        <v>0</v>
      </c>
    </row>
    <row r="190" spans="1:7" x14ac:dyDescent="0.25">
      <c r="A190" s="19" t="str">
        <f>Calculadora!B200</f>
        <v/>
      </c>
      <c r="B190" s="53">
        <f>Calculadora!C200</f>
        <v>51332</v>
      </c>
      <c r="C190" s="54">
        <f>Calculadora!F200</f>
        <v>0</v>
      </c>
      <c r="D190" s="54">
        <f>Calculadora!G200</f>
        <v>0</v>
      </c>
      <c r="E190" s="54">
        <f>Calculadora!H200</f>
        <v>0</v>
      </c>
      <c r="F190" s="54">
        <f>Calculadora!I200</f>
        <v>0</v>
      </c>
      <c r="G190" s="54">
        <f>Calculadora!J200</f>
        <v>0</v>
      </c>
    </row>
    <row r="191" spans="1:7" x14ac:dyDescent="0.25">
      <c r="A191" s="19" t="str">
        <f>Calculadora!B201</f>
        <v/>
      </c>
      <c r="B191" s="53">
        <f>Calculadora!C201</f>
        <v>51363</v>
      </c>
      <c r="C191" s="54">
        <f>Calculadora!F201</f>
        <v>0</v>
      </c>
      <c r="D191" s="54">
        <f>Calculadora!G201</f>
        <v>0</v>
      </c>
      <c r="E191" s="54">
        <f>Calculadora!H201</f>
        <v>0</v>
      </c>
      <c r="F191" s="54">
        <f>Calculadora!I201</f>
        <v>0</v>
      </c>
      <c r="G191" s="54">
        <f>Calculadora!J201</f>
        <v>0</v>
      </c>
    </row>
    <row r="192" spans="1:7" x14ac:dyDescent="0.25">
      <c r="A192" s="19" t="str">
        <f>Calculadora!B202</f>
        <v/>
      </c>
      <c r="B192" s="53">
        <f>Calculadora!C202</f>
        <v>51394</v>
      </c>
      <c r="C192" s="54">
        <f>Calculadora!F202</f>
        <v>0</v>
      </c>
      <c r="D192" s="54">
        <f>Calculadora!G202</f>
        <v>0</v>
      </c>
      <c r="E192" s="54">
        <f>Calculadora!H202</f>
        <v>0</v>
      </c>
      <c r="F192" s="54">
        <f>Calculadora!I202</f>
        <v>0</v>
      </c>
      <c r="G192" s="54">
        <f>Calculadora!J202</f>
        <v>0</v>
      </c>
    </row>
    <row r="193" spans="1:7" x14ac:dyDescent="0.25">
      <c r="A193" s="19" t="str">
        <f>Calculadora!B203</f>
        <v/>
      </c>
      <c r="B193" s="53">
        <f>Calculadora!C203</f>
        <v>51424</v>
      </c>
      <c r="C193" s="54">
        <f>Calculadora!F203</f>
        <v>0</v>
      </c>
      <c r="D193" s="54">
        <f>Calculadora!G203</f>
        <v>0</v>
      </c>
      <c r="E193" s="54">
        <f>Calculadora!H203</f>
        <v>0</v>
      </c>
      <c r="F193" s="54">
        <f>Calculadora!I203</f>
        <v>0</v>
      </c>
      <c r="G193" s="54">
        <f>Calculadora!J203</f>
        <v>0</v>
      </c>
    </row>
    <row r="194" spans="1:7" x14ac:dyDescent="0.25">
      <c r="A194" s="19" t="str">
        <f>Calculadora!B204</f>
        <v/>
      </c>
      <c r="B194" s="53">
        <f>Calculadora!C204</f>
        <v>51455</v>
      </c>
      <c r="C194" s="54">
        <f>Calculadora!F204</f>
        <v>0</v>
      </c>
      <c r="D194" s="54">
        <f>Calculadora!G204</f>
        <v>0</v>
      </c>
      <c r="E194" s="54">
        <f>Calculadora!H204</f>
        <v>0</v>
      </c>
      <c r="F194" s="54">
        <f>Calculadora!I204</f>
        <v>0</v>
      </c>
      <c r="G194" s="54">
        <f>Calculadora!J204</f>
        <v>0</v>
      </c>
    </row>
    <row r="195" spans="1:7" x14ac:dyDescent="0.25">
      <c r="A195" s="19" t="str">
        <f>Calculadora!B205</f>
        <v/>
      </c>
      <c r="B195" s="53">
        <f>Calculadora!C205</f>
        <v>51485</v>
      </c>
      <c r="C195" s="54">
        <f>Calculadora!F205</f>
        <v>0</v>
      </c>
      <c r="D195" s="54">
        <f>Calculadora!G205</f>
        <v>0</v>
      </c>
      <c r="E195" s="54">
        <f>Calculadora!H205</f>
        <v>0</v>
      </c>
      <c r="F195" s="54">
        <f>Calculadora!I205</f>
        <v>0</v>
      </c>
      <c r="G195" s="54">
        <f>Calculadora!J205</f>
        <v>0</v>
      </c>
    </row>
    <row r="196" spans="1:7" x14ac:dyDescent="0.25">
      <c r="A196" s="19" t="str">
        <f>Calculadora!B206</f>
        <v/>
      </c>
      <c r="B196" s="53">
        <f>Calculadora!C206</f>
        <v>51516</v>
      </c>
      <c r="C196" s="54">
        <f>Calculadora!F206</f>
        <v>0</v>
      </c>
      <c r="D196" s="54">
        <f>Calculadora!G206</f>
        <v>0</v>
      </c>
      <c r="E196" s="54">
        <f>Calculadora!H206</f>
        <v>0</v>
      </c>
      <c r="F196" s="54">
        <f>Calculadora!I206</f>
        <v>0</v>
      </c>
      <c r="G196" s="54">
        <f>Calculadora!J206</f>
        <v>0</v>
      </c>
    </row>
    <row r="197" spans="1:7" x14ac:dyDescent="0.25">
      <c r="A197" s="19" t="str">
        <f>Calculadora!B207</f>
        <v/>
      </c>
      <c r="B197" s="53">
        <f>Calculadora!C207</f>
        <v>51547</v>
      </c>
      <c r="C197" s="54">
        <f>Calculadora!F207</f>
        <v>0</v>
      </c>
      <c r="D197" s="54">
        <f>Calculadora!G207</f>
        <v>0</v>
      </c>
      <c r="E197" s="54">
        <f>Calculadora!H207</f>
        <v>0</v>
      </c>
      <c r="F197" s="54">
        <f>Calculadora!I207</f>
        <v>0</v>
      </c>
      <c r="G197" s="54">
        <f>Calculadora!J207</f>
        <v>0</v>
      </c>
    </row>
    <row r="198" spans="1:7" x14ac:dyDescent="0.25">
      <c r="A198" s="19" t="str">
        <f>Calculadora!B208</f>
        <v/>
      </c>
      <c r="B198" s="53">
        <f>Calculadora!C208</f>
        <v>51575</v>
      </c>
      <c r="C198" s="54">
        <f>Calculadora!F208</f>
        <v>0</v>
      </c>
      <c r="D198" s="54">
        <f>Calculadora!G208</f>
        <v>0</v>
      </c>
      <c r="E198" s="54">
        <f>Calculadora!H208</f>
        <v>0</v>
      </c>
      <c r="F198" s="54">
        <f>Calculadora!I208</f>
        <v>0</v>
      </c>
      <c r="G198" s="54">
        <f>Calculadora!J208</f>
        <v>0</v>
      </c>
    </row>
    <row r="199" spans="1:7" x14ac:dyDescent="0.25">
      <c r="A199" s="19" t="str">
        <f>Calculadora!B209</f>
        <v/>
      </c>
      <c r="B199" s="53">
        <f>Calculadora!C209</f>
        <v>51606</v>
      </c>
      <c r="C199" s="54">
        <f>Calculadora!F209</f>
        <v>0</v>
      </c>
      <c r="D199" s="54">
        <f>Calculadora!G209</f>
        <v>0</v>
      </c>
      <c r="E199" s="54">
        <f>Calculadora!H209</f>
        <v>0</v>
      </c>
      <c r="F199" s="54">
        <f>Calculadora!I209</f>
        <v>0</v>
      </c>
      <c r="G199" s="54">
        <f>Calculadora!J209</f>
        <v>0</v>
      </c>
    </row>
    <row r="200" spans="1:7" x14ac:dyDescent="0.25">
      <c r="A200" s="19" t="str">
        <f>Calculadora!B210</f>
        <v/>
      </c>
      <c r="B200" s="53">
        <f>Calculadora!C210</f>
        <v>51636</v>
      </c>
      <c r="C200" s="54">
        <f>Calculadora!F210</f>
        <v>0</v>
      </c>
      <c r="D200" s="54">
        <f>Calculadora!G210</f>
        <v>0</v>
      </c>
      <c r="E200" s="54">
        <f>Calculadora!H210</f>
        <v>0</v>
      </c>
      <c r="F200" s="54">
        <f>Calculadora!I210</f>
        <v>0</v>
      </c>
      <c r="G200" s="54">
        <f>Calculadora!J210</f>
        <v>0</v>
      </c>
    </row>
    <row r="201" spans="1:7" x14ac:dyDescent="0.25">
      <c r="A201" s="19" t="str">
        <f>Calculadora!B211</f>
        <v/>
      </c>
      <c r="B201" s="53">
        <f>Calculadora!C211</f>
        <v>51667</v>
      </c>
      <c r="C201" s="54">
        <f>Calculadora!F211</f>
        <v>0</v>
      </c>
      <c r="D201" s="54">
        <f>Calculadora!G211</f>
        <v>0</v>
      </c>
      <c r="E201" s="54">
        <f>Calculadora!H211</f>
        <v>0</v>
      </c>
      <c r="F201" s="54">
        <f>Calculadora!I211</f>
        <v>0</v>
      </c>
      <c r="G201" s="54">
        <f>Calculadora!J211</f>
        <v>0</v>
      </c>
    </row>
    <row r="202" spans="1:7" x14ac:dyDescent="0.25">
      <c r="A202" s="19" t="str">
        <f>Calculadora!B212</f>
        <v/>
      </c>
      <c r="B202" s="53">
        <f>Calculadora!C212</f>
        <v>51697</v>
      </c>
      <c r="C202" s="54">
        <f>Calculadora!F212</f>
        <v>0</v>
      </c>
      <c r="D202" s="54">
        <f>Calculadora!G212</f>
        <v>0</v>
      </c>
      <c r="E202" s="54">
        <f>Calculadora!H212</f>
        <v>0</v>
      </c>
      <c r="F202" s="54">
        <f>Calculadora!I212</f>
        <v>0</v>
      </c>
      <c r="G202" s="54">
        <f>Calculadora!J212</f>
        <v>0</v>
      </c>
    </row>
    <row r="203" spans="1:7" x14ac:dyDescent="0.25">
      <c r="A203" s="19" t="str">
        <f>Calculadora!B213</f>
        <v/>
      </c>
      <c r="B203" s="53">
        <f>Calculadora!C213</f>
        <v>51728</v>
      </c>
      <c r="C203" s="54">
        <f>Calculadora!F213</f>
        <v>0</v>
      </c>
      <c r="D203" s="54">
        <f>Calculadora!G213</f>
        <v>0</v>
      </c>
      <c r="E203" s="54">
        <f>Calculadora!H213</f>
        <v>0</v>
      </c>
      <c r="F203" s="54">
        <f>Calculadora!I213</f>
        <v>0</v>
      </c>
      <c r="G203" s="54">
        <f>Calculadora!J213</f>
        <v>0</v>
      </c>
    </row>
    <row r="204" spans="1:7" x14ac:dyDescent="0.25">
      <c r="A204" s="19" t="str">
        <f>Calculadora!B214</f>
        <v/>
      </c>
      <c r="B204" s="53">
        <f>Calculadora!C214</f>
        <v>51759</v>
      </c>
      <c r="C204" s="54">
        <f>Calculadora!F214</f>
        <v>0</v>
      </c>
      <c r="D204" s="54">
        <f>Calculadora!G214</f>
        <v>0</v>
      </c>
      <c r="E204" s="54">
        <f>Calculadora!H214</f>
        <v>0</v>
      </c>
      <c r="F204" s="54">
        <f>Calculadora!I214</f>
        <v>0</v>
      </c>
      <c r="G204" s="54">
        <f>Calculadora!J214</f>
        <v>0</v>
      </c>
    </row>
    <row r="205" spans="1:7" x14ac:dyDescent="0.25">
      <c r="A205" s="19" t="str">
        <f>Calculadora!B215</f>
        <v/>
      </c>
      <c r="B205" s="53">
        <f>Calculadora!C215</f>
        <v>51789</v>
      </c>
      <c r="C205" s="54">
        <f>Calculadora!F215</f>
        <v>0</v>
      </c>
      <c r="D205" s="54">
        <f>Calculadora!G215</f>
        <v>0</v>
      </c>
      <c r="E205" s="54">
        <f>Calculadora!H215</f>
        <v>0</v>
      </c>
      <c r="F205" s="54">
        <f>Calculadora!I215</f>
        <v>0</v>
      </c>
      <c r="G205" s="54">
        <f>Calculadora!J215</f>
        <v>0</v>
      </c>
    </row>
    <row r="206" spans="1:7" x14ac:dyDescent="0.25">
      <c r="A206" s="19" t="str">
        <f>Calculadora!B216</f>
        <v/>
      </c>
      <c r="B206" s="53">
        <f>Calculadora!C216</f>
        <v>51820</v>
      </c>
      <c r="C206" s="54">
        <f>Calculadora!F216</f>
        <v>0</v>
      </c>
      <c r="D206" s="54">
        <f>Calculadora!G216</f>
        <v>0</v>
      </c>
      <c r="E206" s="54">
        <f>Calculadora!H216</f>
        <v>0</v>
      </c>
      <c r="F206" s="54">
        <f>Calculadora!I216</f>
        <v>0</v>
      </c>
      <c r="G206" s="54">
        <f>Calculadora!J216</f>
        <v>0</v>
      </c>
    </row>
    <row r="207" spans="1:7" x14ac:dyDescent="0.25">
      <c r="A207" s="19" t="str">
        <f>Calculadora!B217</f>
        <v/>
      </c>
      <c r="B207" s="53">
        <f>Calculadora!C217</f>
        <v>51850</v>
      </c>
      <c r="C207" s="54">
        <f>Calculadora!F217</f>
        <v>0</v>
      </c>
      <c r="D207" s="54">
        <f>Calculadora!G217</f>
        <v>0</v>
      </c>
      <c r="E207" s="54">
        <f>Calculadora!H217</f>
        <v>0</v>
      </c>
      <c r="F207" s="54">
        <f>Calculadora!I217</f>
        <v>0</v>
      </c>
      <c r="G207" s="54">
        <f>Calculadora!J217</f>
        <v>0</v>
      </c>
    </row>
    <row r="208" spans="1:7" x14ac:dyDescent="0.25">
      <c r="A208" s="19" t="str">
        <f>Calculadora!B218</f>
        <v/>
      </c>
      <c r="B208" s="53">
        <f>Calculadora!C218</f>
        <v>51881</v>
      </c>
      <c r="C208" s="54">
        <f>Calculadora!F218</f>
        <v>0</v>
      </c>
      <c r="D208" s="54">
        <f>Calculadora!G218</f>
        <v>0</v>
      </c>
      <c r="E208" s="54">
        <f>Calculadora!H218</f>
        <v>0</v>
      </c>
      <c r="F208" s="54">
        <f>Calculadora!I218</f>
        <v>0</v>
      </c>
      <c r="G208" s="54">
        <f>Calculadora!J218</f>
        <v>0</v>
      </c>
    </row>
    <row r="209" spans="1:7" x14ac:dyDescent="0.25">
      <c r="A209" s="19" t="str">
        <f>Calculadora!B219</f>
        <v/>
      </c>
      <c r="B209" s="53">
        <f>Calculadora!C219</f>
        <v>51912</v>
      </c>
      <c r="C209" s="54">
        <f>Calculadora!F219</f>
        <v>0</v>
      </c>
      <c r="D209" s="54">
        <f>Calculadora!G219</f>
        <v>0</v>
      </c>
      <c r="E209" s="54">
        <f>Calculadora!H219</f>
        <v>0</v>
      </c>
      <c r="F209" s="54">
        <f>Calculadora!I219</f>
        <v>0</v>
      </c>
      <c r="G209" s="54">
        <f>Calculadora!J219</f>
        <v>0</v>
      </c>
    </row>
    <row r="210" spans="1:7" x14ac:dyDescent="0.25">
      <c r="A210" s="19" t="str">
        <f>Calculadora!B220</f>
        <v/>
      </c>
      <c r="B210" s="53">
        <f>Calculadora!C220</f>
        <v>51940</v>
      </c>
      <c r="C210" s="54">
        <f>Calculadora!F220</f>
        <v>0</v>
      </c>
      <c r="D210" s="54">
        <f>Calculadora!G220</f>
        <v>0</v>
      </c>
      <c r="E210" s="54">
        <f>Calculadora!H220</f>
        <v>0</v>
      </c>
      <c r="F210" s="54">
        <f>Calculadora!I220</f>
        <v>0</v>
      </c>
      <c r="G210" s="54">
        <f>Calculadora!J220</f>
        <v>0</v>
      </c>
    </row>
    <row r="211" spans="1:7" x14ac:dyDescent="0.25">
      <c r="A211" s="19" t="str">
        <f>Calculadora!B221</f>
        <v/>
      </c>
      <c r="B211" s="53">
        <f>Calculadora!C221</f>
        <v>51971</v>
      </c>
      <c r="C211" s="54">
        <f>Calculadora!F221</f>
        <v>0</v>
      </c>
      <c r="D211" s="54">
        <f>Calculadora!G221</f>
        <v>0</v>
      </c>
      <c r="E211" s="54">
        <f>Calculadora!H221</f>
        <v>0</v>
      </c>
      <c r="F211" s="54">
        <f>Calculadora!I221</f>
        <v>0</v>
      </c>
      <c r="G211" s="54">
        <f>Calculadora!J221</f>
        <v>0</v>
      </c>
    </row>
    <row r="212" spans="1:7" x14ac:dyDescent="0.25">
      <c r="A212" s="19" t="str">
        <f>Calculadora!B222</f>
        <v/>
      </c>
      <c r="B212" s="53">
        <f>Calculadora!C222</f>
        <v>52001</v>
      </c>
      <c r="C212" s="54">
        <f>Calculadora!F222</f>
        <v>0</v>
      </c>
      <c r="D212" s="54">
        <f>Calculadora!G222</f>
        <v>0</v>
      </c>
      <c r="E212" s="54">
        <f>Calculadora!H222</f>
        <v>0</v>
      </c>
      <c r="F212" s="54">
        <f>Calculadora!I222</f>
        <v>0</v>
      </c>
      <c r="G212" s="54">
        <f>Calculadora!J222</f>
        <v>0</v>
      </c>
    </row>
    <row r="213" spans="1:7" x14ac:dyDescent="0.25">
      <c r="A213" s="19" t="str">
        <f>Calculadora!B223</f>
        <v/>
      </c>
      <c r="B213" s="53">
        <f>Calculadora!C223</f>
        <v>52032</v>
      </c>
      <c r="C213" s="54">
        <f>Calculadora!F223</f>
        <v>0</v>
      </c>
      <c r="D213" s="54">
        <f>Calculadora!G223</f>
        <v>0</v>
      </c>
      <c r="E213" s="54">
        <f>Calculadora!H223</f>
        <v>0</v>
      </c>
      <c r="F213" s="54">
        <f>Calculadora!I223</f>
        <v>0</v>
      </c>
      <c r="G213" s="54">
        <f>Calculadora!J223</f>
        <v>0</v>
      </c>
    </row>
    <row r="214" spans="1:7" x14ac:dyDescent="0.25">
      <c r="A214" s="19" t="str">
        <f>Calculadora!B224</f>
        <v/>
      </c>
      <c r="B214" s="53">
        <f>Calculadora!C224</f>
        <v>52062</v>
      </c>
      <c r="C214" s="54">
        <f>Calculadora!F224</f>
        <v>0</v>
      </c>
      <c r="D214" s="54">
        <f>Calculadora!G224</f>
        <v>0</v>
      </c>
      <c r="E214" s="54">
        <f>Calculadora!H224</f>
        <v>0</v>
      </c>
      <c r="F214" s="54">
        <f>Calculadora!I224</f>
        <v>0</v>
      </c>
      <c r="G214" s="54">
        <f>Calculadora!J224</f>
        <v>0</v>
      </c>
    </row>
    <row r="215" spans="1:7" x14ac:dyDescent="0.25">
      <c r="A215" s="19" t="str">
        <f>Calculadora!B225</f>
        <v/>
      </c>
      <c r="B215" s="53">
        <f>Calculadora!C225</f>
        <v>52093</v>
      </c>
      <c r="C215" s="54">
        <f>Calculadora!F225</f>
        <v>0</v>
      </c>
      <c r="D215" s="54">
        <f>Calculadora!G225</f>
        <v>0</v>
      </c>
      <c r="E215" s="54">
        <f>Calculadora!H225</f>
        <v>0</v>
      </c>
      <c r="F215" s="54">
        <f>Calculadora!I225</f>
        <v>0</v>
      </c>
      <c r="G215" s="54">
        <f>Calculadora!J225</f>
        <v>0</v>
      </c>
    </row>
    <row r="216" spans="1:7" x14ac:dyDescent="0.25">
      <c r="A216" s="19" t="str">
        <f>Calculadora!B226</f>
        <v/>
      </c>
      <c r="B216" s="53">
        <f>Calculadora!C226</f>
        <v>52124</v>
      </c>
      <c r="C216" s="54">
        <f>Calculadora!F226</f>
        <v>0</v>
      </c>
      <c r="D216" s="54">
        <f>Calculadora!G226</f>
        <v>0</v>
      </c>
      <c r="E216" s="54">
        <f>Calculadora!H226</f>
        <v>0</v>
      </c>
      <c r="F216" s="54">
        <f>Calculadora!I226</f>
        <v>0</v>
      </c>
      <c r="G216" s="54">
        <f>Calculadora!J226</f>
        <v>0</v>
      </c>
    </row>
    <row r="217" spans="1:7" x14ac:dyDescent="0.25">
      <c r="A217" s="19" t="str">
        <f>Calculadora!B227</f>
        <v/>
      </c>
      <c r="B217" s="53">
        <f>Calculadora!C227</f>
        <v>52154</v>
      </c>
      <c r="C217" s="54">
        <f>Calculadora!F227</f>
        <v>0</v>
      </c>
      <c r="D217" s="54">
        <f>Calculadora!G227</f>
        <v>0</v>
      </c>
      <c r="E217" s="54">
        <f>Calculadora!H227</f>
        <v>0</v>
      </c>
      <c r="F217" s="54">
        <f>Calculadora!I227</f>
        <v>0</v>
      </c>
      <c r="G217" s="54">
        <f>Calculadora!J227</f>
        <v>0</v>
      </c>
    </row>
    <row r="218" spans="1:7" x14ac:dyDescent="0.25">
      <c r="A218" s="19" t="str">
        <f>Calculadora!B228</f>
        <v/>
      </c>
      <c r="B218" s="53">
        <f>Calculadora!C228</f>
        <v>52185</v>
      </c>
      <c r="C218" s="54">
        <f>Calculadora!F228</f>
        <v>0</v>
      </c>
      <c r="D218" s="54">
        <f>Calculadora!G228</f>
        <v>0</v>
      </c>
      <c r="E218" s="54">
        <f>Calculadora!H228</f>
        <v>0</v>
      </c>
      <c r="F218" s="54">
        <f>Calculadora!I228</f>
        <v>0</v>
      </c>
      <c r="G218" s="54">
        <f>Calculadora!J228</f>
        <v>0</v>
      </c>
    </row>
    <row r="219" spans="1:7" x14ac:dyDescent="0.25">
      <c r="A219" s="19" t="str">
        <f>Calculadora!B229</f>
        <v/>
      </c>
      <c r="B219" s="53">
        <f>Calculadora!C229</f>
        <v>52215</v>
      </c>
      <c r="C219" s="54">
        <f>Calculadora!F229</f>
        <v>0</v>
      </c>
      <c r="D219" s="54">
        <f>Calculadora!G229</f>
        <v>0</v>
      </c>
      <c r="E219" s="54">
        <f>Calculadora!H229</f>
        <v>0</v>
      </c>
      <c r="F219" s="54">
        <f>Calculadora!I229</f>
        <v>0</v>
      </c>
      <c r="G219" s="54">
        <f>Calculadora!J229</f>
        <v>0</v>
      </c>
    </row>
    <row r="220" spans="1:7" x14ac:dyDescent="0.25">
      <c r="A220" s="19" t="str">
        <f>Calculadora!B230</f>
        <v/>
      </c>
      <c r="B220" s="53">
        <f>Calculadora!C230</f>
        <v>52246</v>
      </c>
      <c r="C220" s="54">
        <f>Calculadora!F230</f>
        <v>0</v>
      </c>
      <c r="D220" s="54">
        <f>Calculadora!G230</f>
        <v>0</v>
      </c>
      <c r="E220" s="54">
        <f>Calculadora!H230</f>
        <v>0</v>
      </c>
      <c r="F220" s="54">
        <f>Calculadora!I230</f>
        <v>0</v>
      </c>
      <c r="G220" s="54">
        <f>Calculadora!J230</f>
        <v>0</v>
      </c>
    </row>
    <row r="221" spans="1:7" x14ac:dyDescent="0.25">
      <c r="A221" s="19" t="str">
        <f>Calculadora!B231</f>
        <v/>
      </c>
      <c r="B221" s="53">
        <f>Calculadora!C231</f>
        <v>52277</v>
      </c>
      <c r="C221" s="54">
        <f>Calculadora!F231</f>
        <v>0</v>
      </c>
      <c r="D221" s="54">
        <f>Calculadora!G231</f>
        <v>0</v>
      </c>
      <c r="E221" s="54">
        <f>Calculadora!H231</f>
        <v>0</v>
      </c>
      <c r="F221" s="54">
        <f>Calculadora!I231</f>
        <v>0</v>
      </c>
      <c r="G221" s="54">
        <f>Calculadora!J231</f>
        <v>0</v>
      </c>
    </row>
    <row r="222" spans="1:7" x14ac:dyDescent="0.25">
      <c r="A222" s="19" t="str">
        <f>Calculadora!B232</f>
        <v/>
      </c>
      <c r="B222" s="53">
        <f>Calculadora!C232</f>
        <v>52305</v>
      </c>
      <c r="C222" s="54">
        <f>Calculadora!F232</f>
        <v>0</v>
      </c>
      <c r="D222" s="54">
        <f>Calculadora!G232</f>
        <v>0</v>
      </c>
      <c r="E222" s="54">
        <f>Calculadora!H232</f>
        <v>0</v>
      </c>
      <c r="F222" s="54">
        <f>Calculadora!I232</f>
        <v>0</v>
      </c>
      <c r="G222" s="54">
        <f>Calculadora!J232</f>
        <v>0</v>
      </c>
    </row>
    <row r="223" spans="1:7" x14ac:dyDescent="0.25">
      <c r="A223" s="19" t="str">
        <f>Calculadora!B233</f>
        <v/>
      </c>
      <c r="B223" s="53">
        <f>Calculadora!C233</f>
        <v>52336</v>
      </c>
      <c r="C223" s="54">
        <f>Calculadora!F233</f>
        <v>0</v>
      </c>
      <c r="D223" s="54">
        <f>Calculadora!G233</f>
        <v>0</v>
      </c>
      <c r="E223" s="54">
        <f>Calculadora!H233</f>
        <v>0</v>
      </c>
      <c r="F223" s="54">
        <f>Calculadora!I233</f>
        <v>0</v>
      </c>
      <c r="G223" s="54">
        <f>Calculadora!J233</f>
        <v>0</v>
      </c>
    </row>
    <row r="224" spans="1:7" x14ac:dyDescent="0.25">
      <c r="A224" s="19" t="str">
        <f>Calculadora!B234</f>
        <v/>
      </c>
      <c r="B224" s="53">
        <f>Calculadora!C234</f>
        <v>52366</v>
      </c>
      <c r="C224" s="54">
        <f>Calculadora!F234</f>
        <v>0</v>
      </c>
      <c r="D224" s="54">
        <f>Calculadora!G234</f>
        <v>0</v>
      </c>
      <c r="E224" s="54">
        <f>Calculadora!H234</f>
        <v>0</v>
      </c>
      <c r="F224" s="54">
        <f>Calculadora!I234</f>
        <v>0</v>
      </c>
      <c r="G224" s="54">
        <f>Calculadora!J234</f>
        <v>0</v>
      </c>
    </row>
    <row r="225" spans="1:7" x14ac:dyDescent="0.25">
      <c r="A225" s="19" t="str">
        <f>Calculadora!B235</f>
        <v/>
      </c>
      <c r="B225" s="53">
        <f>Calculadora!C235</f>
        <v>52397</v>
      </c>
      <c r="C225" s="54">
        <f>Calculadora!F235</f>
        <v>0</v>
      </c>
      <c r="D225" s="54">
        <f>Calculadora!G235</f>
        <v>0</v>
      </c>
      <c r="E225" s="54">
        <f>Calculadora!H235</f>
        <v>0</v>
      </c>
      <c r="F225" s="54">
        <f>Calculadora!I235</f>
        <v>0</v>
      </c>
      <c r="G225" s="54">
        <f>Calculadora!J235</f>
        <v>0</v>
      </c>
    </row>
    <row r="226" spans="1:7" x14ac:dyDescent="0.25">
      <c r="A226" s="19" t="str">
        <f>Calculadora!B236</f>
        <v/>
      </c>
      <c r="B226" s="53">
        <f>Calculadora!C236</f>
        <v>52427</v>
      </c>
      <c r="C226" s="54">
        <f>Calculadora!F236</f>
        <v>0</v>
      </c>
      <c r="D226" s="54">
        <f>Calculadora!G236</f>
        <v>0</v>
      </c>
      <c r="E226" s="54">
        <f>Calculadora!H236</f>
        <v>0</v>
      </c>
      <c r="F226" s="54">
        <f>Calculadora!I236</f>
        <v>0</v>
      </c>
      <c r="G226" s="54">
        <f>Calculadora!J236</f>
        <v>0</v>
      </c>
    </row>
    <row r="227" spans="1:7" x14ac:dyDescent="0.25">
      <c r="A227" s="19" t="str">
        <f>Calculadora!B237</f>
        <v/>
      </c>
      <c r="B227" s="53">
        <f>Calculadora!C237</f>
        <v>52458</v>
      </c>
      <c r="C227" s="54">
        <f>Calculadora!F237</f>
        <v>0</v>
      </c>
      <c r="D227" s="54">
        <f>Calculadora!G237</f>
        <v>0</v>
      </c>
      <c r="E227" s="54">
        <f>Calculadora!H237</f>
        <v>0</v>
      </c>
      <c r="F227" s="54">
        <f>Calculadora!I237</f>
        <v>0</v>
      </c>
      <c r="G227" s="54">
        <f>Calculadora!J237</f>
        <v>0</v>
      </c>
    </row>
    <row r="228" spans="1:7" x14ac:dyDescent="0.25">
      <c r="A228" s="19" t="str">
        <f>Calculadora!B238</f>
        <v/>
      </c>
      <c r="B228" s="53">
        <f>Calculadora!C238</f>
        <v>52489</v>
      </c>
      <c r="C228" s="54">
        <f>Calculadora!F238</f>
        <v>0</v>
      </c>
      <c r="D228" s="54">
        <f>Calculadora!G238</f>
        <v>0</v>
      </c>
      <c r="E228" s="54">
        <f>Calculadora!H238</f>
        <v>0</v>
      </c>
      <c r="F228" s="54">
        <f>Calculadora!I238</f>
        <v>0</v>
      </c>
      <c r="G228" s="54">
        <f>Calculadora!J238</f>
        <v>0</v>
      </c>
    </row>
    <row r="229" spans="1:7" x14ac:dyDescent="0.25">
      <c r="A229" s="19" t="str">
        <f>Calculadora!B239</f>
        <v/>
      </c>
      <c r="B229" s="53">
        <f>Calculadora!C239</f>
        <v>52519</v>
      </c>
      <c r="C229" s="54">
        <f>Calculadora!F239</f>
        <v>0</v>
      </c>
      <c r="D229" s="54">
        <f>Calculadora!G239</f>
        <v>0</v>
      </c>
      <c r="E229" s="54">
        <f>Calculadora!H239</f>
        <v>0</v>
      </c>
      <c r="F229" s="54">
        <f>Calculadora!I239</f>
        <v>0</v>
      </c>
      <c r="G229" s="54">
        <f>Calculadora!J239</f>
        <v>0</v>
      </c>
    </row>
    <row r="230" spans="1:7" x14ac:dyDescent="0.25">
      <c r="A230" s="19" t="str">
        <f>Calculadora!B240</f>
        <v/>
      </c>
      <c r="B230" s="53">
        <f>Calculadora!C240</f>
        <v>52550</v>
      </c>
      <c r="C230" s="54">
        <f>Calculadora!F240</f>
        <v>0</v>
      </c>
      <c r="D230" s="54">
        <f>Calculadora!G240</f>
        <v>0</v>
      </c>
      <c r="E230" s="54">
        <f>Calculadora!H240</f>
        <v>0</v>
      </c>
      <c r="F230" s="54">
        <f>Calculadora!I240</f>
        <v>0</v>
      </c>
      <c r="G230" s="54">
        <f>Calculadora!J240</f>
        <v>0</v>
      </c>
    </row>
    <row r="231" spans="1:7" x14ac:dyDescent="0.25">
      <c r="A231" s="19" t="str">
        <f>Calculadora!B241</f>
        <v/>
      </c>
      <c r="B231" s="53">
        <f>Calculadora!C241</f>
        <v>52580</v>
      </c>
      <c r="C231" s="54">
        <f>Calculadora!F241</f>
        <v>0</v>
      </c>
      <c r="D231" s="54">
        <f>Calculadora!G241</f>
        <v>0</v>
      </c>
      <c r="E231" s="54">
        <f>Calculadora!H241</f>
        <v>0</v>
      </c>
      <c r="F231" s="54">
        <f>Calculadora!I241</f>
        <v>0</v>
      </c>
      <c r="G231" s="54">
        <f>Calculadora!J241</f>
        <v>0</v>
      </c>
    </row>
    <row r="232" spans="1:7" x14ac:dyDescent="0.25">
      <c r="A232" s="19" t="str">
        <f>Calculadora!B242</f>
        <v/>
      </c>
      <c r="B232" s="53">
        <f>Calculadora!C242</f>
        <v>52611</v>
      </c>
      <c r="C232" s="54">
        <f>Calculadora!F242</f>
        <v>0</v>
      </c>
      <c r="D232" s="54">
        <f>Calculadora!G242</f>
        <v>0</v>
      </c>
      <c r="E232" s="54">
        <f>Calculadora!H242</f>
        <v>0</v>
      </c>
      <c r="F232" s="54">
        <f>Calculadora!I242</f>
        <v>0</v>
      </c>
      <c r="G232" s="54">
        <f>Calculadora!J242</f>
        <v>0</v>
      </c>
    </row>
    <row r="233" spans="1:7" x14ac:dyDescent="0.25">
      <c r="A233" s="19" t="str">
        <f>Calculadora!B243</f>
        <v/>
      </c>
      <c r="B233" s="53">
        <f>Calculadora!C243</f>
        <v>52642</v>
      </c>
      <c r="C233" s="54">
        <f>Calculadora!F243</f>
        <v>0</v>
      </c>
      <c r="D233" s="54">
        <f>Calculadora!G243</f>
        <v>0</v>
      </c>
      <c r="E233" s="54">
        <f>Calculadora!H243</f>
        <v>0</v>
      </c>
      <c r="F233" s="54">
        <f>Calculadora!I243</f>
        <v>0</v>
      </c>
      <c r="G233" s="54">
        <f>Calculadora!J243</f>
        <v>0</v>
      </c>
    </row>
    <row r="234" spans="1:7" x14ac:dyDescent="0.25">
      <c r="A234" s="19" t="str">
        <f>Calculadora!B244</f>
        <v/>
      </c>
      <c r="B234" s="53">
        <f>Calculadora!C244</f>
        <v>52671</v>
      </c>
      <c r="C234" s="54">
        <f>Calculadora!F244</f>
        <v>0</v>
      </c>
      <c r="D234" s="54">
        <f>Calculadora!G244</f>
        <v>0</v>
      </c>
      <c r="E234" s="54">
        <f>Calculadora!H244</f>
        <v>0</v>
      </c>
      <c r="F234" s="54">
        <f>Calculadora!I244</f>
        <v>0</v>
      </c>
      <c r="G234" s="54">
        <f>Calculadora!J244</f>
        <v>0</v>
      </c>
    </row>
    <row r="235" spans="1:7" x14ac:dyDescent="0.25">
      <c r="A235" s="19" t="str">
        <f>Calculadora!B245</f>
        <v/>
      </c>
      <c r="B235" s="53">
        <f>Calculadora!C245</f>
        <v>52702</v>
      </c>
      <c r="C235" s="54">
        <f>Calculadora!F245</f>
        <v>0</v>
      </c>
      <c r="D235" s="54">
        <f>Calculadora!G245</f>
        <v>0</v>
      </c>
      <c r="E235" s="54">
        <f>Calculadora!H245</f>
        <v>0</v>
      </c>
      <c r="F235" s="54">
        <f>Calculadora!I245</f>
        <v>0</v>
      </c>
      <c r="G235" s="54">
        <f>Calculadora!J245</f>
        <v>0</v>
      </c>
    </row>
    <row r="236" spans="1:7" x14ac:dyDescent="0.25">
      <c r="A236" s="19" t="str">
        <f>Calculadora!B246</f>
        <v/>
      </c>
      <c r="B236" s="53">
        <f>Calculadora!C246</f>
        <v>52732</v>
      </c>
      <c r="C236" s="54">
        <f>Calculadora!F246</f>
        <v>0</v>
      </c>
      <c r="D236" s="54">
        <f>Calculadora!G246</f>
        <v>0</v>
      </c>
      <c r="E236" s="54">
        <f>Calculadora!H246</f>
        <v>0</v>
      </c>
      <c r="F236" s="54">
        <f>Calculadora!I246</f>
        <v>0</v>
      </c>
      <c r="G236" s="54">
        <f>Calculadora!J246</f>
        <v>0</v>
      </c>
    </row>
    <row r="237" spans="1:7" x14ac:dyDescent="0.25">
      <c r="A237" s="19" t="str">
        <f>Calculadora!B247</f>
        <v/>
      </c>
      <c r="B237" s="53">
        <f>Calculadora!C247</f>
        <v>52763</v>
      </c>
      <c r="C237" s="54">
        <f>Calculadora!F247</f>
        <v>0</v>
      </c>
      <c r="D237" s="54">
        <f>Calculadora!G247</f>
        <v>0</v>
      </c>
      <c r="E237" s="54">
        <f>Calculadora!H247</f>
        <v>0</v>
      </c>
      <c r="F237" s="54">
        <f>Calculadora!I247</f>
        <v>0</v>
      </c>
      <c r="G237" s="54">
        <f>Calculadora!J247</f>
        <v>0</v>
      </c>
    </row>
    <row r="238" spans="1:7" x14ac:dyDescent="0.25">
      <c r="A238" s="19" t="str">
        <f>Calculadora!B248</f>
        <v/>
      </c>
      <c r="B238" s="53">
        <f>Calculadora!C248</f>
        <v>52793</v>
      </c>
      <c r="C238" s="54">
        <f>Calculadora!F248</f>
        <v>0</v>
      </c>
      <c r="D238" s="54">
        <f>Calculadora!G248</f>
        <v>0</v>
      </c>
      <c r="E238" s="54">
        <f>Calculadora!H248</f>
        <v>0</v>
      </c>
      <c r="F238" s="54">
        <f>Calculadora!I248</f>
        <v>0</v>
      </c>
      <c r="G238" s="54">
        <f>Calculadora!J248</f>
        <v>0</v>
      </c>
    </row>
    <row r="239" spans="1:7" x14ac:dyDescent="0.25">
      <c r="A239" s="19" t="str">
        <f>Calculadora!B249</f>
        <v/>
      </c>
      <c r="B239" s="53">
        <f>Calculadora!C249</f>
        <v>52824</v>
      </c>
      <c r="C239" s="54">
        <f>Calculadora!F249</f>
        <v>0</v>
      </c>
      <c r="D239" s="54">
        <f>Calculadora!G249</f>
        <v>0</v>
      </c>
      <c r="E239" s="54">
        <f>Calculadora!H249</f>
        <v>0</v>
      </c>
      <c r="F239" s="54">
        <f>Calculadora!I249</f>
        <v>0</v>
      </c>
      <c r="G239" s="54">
        <f>Calculadora!J249</f>
        <v>0</v>
      </c>
    </row>
    <row r="240" spans="1:7" x14ac:dyDescent="0.25">
      <c r="A240" s="19" t="str">
        <f>Calculadora!B250</f>
        <v/>
      </c>
      <c r="B240" s="53">
        <f>Calculadora!C250</f>
        <v>52855</v>
      </c>
      <c r="C240" s="54">
        <f>Calculadora!F250</f>
        <v>0</v>
      </c>
      <c r="D240" s="54">
        <f>Calculadora!G250</f>
        <v>0</v>
      </c>
      <c r="E240" s="54">
        <f>Calculadora!H250</f>
        <v>0</v>
      </c>
      <c r="F240" s="54">
        <f>Calculadora!I250</f>
        <v>0</v>
      </c>
      <c r="G240" s="54">
        <f>Calculadora!J250</f>
        <v>0</v>
      </c>
    </row>
    <row r="241" spans="1:7" x14ac:dyDescent="0.25">
      <c r="A241" s="19" t="str">
        <f>Calculadora!B251</f>
        <v/>
      </c>
      <c r="B241" s="53">
        <f>Calculadora!C251</f>
        <v>52885</v>
      </c>
      <c r="C241" s="54">
        <f>Calculadora!F251</f>
        <v>0</v>
      </c>
      <c r="D241" s="54">
        <f>Calculadora!G251</f>
        <v>0</v>
      </c>
      <c r="E241" s="54">
        <f>Calculadora!H251</f>
        <v>0</v>
      </c>
      <c r="F241" s="54">
        <f>Calculadora!I251</f>
        <v>0</v>
      </c>
      <c r="G241" s="54">
        <f>Calculadora!J251</f>
        <v>0</v>
      </c>
    </row>
    <row r="242" spans="1:7" x14ac:dyDescent="0.25">
      <c r="A242" s="19">
        <f>Calculadora!B252</f>
        <v>0</v>
      </c>
      <c r="B242" s="53">
        <f>Calculadora!C252</f>
        <v>0</v>
      </c>
      <c r="C242" s="54">
        <f>Calculadora!F252</f>
        <v>0</v>
      </c>
      <c r="D242" s="54">
        <f>Calculadora!G252</f>
        <v>0</v>
      </c>
      <c r="E242" s="54">
        <f>Calculadora!H252</f>
        <v>0</v>
      </c>
      <c r="F242" s="54">
        <f>Calculadora!I252</f>
        <v>0</v>
      </c>
      <c r="G242" s="54">
        <f>Calculadora!J252</f>
        <v>0</v>
      </c>
    </row>
    <row r="243" spans="1:7" x14ac:dyDescent="0.25">
      <c r="A243" s="19">
        <f>Calculadora!B253</f>
        <v>0</v>
      </c>
      <c r="B243" s="53">
        <f>Calculadora!C253</f>
        <v>0</v>
      </c>
      <c r="C243" s="54">
        <f>Calculadora!F253</f>
        <v>0</v>
      </c>
      <c r="D243" s="54">
        <f>Calculadora!G253</f>
        <v>0</v>
      </c>
      <c r="E243" s="54">
        <f>Calculadora!H253</f>
        <v>0</v>
      </c>
      <c r="F243" s="54">
        <f>Calculadora!I253</f>
        <v>0</v>
      </c>
      <c r="G243" s="54">
        <f>Calculadora!J253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1:L28"/>
  <sheetViews>
    <sheetView workbookViewId="0">
      <selection activeCell="C2" sqref="C2"/>
    </sheetView>
  </sheetViews>
  <sheetFormatPr baseColWidth="10" defaultColWidth="11.5703125" defaultRowHeight="15" x14ac:dyDescent="0.25"/>
  <cols>
    <col min="2" max="2" width="17.7109375" bestFit="1" customWidth="1"/>
    <col min="3" max="3" width="11.85546875" bestFit="1" customWidth="1"/>
    <col min="4" max="4" width="12.140625" bestFit="1" customWidth="1"/>
    <col min="5" max="6" width="16.140625" bestFit="1" customWidth="1"/>
    <col min="7" max="7" width="19.42578125" bestFit="1" customWidth="1"/>
    <col min="8" max="9" width="4.42578125" bestFit="1" customWidth="1"/>
    <col min="10" max="10" width="11.140625" bestFit="1" customWidth="1"/>
    <col min="12" max="12" width="8.28515625" bestFit="1" customWidth="1"/>
  </cols>
  <sheetData>
    <row r="1" spans="2:12" s="19" customFormat="1" x14ac:dyDescent="0.25">
      <c r="B1" s="20" t="s">
        <v>22</v>
      </c>
      <c r="C1" s="20" t="s">
        <v>23</v>
      </c>
      <c r="E1" s="20" t="s">
        <v>24</v>
      </c>
      <c r="G1" s="20" t="s">
        <v>25</v>
      </c>
      <c r="J1" s="23" t="s">
        <v>3</v>
      </c>
      <c r="L1" s="20" t="s">
        <v>26</v>
      </c>
    </row>
    <row r="2" spans="2:12" x14ac:dyDescent="0.25">
      <c r="B2" s="15" t="s">
        <v>27</v>
      </c>
      <c r="C2" s="15" t="s">
        <v>28</v>
      </c>
      <c r="E2" s="22">
        <v>300</v>
      </c>
      <c r="G2" s="15" t="s">
        <v>29</v>
      </c>
      <c r="I2" s="16">
        <v>0</v>
      </c>
      <c r="J2" s="16">
        <v>0.25</v>
      </c>
      <c r="L2" s="15" t="s">
        <v>30</v>
      </c>
    </row>
    <row r="3" spans="2:12" x14ac:dyDescent="0.25">
      <c r="B3" s="15" t="s">
        <v>31</v>
      </c>
      <c r="C3" s="15" t="s">
        <v>32</v>
      </c>
      <c r="G3" s="15" t="s">
        <v>33</v>
      </c>
      <c r="I3" s="16">
        <v>0.25</v>
      </c>
      <c r="J3" s="16">
        <v>0.3</v>
      </c>
      <c r="L3" s="15" t="s">
        <v>34</v>
      </c>
    </row>
    <row r="4" spans="2:12" x14ac:dyDescent="0.25">
      <c r="C4" s="15" t="s">
        <v>35</v>
      </c>
    </row>
    <row r="7" spans="2:12" s="19" customFormat="1" x14ac:dyDescent="0.25">
      <c r="B7" s="20" t="s">
        <v>36</v>
      </c>
      <c r="C7" s="20" t="s">
        <v>1</v>
      </c>
      <c r="D7" s="20" t="s">
        <v>2</v>
      </c>
      <c r="E7" s="20" t="s">
        <v>37</v>
      </c>
      <c r="F7" s="20" t="s">
        <v>38</v>
      </c>
      <c r="G7" s="20" t="s">
        <v>39</v>
      </c>
      <c r="J7" s="20" t="s">
        <v>40</v>
      </c>
    </row>
    <row r="8" spans="2:12" x14ac:dyDescent="0.25">
      <c r="B8" s="15">
        <v>200</v>
      </c>
      <c r="C8" s="17">
        <v>0.2</v>
      </c>
      <c r="D8" s="51">
        <f>POWER(1+Tablas!C8,1/12)-1</f>
        <v>1.5309470499731193E-2</v>
      </c>
      <c r="E8" s="17">
        <v>5.0000000000000002E-5</v>
      </c>
      <c r="F8" s="18">
        <v>0.1552</v>
      </c>
      <c r="G8" s="15">
        <v>3</v>
      </c>
      <c r="J8" s="15" t="s">
        <v>41</v>
      </c>
    </row>
    <row r="9" spans="2:12" x14ac:dyDescent="0.25">
      <c r="J9" s="15" t="s">
        <v>42</v>
      </c>
    </row>
    <row r="12" spans="2:12" x14ac:dyDescent="0.25">
      <c r="B12" s="55" t="s">
        <v>43</v>
      </c>
      <c r="C12" s="56"/>
      <c r="D12" s="57"/>
      <c r="F12" s="55" t="s">
        <v>44</v>
      </c>
      <c r="G12" s="57"/>
    </row>
    <row r="13" spans="2:12" x14ac:dyDescent="0.25">
      <c r="B13" s="20" t="s">
        <v>45</v>
      </c>
      <c r="C13" s="20" t="s">
        <v>42</v>
      </c>
      <c r="D13" s="20" t="s">
        <v>41</v>
      </c>
      <c r="F13" s="15" t="s">
        <v>46</v>
      </c>
      <c r="G13" s="15"/>
    </row>
    <row r="14" spans="2:12" x14ac:dyDescent="0.25">
      <c r="B14" s="15" t="s">
        <v>47</v>
      </c>
      <c r="C14" s="26">
        <v>50</v>
      </c>
      <c r="D14" s="26">
        <v>50</v>
      </c>
      <c r="F14" s="15" t="s">
        <v>48</v>
      </c>
      <c r="G14" s="15"/>
    </row>
    <row r="15" spans="2:12" x14ac:dyDescent="0.25">
      <c r="B15" s="15" t="s">
        <v>49</v>
      </c>
      <c r="C15" s="26">
        <v>0</v>
      </c>
      <c r="D15" s="26">
        <v>2</v>
      </c>
    </row>
    <row r="16" spans="2:12" x14ac:dyDescent="0.25">
      <c r="B16" s="15" t="s">
        <v>50</v>
      </c>
      <c r="C16" s="26">
        <v>11.138923474062871</v>
      </c>
      <c r="D16" s="26">
        <v>11.138923474062871</v>
      </c>
      <c r="E16" s="25"/>
    </row>
    <row r="17" spans="2:8" x14ac:dyDescent="0.25">
      <c r="B17" s="15" t="s">
        <v>51</v>
      </c>
      <c r="C17" s="26">
        <v>0.5</v>
      </c>
      <c r="D17" s="26">
        <v>0.5</v>
      </c>
      <c r="E17" s="25"/>
    </row>
    <row r="18" spans="2:8" x14ac:dyDescent="0.25">
      <c r="B18" s="15" t="s">
        <v>52</v>
      </c>
      <c r="C18" s="26">
        <v>0.33787092351385761</v>
      </c>
      <c r="D18" s="26">
        <v>0.33787092351385761</v>
      </c>
      <c r="E18" s="25"/>
    </row>
    <row r="19" spans="2:8" x14ac:dyDescent="0.25">
      <c r="C19" s="29">
        <f>SUM(C14:C18)</f>
        <v>61.976794397576725</v>
      </c>
      <c r="D19" s="29">
        <f>SUM(D14:D18)</f>
        <v>63.976794397576725</v>
      </c>
    </row>
    <row r="21" spans="2:8" x14ac:dyDescent="0.25">
      <c r="B21" s="55" t="s">
        <v>53</v>
      </c>
      <c r="C21" s="56"/>
      <c r="D21" s="57"/>
    </row>
    <row r="22" spans="2:8" x14ac:dyDescent="0.25">
      <c r="B22" s="20" t="s">
        <v>54</v>
      </c>
      <c r="C22" s="20" t="s">
        <v>42</v>
      </c>
      <c r="D22" s="20" t="s">
        <v>41</v>
      </c>
      <c r="E22" s="28" t="s">
        <v>55</v>
      </c>
      <c r="F22" s="20" t="s">
        <v>56</v>
      </c>
      <c r="G22" s="20" t="s">
        <v>57</v>
      </c>
      <c r="H22" s="20" t="s">
        <v>58</v>
      </c>
    </row>
    <row r="23" spans="2:8" x14ac:dyDescent="0.25">
      <c r="B23" s="27">
        <v>300</v>
      </c>
      <c r="C23" s="26">
        <v>67</v>
      </c>
      <c r="D23" s="26">
        <v>69</v>
      </c>
      <c r="E23" s="26">
        <v>5.0232056024232747</v>
      </c>
      <c r="F23" s="29">
        <f>$D23-SUM($D$14:$D$18,$E23)</f>
        <v>0</v>
      </c>
      <c r="G23" s="15"/>
      <c r="H23" s="15"/>
    </row>
    <row r="24" spans="2:8" x14ac:dyDescent="0.25">
      <c r="B24" s="27">
        <v>500</v>
      </c>
      <c r="C24" s="26">
        <v>66</v>
      </c>
      <c r="D24" s="26">
        <v>68</v>
      </c>
      <c r="E24" s="26">
        <v>4.0232056024232747</v>
      </c>
      <c r="F24" s="29">
        <f>$D24-SUM($D$14:$D$18,$E24)</f>
        <v>0</v>
      </c>
      <c r="G24" s="15"/>
      <c r="H24" s="15"/>
    </row>
    <row r="25" spans="2:8" x14ac:dyDescent="0.25">
      <c r="B25" s="27">
        <v>1000</v>
      </c>
      <c r="C25" s="26">
        <v>65</v>
      </c>
      <c r="D25" s="26">
        <v>67</v>
      </c>
      <c r="E25" s="26">
        <v>3.0232056024232752</v>
      </c>
      <c r="F25" s="29">
        <f>$D25-SUM($D$14:$D$18,$E25)</f>
        <v>0</v>
      </c>
      <c r="G25" s="15"/>
      <c r="H25" s="15"/>
    </row>
    <row r="26" spans="2:8" x14ac:dyDescent="0.25">
      <c r="B26" s="27" t="s">
        <v>59</v>
      </c>
      <c r="C26" s="26">
        <v>74</v>
      </c>
      <c r="D26" s="26">
        <v>76</v>
      </c>
      <c r="E26" s="26">
        <v>6.0232056024232747</v>
      </c>
      <c r="F26" s="29">
        <f>$D26-SUM($D$14:$D$18,$E26)</f>
        <v>6</v>
      </c>
      <c r="G26" s="16">
        <v>1</v>
      </c>
      <c r="H26" s="15"/>
    </row>
    <row r="28" spans="2:8" x14ac:dyDescent="0.25">
      <c r="C28" s="25"/>
    </row>
  </sheetData>
  <mergeCells count="3">
    <mergeCell ref="B12:D12"/>
    <mergeCell ref="F12:G12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Cronograma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Tola - Prima AFP</dc:creator>
  <cp:lastModifiedBy>Joel Jalixto Chavez</cp:lastModifiedBy>
  <cp:lastPrinted>2020-02-25T15:09:47Z</cp:lastPrinted>
  <dcterms:created xsi:type="dcterms:W3CDTF">2019-01-26T16:00:33Z</dcterms:created>
  <dcterms:modified xsi:type="dcterms:W3CDTF">2025-01-27T21:38:34Z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4650852d-d996-48a3-b7ce-269d567f9b0a</vt:lpwstr>
  </property>
</Properties>
</file>