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jali\OneDrive\Escritorio\Microservicio-Document\lib\"/>
    </mc:Choice>
  </mc:AlternateContent>
  <xr:revisionPtr revIDLastSave="0" documentId="13_ncr:1_{532A6C9D-B7FF-4238-B8AA-D758BB0C357C}" xr6:coauthVersionLast="47" xr6:coauthVersionMax="47" xr10:uidLastSave="{00000000-0000-0000-0000-000000000000}"/>
  <bookViews>
    <workbookView xWindow="1536" yWindow="1536" windowWidth="17280" windowHeight="888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F51" i="1"/>
  <c r="BE51" i="1"/>
  <c r="BB52" i="1" s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AW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DA56" i="1" l="1"/>
  <c r="CR57" i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E59" i="1" s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<sst xmlns="http://schemas.openxmlformats.org/spreadsheetml/2006/main" count="144" uniqueCount="66">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</sst>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4140625" defaultRowHeight="10.199999999999999" x14ac:dyDescent="0.2"/>
  <cols>
    <col min="1" max="1" width="1.33203125" style="3" bestFit="1" customWidth="1"/>
    <col min="2" max="2" width="20.44140625" style="3" bestFit="1" customWidth="1"/>
    <col min="3" max="3" width="13.44140625" style="3" bestFit="1" customWidth="1"/>
    <col min="4" max="4" width="5.44140625" style="3" bestFit="1" customWidth="1"/>
    <col min="5" max="5" width="8.109375" style="3" bestFit="1" customWidth="1"/>
    <col min="6" max="6" width="8.44140625" style="3" bestFit="1" customWidth="1"/>
    <col min="7" max="7" width="24.5546875" style="3" bestFit="1" customWidth="1"/>
    <col min="8" max="8" width="9.6640625" style="3" bestFit="1" customWidth="1"/>
    <col min="9" max="9" width="6" style="3" bestFit="1" customWidth="1"/>
    <col min="10" max="10" width="11.33203125" style="3" bestFit="1" customWidth="1"/>
    <col min="11" max="11" width="11.5546875" style="3" bestFit="1" customWidth="1"/>
    <col min="12" max="12" width="9.44140625" style="3" bestFit="1" customWidth="1"/>
    <col min="13" max="13" width="7" style="3" bestFit="1" customWidth="1"/>
    <col min="14" max="14" width="7.5546875" style="3" bestFit="1" customWidth="1"/>
    <col min="15" max="15" width="8" style="3" bestFit="1" customWidth="1"/>
    <col min="16" max="16" width="4.44140625" style="3" bestFit="1" customWidth="1"/>
    <col min="17" max="17" width="8.6640625" style="3" bestFit="1" customWidth="1"/>
    <col min="18" max="18" width="7.5546875" style="3" bestFit="1" customWidth="1"/>
    <col min="19" max="19" width="7.33203125" style="3" bestFit="1" customWidth="1"/>
    <col min="20" max="20" width="7.5546875" style="3" bestFit="1" customWidth="1"/>
    <col min="21" max="21" width="11.5546875" style="3" bestFit="1" customWidth="1"/>
    <col min="22" max="22" width="8" style="3" bestFit="1" customWidth="1"/>
    <col min="23" max="23" width="7.5546875" style="3" bestFit="1" customWidth="1"/>
    <col min="24" max="24" width="6" style="3" bestFit="1" customWidth="1"/>
    <col min="25" max="25" width="6.44140625" style="3" bestFit="1" customWidth="1"/>
    <col min="26" max="26" width="6.6640625" style="3" bestFit="1" customWidth="1"/>
    <col min="27" max="27" width="7.5546875" style="3" bestFit="1" customWidth="1"/>
    <col min="28" max="28" width="6.5546875" style="3" bestFit="1" customWidth="1"/>
    <col min="29" max="29" width="7.33203125" style="3" bestFit="1" customWidth="1"/>
    <col min="30" max="30" width="6.6640625" style="3" bestFit="1" customWidth="1"/>
    <col min="31" max="31" width="6.5546875" style="3" bestFit="1" customWidth="1"/>
    <col min="32" max="32" width="8.6640625" style="3" bestFit="1" customWidth="1"/>
    <col min="33" max="33" width="5.6640625" style="3" bestFit="1" customWidth="1"/>
    <col min="34" max="34" width="7.5546875" style="3" bestFit="1" customWidth="1"/>
    <col min="35" max="35" width="6.88671875" style="3" bestFit="1" customWidth="1"/>
    <col min="36" max="36" width="5.6640625" style="3" bestFit="1" customWidth="1"/>
    <col min="37" max="37" width="6.6640625" style="3" bestFit="1" customWidth="1"/>
    <col min="38" max="38" width="7.5546875" style="3" bestFit="1" customWidth="1"/>
    <col min="39" max="39" width="6.5546875" style="3" bestFit="1" customWidth="1"/>
    <col min="40" max="40" width="6.6640625" style="3" bestFit="1" customWidth="1"/>
    <col min="41" max="41" width="7.33203125" style="3" bestFit="1" customWidth="1"/>
    <col min="42" max="42" width="6.5546875" style="3" bestFit="1" customWidth="1"/>
    <col min="43" max="43" width="3.88671875" style="3" bestFit="1" customWidth="1"/>
    <col min="44" max="44" width="2" style="3" bestFit="1" customWidth="1"/>
    <col min="45" max="45" width="9" style="3" bestFit="1" customWidth="1"/>
    <col min="46" max="46" width="5.33203125" style="3" bestFit="1" customWidth="1"/>
    <col min="47" max="47" width="8.44140625" style="3" bestFit="1" customWidth="1"/>
    <col min="48" max="48" width="6.88671875" style="3" bestFit="1" customWidth="1"/>
    <col min="49" max="49" width="8.33203125" style="3" bestFit="1" customWidth="1"/>
    <col min="50" max="50" width="5.6640625" style="3" bestFit="1" customWidth="1"/>
    <col min="51" max="51" width="7.33203125" style="3" bestFit="1" customWidth="1"/>
    <col min="52" max="52" width="2.109375" style="3" hidden="1" customWidth="1"/>
    <col min="53" max="53" width="1.33203125" style="3" bestFit="1" customWidth="1"/>
    <col min="54" max="54" width="7.5546875" style="3" bestFit="1" customWidth="1"/>
    <col min="55" max="55" width="5.33203125" style="3" bestFit="1" customWidth="1"/>
    <col min="56" max="56" width="8.44140625" style="3" bestFit="1" customWidth="1"/>
    <col min="57" max="57" width="6.88671875" style="3" bestFit="1" customWidth="1"/>
    <col min="58" max="58" width="8.33203125" style="3" bestFit="1" customWidth="1"/>
    <col min="59" max="59" width="5.6640625" style="3" bestFit="1" customWidth="1"/>
    <col min="60" max="60" width="7.33203125" style="3" bestFit="1" customWidth="1"/>
    <col min="61" max="61" width="2.109375" style="3" hidden="1" customWidth="1"/>
    <col min="62" max="62" width="1.33203125" style="3" bestFit="1" customWidth="1"/>
    <col min="63" max="63" width="7.5546875" style="3" bestFit="1" customWidth="1"/>
    <col min="64" max="64" width="5.33203125" style="3" bestFit="1" customWidth="1"/>
    <col min="65" max="65" width="8.44140625" style="3" bestFit="1" customWidth="1"/>
    <col min="66" max="66" width="6.88671875" style="3" bestFit="1" customWidth="1"/>
    <col min="67" max="67" width="8.33203125" style="3" bestFit="1" customWidth="1"/>
    <col min="68" max="68" width="5.6640625" style="3" bestFit="1" customWidth="1"/>
    <col min="69" max="69" width="7.33203125" style="3" bestFit="1" customWidth="1"/>
    <col min="70" max="70" width="2.109375" style="3" hidden="1" customWidth="1"/>
    <col min="71" max="71" width="2" style="3" bestFit="1" customWidth="1"/>
    <col min="72" max="72" width="7.5546875" style="3" bestFit="1" customWidth="1"/>
    <col min="73" max="73" width="5.33203125" style="3" bestFit="1" customWidth="1"/>
    <col min="74" max="74" width="8.44140625" style="3" bestFit="1" customWidth="1"/>
    <col min="75" max="75" width="6.88671875" style="3" bestFit="1" customWidth="1"/>
    <col min="76" max="76" width="8.33203125" style="3" bestFit="1" customWidth="1"/>
    <col min="77" max="77" width="5.6640625" style="3" bestFit="1" customWidth="1"/>
    <col min="78" max="78" width="7.33203125" style="3" bestFit="1" customWidth="1"/>
    <col min="79" max="79" width="2.109375" style="3" hidden="1" customWidth="1"/>
    <col min="80" max="80" width="2" style="3" bestFit="1" customWidth="1"/>
    <col min="81" max="81" width="7.5546875" style="3" bestFit="1" customWidth="1"/>
    <col min="82" max="82" width="5.33203125" style="3" bestFit="1" customWidth="1"/>
    <col min="83" max="83" width="8.44140625" style="3" bestFit="1" customWidth="1"/>
    <col min="84" max="84" width="6.88671875" style="3" bestFit="1" customWidth="1"/>
    <col min="85" max="85" width="8.33203125" style="3" bestFit="1" customWidth="1"/>
    <col min="86" max="86" width="5.6640625" style="3" bestFit="1" customWidth="1"/>
    <col min="87" max="87" width="7.33203125" style="3" bestFit="1" customWidth="1"/>
    <col min="88" max="88" width="2.109375" style="3" hidden="1" customWidth="1"/>
    <col min="89" max="89" width="2" style="3" bestFit="1" customWidth="1"/>
    <col min="90" max="90" width="7.5546875" style="3" bestFit="1" customWidth="1"/>
    <col min="91" max="91" width="5.33203125" style="3" bestFit="1" customWidth="1"/>
    <col min="92" max="92" width="8.44140625" style="3" bestFit="1" customWidth="1"/>
    <col min="93" max="93" width="6.88671875" style="3" bestFit="1" customWidth="1"/>
    <col min="94" max="94" width="8.33203125" style="3" bestFit="1" customWidth="1"/>
    <col min="95" max="95" width="5.6640625" style="3" bestFit="1" customWidth="1"/>
    <col min="96" max="96" width="7.33203125" style="3" bestFit="1" customWidth="1"/>
    <col min="97" max="97" width="2.109375" style="3" hidden="1" customWidth="1"/>
    <col min="98" max="98" width="2" style="3" bestFit="1" customWidth="1"/>
    <col min="99" max="99" width="7.5546875" style="3" bestFit="1" customWidth="1"/>
    <col min="100" max="100" width="5.33203125" style="3" bestFit="1" customWidth="1"/>
    <col min="101" max="101" width="8.44140625" style="3" bestFit="1" customWidth="1"/>
    <col min="102" max="102" width="6.88671875" style="3" bestFit="1" customWidth="1"/>
    <col min="103" max="103" width="8.33203125" style="3" bestFit="1" customWidth="1"/>
    <col min="104" max="104" width="5.6640625" style="3" bestFit="1" customWidth="1"/>
    <col min="105" max="105" width="7.33203125" style="3" bestFit="1" customWidth="1"/>
    <col min="106" max="106" width="13" style="3" hidden="1" customWidth="1"/>
    <col min="107" max="107" width="2" style="3" bestFit="1" customWidth="1"/>
    <col min="108" max="108" width="7.5546875" style="3" bestFit="1" customWidth="1"/>
    <col min="109" max="109" width="5.33203125" style="3" bestFit="1" customWidth="1"/>
    <col min="110" max="110" width="8.44140625" style="3" bestFit="1" customWidth="1"/>
    <col min="111" max="111" width="6.88671875" style="3" bestFit="1" customWidth="1"/>
    <col min="112" max="112" width="8.33203125" style="3" bestFit="1" customWidth="1"/>
    <col min="113" max="113" width="5.6640625" style="3" bestFit="1" customWidth="1"/>
    <col min="114" max="114" width="7.33203125" style="3" bestFit="1" customWidth="1"/>
    <col min="115" max="115" width="13" style="3" hidden="1" customWidth="1"/>
    <col min="116" max="116" width="2" style="3" bestFit="1" customWidth="1"/>
    <col min="117" max="117" width="7.5546875" style="3" bestFit="1" customWidth="1"/>
    <col min="118" max="118" width="5.33203125" style="3" bestFit="1" customWidth="1"/>
    <col min="119" max="119" width="8.44140625" style="3" bestFit="1" customWidth="1"/>
    <col min="120" max="120" width="6.88671875" style="3" bestFit="1" customWidth="1"/>
    <col min="121" max="121" width="8.33203125" style="3" bestFit="1" customWidth="1"/>
    <col min="122" max="122" width="5.6640625" style="3" bestFit="1" customWidth="1"/>
    <col min="123" max="123" width="7.33203125" style="3" bestFit="1" customWidth="1"/>
    <col min="124" max="124" width="13" style="3" hidden="1" customWidth="1"/>
    <col min="125" max="125" width="2" style="3" bestFit="1" customWidth="1"/>
    <col min="126" max="126" width="7.5546875" style="3" bestFit="1" customWidth="1"/>
    <col min="127" max="127" width="5.33203125" style="3" bestFit="1" customWidth="1"/>
    <col min="128" max="128" width="8.44140625" style="3" bestFit="1" customWidth="1"/>
    <col min="129" max="129" width="6.88671875" style="3" bestFit="1" customWidth="1"/>
    <col min="130" max="130" width="8.33203125" style="3" bestFit="1" customWidth="1"/>
    <col min="131" max="131" width="5.6640625" style="3" bestFit="1" customWidth="1"/>
    <col min="132" max="132" width="7.33203125" style="3" bestFit="1" customWidth="1"/>
    <col min="133" max="135" width="13" style="3" hidden="1" customWidth="1"/>
    <col min="136" max="137" width="8.44140625" style="3" customWidth="1"/>
    <col min="138" max="16384" width="8.44140625" style="3"/>
  </cols>
  <sheetData>
    <row r="1" spans="1:132" x14ac:dyDescent="0.2">
      <c r="B1" s="54" t="s">
        <v>57</v>
      </c>
      <c r="C1" s="46">
        <v>30000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5000</v>
      </c>
      <c r="D2" s="49">
        <f>C2/C1</f>
        <v>0.16666666666666666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25000</v>
      </c>
      <c r="H3" s="41"/>
      <c r="K3" s="42"/>
      <c r="L3" s="42"/>
      <c r="M3" s="43"/>
    </row>
    <row r="4" spans="1:132" x14ac:dyDescent="0.2">
      <c r="B4" s="44" t="s">
        <v>3</v>
      </c>
      <c r="C4" s="45">
        <v>2</v>
      </c>
      <c r="G4" s="55" t="s">
        <v>63</v>
      </c>
      <c r="H4" s="58">
        <f>(1+IRR(J11:J251))^12-1</f>
        <v>0.20299193338436683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45736</v>
      </c>
      <c r="F5" s="38"/>
      <c r="G5" s="55" t="s">
        <v>61</v>
      </c>
      <c r="H5" s="56">
        <f>C4*12</f>
        <v>24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>
        <f>J12</f>
        <v>1255.6558203870991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>
        <f>G9+H9</f>
        <v>5134.2329812903818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>
        <f>SUM(F9:I9)</f>
        <v>30135.739689290374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24999.999999999993</v>
      </c>
      <c r="G9" s="6">
        <f>SUM(G12:G251)</f>
        <v>5062.2329812903818</v>
      </c>
      <c r="H9" s="6">
        <f>SUM(H12:H251)</f>
        <v>72</v>
      </c>
      <c r="I9" s="6">
        <f>SUM(I12:I251)</f>
        <v>1.5067079999999999</v>
      </c>
      <c r="J9" s="6">
        <f>SUM(J12:J251)</f>
        <v>30135.739689290378</v>
      </c>
      <c r="K9" s="42"/>
      <c r="L9" s="42"/>
      <c r="W9" s="4"/>
      <c r="AR9" s="10">
        <v>1</v>
      </c>
      <c r="AS9" s="36">
        <f>C3</f>
        <v>25000</v>
      </c>
      <c r="AT9" s="8">
        <f>SUM(AT12:AT71)</f>
        <v>0</v>
      </c>
      <c r="AU9" s="6">
        <f>SUM(AU12:AU71)</f>
        <v>24999.999999999993</v>
      </c>
      <c r="AW9" s="6">
        <f>SUM(AW12:AW71)</f>
        <v>5062.2329812903818</v>
      </c>
      <c r="AX9" s="6">
        <f>SUM(AX12:AX71)</f>
        <v>72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-25000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25000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45736</v>
      </c>
      <c r="D12" s="34"/>
      <c r="E12" s="6">
        <f>$AS$9-D12</f>
        <v>25000</v>
      </c>
      <c r="F12" s="6">
        <f t="shared" ref="F12:F75" si="0">AU12+BD12+BM12+BV12+CE12+CN12+CW12+DF12+DO12+DX12</f>
        <v>869.85627839381914</v>
      </c>
      <c r="G12" s="6">
        <f t="shared" ref="G12:G75" si="1">AW12+BF12+BO12+BX12+CG12+CP12+CY12+DH12+DQ12+DZ12</f>
        <v>382.7367624932798</v>
      </c>
      <c r="H12" s="6">
        <f t="shared" ref="H12:H75" si="2">AX12+BG12+BP12+BY12+CH12+CQ12+CZ12+DI12+DR12+EA12</f>
        <v>3</v>
      </c>
      <c r="I12" s="6">
        <f>ROUND(SUM(F12:H12),2)*(Tablas!$E$8)</f>
        <v>6.2779500000000002E-2</v>
      </c>
      <c r="J12" s="6">
        <f t="shared" ref="J12:J75" si="3">SUM(F12:I12)</f>
        <v>1255.6558203870991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25000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869.85627839381914</v>
      </c>
      <c r="AV12" s="6">
        <f>IF(SUM($AT$12:$AT12)&gt;0,0,IF($AR12&lt;&gt;"",AS12-AU12-AT12,0))</f>
        <v>24130.143721606182</v>
      </c>
      <c r="AW12" s="6">
        <f>IF(SUM($AT$12:$AT12)&gt;0,0,IF($AR12&lt;&gt;"",(AS12-AT12)*$H$2,0))</f>
        <v>382.7367624932798</v>
      </c>
      <c r="AX12" s="6">
        <f>IF(AU12&gt;0,IF(SUM($AT$12:$AT12)&gt;0,0,IF($AR12&lt;&gt;"",Tablas!$G$8,0)),0)</f>
        <v>3</v>
      </c>
      <c r="AY12" s="6">
        <f>IF($AR12&lt;&gt;"",ROUND(AX12+AW12+AU12,2),0)*(1+Tablas!$E$8)</f>
        <v>1255.6527795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45767</v>
      </c>
      <c r="D13" s="34"/>
      <c r="E13" s="6">
        <f t="shared" ref="E13:E76" si="36">E12-F12-D13</f>
        <v>24130.143721606182</v>
      </c>
      <c r="F13" s="6">
        <f t="shared" si="0"/>
        <v>883.17331742689544</v>
      </c>
      <c r="G13" s="6">
        <f t="shared" si="1"/>
        <v>369.41972346020367</v>
      </c>
      <c r="H13" s="6">
        <f t="shared" si="2"/>
        <v>3</v>
      </c>
      <c r="I13" s="6">
        <f>ROUND(SUM(F13:H13),2)*(Tablas!$E$8)</f>
        <v>6.2779500000000002E-2</v>
      </c>
      <c r="J13" s="6">
        <f t="shared" si="3"/>
        <v>1255.6558203870991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24130.143721606182</v>
      </c>
      <c r="AT13" s="6">
        <f t="shared" si="6"/>
        <v>0</v>
      </c>
      <c r="AU13" s="6">
        <f>IF(SUM($AT$12:$AT13)&gt;0,0,IF($AR13&lt;&gt;"",-PPMT($H$2,$AR13,$C$4*12,$AS$12-SUM($AT$12:$AT13)),0))</f>
        <v>883.17331742689544</v>
      </c>
      <c r="AV13" s="6">
        <f>IF(SUM($AT$12:$AT13)&gt;0,0,IF($AR13&lt;&gt;"",AS13-AU13-AT13,0))</f>
        <v>23246.970404179287</v>
      </c>
      <c r="AW13" s="6">
        <f>IF(SUM($AT$12:$AT13)&gt;0,0,IF($AR13&lt;&gt;"",(AS13-AT13)*$H$2,0))</f>
        <v>369.41972346020367</v>
      </c>
      <c r="AX13" s="6">
        <f>IF(AU13&gt;0,IF(SUM($AT$12:$AT13)&gt;0,0,IF($AR13&lt;&gt;"",Tablas!$G$8,0)),0)</f>
        <v>3</v>
      </c>
      <c r="AY13" s="6">
        <f>IF($AR13&lt;&gt;"",ROUND(AX13+AW13+AU13,2),0)*(1+Tablas!$E$8)</f>
        <v>1255.6527795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45797</v>
      </c>
      <c r="D14" s="34"/>
      <c r="E14" s="6">
        <f t="shared" si="36"/>
        <v>23246.970404179287</v>
      </c>
      <c r="F14" s="6">
        <f t="shared" si="0"/>
        <v>896.69423327619211</v>
      </c>
      <c r="G14" s="6">
        <f t="shared" si="1"/>
        <v>355.89880761090689</v>
      </c>
      <c r="H14" s="6">
        <f t="shared" si="2"/>
        <v>3</v>
      </c>
      <c r="I14" s="6">
        <f>ROUND(SUM(F14:H14),2)*(Tablas!$E$8)</f>
        <v>6.2779500000000002E-2</v>
      </c>
      <c r="J14" s="6">
        <f t="shared" si="3"/>
        <v>1255.6558203870991</v>
      </c>
      <c r="K14" s="42"/>
      <c r="L14" s="42"/>
      <c r="W14" s="4"/>
      <c r="AR14" s="14">
        <f t="shared" si="4"/>
        <v>3</v>
      </c>
      <c r="AS14" s="6">
        <f t="shared" si="5"/>
        <v>23246.970404179287</v>
      </c>
      <c r="AT14" s="6">
        <f t="shared" si="6"/>
        <v>0</v>
      </c>
      <c r="AU14" s="6">
        <f>IF(SUM($AT$12:$AT14)&gt;0,0,IF($AR14&lt;&gt;"",-PPMT($H$2,$AR14,$C$4*12,$AS$12-SUM($AT$12:$AT14)),0))</f>
        <v>896.69423327619211</v>
      </c>
      <c r="AV14" s="6">
        <f>IF(SUM($AT$12:$AT14)&gt;0,0,IF($AR14&lt;&gt;"",AS14-AU14-AT14,0))</f>
        <v>22350.276170903093</v>
      </c>
      <c r="AW14" s="6">
        <f>IF(SUM($AT$12:$AT14)&gt;0,0,IF($AR14&lt;&gt;"",(AS14-AT14)*$H$2,0))</f>
        <v>355.89880761090689</v>
      </c>
      <c r="AX14" s="6">
        <f>IF(AU14&gt;0,IF(SUM($AT$12:$AT14)&gt;0,0,IF($AR14&lt;&gt;"",Tablas!$G$8,0)),0)</f>
        <v>3</v>
      </c>
      <c r="AY14" s="6">
        <f>IF($AR14&lt;&gt;"",ROUND(AX14+AW14+AU14,2),0)*(1+Tablas!$E$8)</f>
        <v>1255.6527795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45828</v>
      </c>
      <c r="D15" s="34"/>
      <c r="E15" s="6">
        <f t="shared" si="36"/>
        <v>22350.276170903093</v>
      </c>
      <c r="F15" s="6">
        <f t="shared" si="0"/>
        <v>910.42214718781315</v>
      </c>
      <c r="G15" s="6">
        <f t="shared" si="1"/>
        <v>342.17089369928595</v>
      </c>
      <c r="H15" s="6">
        <f t="shared" si="2"/>
        <v>3</v>
      </c>
      <c r="I15" s="6">
        <f>ROUND(SUM(F15:H15),2)*(Tablas!$E$8)</f>
        <v>6.2779500000000002E-2</v>
      </c>
      <c r="J15" s="6">
        <f t="shared" si="3"/>
        <v>1255.6558203870991</v>
      </c>
      <c r="W15" s="4"/>
      <c r="AR15" s="14">
        <f t="shared" si="4"/>
        <v>4</v>
      </c>
      <c r="AS15" s="6">
        <f t="shared" si="5"/>
        <v>22350.276170903093</v>
      </c>
      <c r="AT15" s="6">
        <f t="shared" si="6"/>
        <v>0</v>
      </c>
      <c r="AU15" s="6">
        <f>IF(SUM($AT$12:$AT15)&gt;0,0,IF($AR15&lt;&gt;"",-PPMT($H$2,$AR15,$C$4*12,$AS$12-SUM($AT$12:$AT15)),0))</f>
        <v>910.42214718781315</v>
      </c>
      <c r="AV15" s="6">
        <f>IF(SUM($AT$12:$AT15)&gt;0,0,IF($AR15&lt;&gt;"",AS15-AU15-AT15,0))</f>
        <v>21439.854023715281</v>
      </c>
      <c r="AW15" s="6">
        <f>IF(SUM($AT$12:$AT15)&gt;0,0,IF($AR15&lt;&gt;"",(AS15-AT15)*$H$2,0))</f>
        <v>342.17089369928595</v>
      </c>
      <c r="AX15" s="6">
        <f>IF(AU15&gt;0,IF(SUM($AT$12:$AT15)&gt;0,0,IF($AR15&lt;&gt;"",Tablas!$G$8,0)),0)</f>
        <v>3</v>
      </c>
      <c r="AY15" s="6">
        <f>IF($AR15&lt;&gt;"",ROUND(AX15+AW15+AU15,2),0)*(1+Tablas!$E$8)</f>
        <v>1255.6527795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45858</v>
      </c>
      <c r="D16" s="34"/>
      <c r="E16" s="6">
        <f t="shared" si="36"/>
        <v>21439.854023715281</v>
      </c>
      <c r="F16" s="6">
        <f t="shared" si="0"/>
        <v>924.36022819248683</v>
      </c>
      <c r="G16" s="6">
        <f t="shared" si="1"/>
        <v>328.23281269461222</v>
      </c>
      <c r="H16" s="6">
        <f t="shared" si="2"/>
        <v>3</v>
      </c>
      <c r="I16" s="6">
        <f>ROUND(SUM(F16:H16),2)*(Tablas!$E$8)</f>
        <v>6.2779500000000002E-2</v>
      </c>
      <c r="J16" s="6">
        <f t="shared" si="3"/>
        <v>1255.6558203870991</v>
      </c>
      <c r="AR16" s="14">
        <f t="shared" si="4"/>
        <v>5</v>
      </c>
      <c r="AS16" s="6">
        <f t="shared" si="5"/>
        <v>21439.854023715281</v>
      </c>
      <c r="AT16" s="6">
        <f t="shared" si="6"/>
        <v>0</v>
      </c>
      <c r="AU16" s="6">
        <f>IF(SUM($AT$12:$AT16)&gt;0,0,IF($AR16&lt;&gt;"",-PPMT($H$2,$AR16,$C$4*12,$AS$12-SUM($AT$12:$AT16)),0))</f>
        <v>924.36022819248683</v>
      </c>
      <c r="AV16" s="6">
        <f>IF(SUM($AT$12:$AT16)&gt;0,0,IF($AR16&lt;&gt;"",AS16-AU16-AT16,0))</f>
        <v>20515.493795522794</v>
      </c>
      <c r="AW16" s="6">
        <f>IF(SUM($AT$12:$AT16)&gt;0,0,IF($AR16&lt;&gt;"",(AS16-AT16)*$H$2,0))</f>
        <v>328.23281269461222</v>
      </c>
      <c r="AX16" s="6">
        <f>IF(AU16&gt;0,IF(SUM($AT$12:$AT16)&gt;0,0,IF($AR16&lt;&gt;"",Tablas!$G$8,0)),0)</f>
        <v>3</v>
      </c>
      <c r="AY16" s="6">
        <f>IF($AR16&lt;&gt;"",ROUND(AX16+AW16+AU16,2),0)*(1+Tablas!$E$8)</f>
        <v>1255.6527795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45889</v>
      </c>
      <c r="D17" s="34"/>
      <c r="E17" s="6">
        <f t="shared" si="36"/>
        <v>20515.493795522794</v>
      </c>
      <c r="F17" s="6">
        <f t="shared" si="0"/>
        <v>938.51169383712443</v>
      </c>
      <c r="G17" s="6">
        <f t="shared" si="1"/>
        <v>314.08134704997451</v>
      </c>
      <c r="H17" s="6">
        <f t="shared" si="2"/>
        <v>3</v>
      </c>
      <c r="I17" s="6">
        <f>ROUND(SUM(F17:H17),2)*(Tablas!$E$8)</f>
        <v>6.2779500000000002E-2</v>
      </c>
      <c r="J17" s="6">
        <f t="shared" si="3"/>
        <v>1255.6558203870991</v>
      </c>
      <c r="AR17" s="14">
        <f t="shared" si="4"/>
        <v>6</v>
      </c>
      <c r="AS17" s="6">
        <f t="shared" si="5"/>
        <v>20515.493795522794</v>
      </c>
      <c r="AT17" s="6">
        <f t="shared" si="6"/>
        <v>0</v>
      </c>
      <c r="AU17" s="6">
        <f>IF(SUM($AT$12:$AT17)&gt;0,0,IF($AR17&lt;&gt;"",-PPMT($H$2,$AR17,$C$4*12,$AS$12-SUM($AT$12:$AT17)),0))</f>
        <v>938.51169383712443</v>
      </c>
      <c r="AV17" s="6">
        <f>IF(SUM($AT$12:$AT17)&gt;0,0,IF($AR17&lt;&gt;"",AS17-AU17-AT17,0))</f>
        <v>19576.982101685669</v>
      </c>
      <c r="AW17" s="6">
        <f>IF(SUM($AT$12:$AT17)&gt;0,0,IF($AR17&lt;&gt;"",(AS17-AT17)*$H$2,0))</f>
        <v>314.08134704997451</v>
      </c>
      <c r="AX17" s="6">
        <f>IF(AU17&gt;0,IF(SUM($AT$12:$AT17)&gt;0,0,IF($AR17&lt;&gt;"",Tablas!$G$8,0)),0)</f>
        <v>3</v>
      </c>
      <c r="AY17" s="6">
        <f>IF($AR17&lt;&gt;"",ROUND(AX17+AW17+AU17,2),0)*(1+Tablas!$E$8)</f>
        <v>1255.6527795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45920</v>
      </c>
      <c r="D18" s="34"/>
      <c r="E18" s="6">
        <f t="shared" si="36"/>
        <v>19576.982101685669</v>
      </c>
      <c r="F18" s="6">
        <f t="shared" si="0"/>
        <v>952.87981092757673</v>
      </c>
      <c r="G18" s="6">
        <f t="shared" si="1"/>
        <v>299.71322995952232</v>
      </c>
      <c r="H18" s="6">
        <f t="shared" si="2"/>
        <v>3</v>
      </c>
      <c r="I18" s="6">
        <f>ROUND(SUM(F18:H18),2)*(Tablas!$E$8)</f>
        <v>6.2779500000000002E-2</v>
      </c>
      <c r="J18" s="6">
        <f t="shared" si="3"/>
        <v>1255.6558203870991</v>
      </c>
      <c r="P18" s="40"/>
      <c r="AR18" s="14">
        <f t="shared" si="4"/>
        <v>7</v>
      </c>
      <c r="AS18" s="6">
        <f t="shared" si="5"/>
        <v>19576.982101685669</v>
      </c>
      <c r="AT18" s="6">
        <f t="shared" si="6"/>
        <v>0</v>
      </c>
      <c r="AU18" s="6">
        <f>IF(SUM($AT$12:$AT18)&gt;0,0,IF($AR18&lt;&gt;"",-PPMT($H$2,$AR18,$C$4*12,$AS$12-SUM($AT$12:$AT18)),0))</f>
        <v>952.87981092757673</v>
      </c>
      <c r="AV18" s="6">
        <f>IF(SUM($AT$12:$AT18)&gt;0,0,IF($AR18&lt;&gt;"",AS18-AU18-AT18,0))</f>
        <v>18624.102290758092</v>
      </c>
      <c r="AW18" s="6">
        <f>IF(SUM($AT$12:$AT18)&gt;0,0,IF($AR18&lt;&gt;"",(AS18-AT18)*$H$2,0))</f>
        <v>299.71322995952232</v>
      </c>
      <c r="AX18" s="6">
        <f>IF(AU18&gt;0,IF(SUM($AT$12:$AT18)&gt;0,0,IF($AR18&lt;&gt;"",Tablas!$G$8,0)),0)</f>
        <v>3</v>
      </c>
      <c r="AY18" s="6">
        <f>IF($AR18&lt;&gt;"",ROUND(AX18+AW18+AU18,2),0)*(1+Tablas!$E$8)</f>
        <v>1255.6527795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45950</v>
      </c>
      <c r="D19" s="34"/>
      <c r="E19" s="6">
        <f t="shared" si="36"/>
        <v>18624.102290758092</v>
      </c>
      <c r="F19" s="6">
        <f t="shared" si="0"/>
        <v>967.4678962827619</v>
      </c>
      <c r="G19" s="6">
        <f t="shared" si="1"/>
        <v>285.12514460433715</v>
      </c>
      <c r="H19" s="6">
        <f t="shared" si="2"/>
        <v>3</v>
      </c>
      <c r="I19" s="6">
        <f>ROUND(SUM(F19:H19),2)*(Tablas!$E$8)</f>
        <v>6.2779500000000002E-2</v>
      </c>
      <c r="J19" s="6">
        <f t="shared" si="3"/>
        <v>1255.6558203870991</v>
      </c>
      <c r="P19" s="40"/>
      <c r="AR19" s="14">
        <f t="shared" si="4"/>
        <v>8</v>
      </c>
      <c r="AS19" s="6">
        <f t="shared" si="5"/>
        <v>18624.102290758092</v>
      </c>
      <c r="AT19" s="6">
        <f t="shared" si="6"/>
        <v>0</v>
      </c>
      <c r="AU19" s="6">
        <f>IF(SUM($AT$12:$AT19)&gt;0,0,IF($AR19&lt;&gt;"",-PPMT($H$2,$AR19,$C$4*12,$AS$12-SUM($AT$12:$AT19)),0))</f>
        <v>967.4678962827619</v>
      </c>
      <c r="AV19" s="6">
        <f>IF(SUM($AT$12:$AT19)&gt;0,0,IF($AR19&lt;&gt;"",AS19-AU19-AT19,0))</f>
        <v>17656.634394475332</v>
      </c>
      <c r="AW19" s="6">
        <f>IF(SUM($AT$12:$AT19)&gt;0,0,IF($AR19&lt;&gt;"",(AS19-AT19)*$H$2,0))</f>
        <v>285.12514460433715</v>
      </c>
      <c r="AX19" s="6">
        <f>IF(AU19&gt;0,IF(SUM($AT$12:$AT19)&gt;0,0,IF($AR19&lt;&gt;"",Tablas!$G$8,0)),0)</f>
        <v>3</v>
      </c>
      <c r="AY19" s="6">
        <f>IF($AR19&lt;&gt;"",ROUND(AX19+AW19+AU19,2),0)*(1+Tablas!$E$8)</f>
        <v>1255.6527795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45981</v>
      </c>
      <c r="D20" s="34"/>
      <c r="E20" s="6">
        <f t="shared" si="36"/>
        <v>17656.634394475332</v>
      </c>
      <c r="F20" s="6">
        <f t="shared" si="0"/>
        <v>982.27931750033974</v>
      </c>
      <c r="G20" s="6">
        <f t="shared" si="1"/>
        <v>270.31372338675919</v>
      </c>
      <c r="H20" s="6">
        <f t="shared" si="2"/>
        <v>3</v>
      </c>
      <c r="I20" s="6">
        <f>ROUND(SUM(F20:H20),2)*(Tablas!$E$8)</f>
        <v>6.2779500000000002E-2</v>
      </c>
      <c r="J20" s="6">
        <f t="shared" si="3"/>
        <v>1255.6558203870991</v>
      </c>
      <c r="P20" s="40"/>
      <c r="AR20" s="14">
        <f t="shared" si="4"/>
        <v>9</v>
      </c>
      <c r="AS20" s="6">
        <f t="shared" si="5"/>
        <v>17656.634394475332</v>
      </c>
      <c r="AT20" s="6">
        <f t="shared" si="6"/>
        <v>0</v>
      </c>
      <c r="AU20" s="6">
        <f>IF(SUM($AT$12:$AT20)&gt;0,0,IF($AR20&lt;&gt;"",-PPMT($H$2,$AR20,$C$4*12,$AS$12-SUM($AT$12:$AT20)),0))</f>
        <v>982.27931750033974</v>
      </c>
      <c r="AV20" s="6">
        <f>IF(SUM($AT$12:$AT20)&gt;0,0,IF($AR20&lt;&gt;"",AS20-AU20-AT20,0))</f>
        <v>16674.355076974993</v>
      </c>
      <c r="AW20" s="6">
        <f>IF(SUM($AT$12:$AT20)&gt;0,0,IF($AR20&lt;&gt;"",(AS20-AT20)*$H$2,0))</f>
        <v>270.31372338675919</v>
      </c>
      <c r="AX20" s="6">
        <f>IF(AU20&gt;0,IF(SUM($AT$12:$AT20)&gt;0,0,IF($AR20&lt;&gt;"",Tablas!$G$8,0)),0)</f>
        <v>3</v>
      </c>
      <c r="AY20" s="6">
        <f>IF($AR20&lt;&gt;"",ROUND(AX20+AW20+AU20,2),0)*(1+Tablas!$E$8)</f>
        <v>1255.6527795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46011</v>
      </c>
      <c r="D21" s="34"/>
      <c r="E21" s="6">
        <f t="shared" si="36"/>
        <v>16674.355076974993</v>
      </c>
      <c r="F21" s="6">
        <f t="shared" si="0"/>
        <v>997.3174937341073</v>
      </c>
      <c r="G21" s="6">
        <f t="shared" si="1"/>
        <v>255.27554715299169</v>
      </c>
      <c r="H21" s="6">
        <f t="shared" si="2"/>
        <v>3</v>
      </c>
      <c r="I21" s="6">
        <f>ROUND(SUM(F21:H21),2)*(Tablas!$E$8)</f>
        <v>6.2779500000000002E-2</v>
      </c>
      <c r="J21" s="6">
        <f t="shared" si="3"/>
        <v>1255.6558203870991</v>
      </c>
      <c r="AR21" s="14">
        <f t="shared" si="4"/>
        <v>10</v>
      </c>
      <c r="AS21" s="6">
        <f t="shared" si="5"/>
        <v>16674.355076974993</v>
      </c>
      <c r="AT21" s="6">
        <f t="shared" si="6"/>
        <v>0</v>
      </c>
      <c r="AU21" s="6">
        <f>IF(SUM($AT$12:$AT21)&gt;0,0,IF($AR21&lt;&gt;"",-PPMT($H$2,$AR21,$C$4*12,$AS$12-SUM($AT$12:$AT21)),0))</f>
        <v>997.3174937341073</v>
      </c>
      <c r="AV21" s="6">
        <f>IF(SUM($AT$12:$AT21)&gt;0,0,IF($AR21&lt;&gt;"",AS21-AU21-AT21,0))</f>
        <v>15677.037583240886</v>
      </c>
      <c r="AW21" s="6">
        <f>IF(SUM($AT$12:$AT21)&gt;0,0,IF($AR21&lt;&gt;"",(AS21-AT21)*$H$2,0))</f>
        <v>255.27554715299169</v>
      </c>
      <c r="AX21" s="6">
        <f>IF(AU21&gt;0,IF(SUM($AT$12:$AT21)&gt;0,0,IF($AR21&lt;&gt;"",Tablas!$G$8,0)),0)</f>
        <v>3</v>
      </c>
      <c r="AY21" s="6">
        <f>IF($AR21&lt;&gt;"",ROUND(AX21+AW21+AU21,2),0)*(1+Tablas!$E$8)</f>
        <v>1255.6527795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46042</v>
      </c>
      <c r="D22" s="34"/>
      <c r="E22" s="6">
        <f t="shared" si="36"/>
        <v>15677.037583240886</v>
      </c>
      <c r="F22" s="6">
        <f t="shared" si="0"/>
        <v>1012.5858964832956</v>
      </c>
      <c r="G22" s="6">
        <f t="shared" si="1"/>
        <v>240.00714440380355</v>
      </c>
      <c r="H22" s="6">
        <f t="shared" si="2"/>
        <v>3</v>
      </c>
      <c r="I22" s="6">
        <f>ROUND(SUM(F22:H22),2)*(Tablas!$E$8)</f>
        <v>6.2779500000000002E-2</v>
      </c>
      <c r="J22" s="6">
        <f t="shared" si="3"/>
        <v>1255.6558203870993</v>
      </c>
      <c r="AR22" s="14">
        <f t="shared" si="4"/>
        <v>11</v>
      </c>
      <c r="AS22" s="6">
        <f t="shared" si="5"/>
        <v>15677.037583240886</v>
      </c>
      <c r="AT22" s="6">
        <f t="shared" si="6"/>
        <v>0</v>
      </c>
      <c r="AU22" s="6">
        <f>IF(SUM($AT$12:$AT22)&gt;0,0,IF($AR22&lt;&gt;"",-PPMT($H$2,$AR22,$C$4*12,$AS$12-SUM($AT$12:$AT22)),0))</f>
        <v>1012.5858964832956</v>
      </c>
      <c r="AV22" s="6">
        <f>IF(SUM($AT$12:$AT22)&gt;0,0,IF($AR22&lt;&gt;"",AS22-AU22-AT22,0))</f>
        <v>14664.451686757591</v>
      </c>
      <c r="AW22" s="6">
        <f>IF(SUM($AT$12:$AT22)&gt;0,0,IF($AR22&lt;&gt;"",(AS22-AT22)*$H$2,0))</f>
        <v>240.00714440380355</v>
      </c>
      <c r="AX22" s="6">
        <f>IF(AU22&gt;0,IF(SUM($AT$12:$AT22)&gt;0,0,IF($AR22&lt;&gt;"",Tablas!$G$8,0)),0)</f>
        <v>3</v>
      </c>
      <c r="AY22" s="6">
        <f>IF($AR22&lt;&gt;"",ROUND(AX22+AW22+AU22,2),0)*(1+Tablas!$E$8)</f>
        <v>1255.6527795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46073</v>
      </c>
      <c r="D23" s="34"/>
      <c r="E23" s="6">
        <f t="shared" si="36"/>
        <v>14664.451686757591</v>
      </c>
      <c r="F23" s="6">
        <f t="shared" si="0"/>
        <v>1028.0880503939504</v>
      </c>
      <c r="G23" s="6">
        <f t="shared" si="1"/>
        <v>224.50499049314868</v>
      </c>
      <c r="H23" s="6">
        <f t="shared" si="2"/>
        <v>3</v>
      </c>
      <c r="I23" s="6">
        <f>ROUND(SUM(F23:H23),2)*(Tablas!$E$8)</f>
        <v>6.2779500000000002E-2</v>
      </c>
      <c r="J23" s="6">
        <f t="shared" si="3"/>
        <v>1255.6558203870991</v>
      </c>
      <c r="AR23" s="14">
        <f t="shared" si="4"/>
        <v>12</v>
      </c>
      <c r="AS23" s="6">
        <f t="shared" si="5"/>
        <v>14664.451686757591</v>
      </c>
      <c r="AT23" s="6">
        <f t="shared" si="6"/>
        <v>0</v>
      </c>
      <c r="AU23" s="6">
        <f>IF(SUM($AT$12:$AT23)&gt;0,0,IF($AR23&lt;&gt;"",-PPMT($H$2,$AR23,$C$4*12,$AS$12-SUM($AT$12:$AT23)),0))</f>
        <v>1028.0880503939504</v>
      </c>
      <c r="AV23" s="6">
        <f>IF(SUM($AT$12:$AT23)&gt;0,0,IF($AR23&lt;&gt;"",AS23-AU23-AT23,0))</f>
        <v>13636.363636363641</v>
      </c>
      <c r="AW23" s="6">
        <f>IF(SUM($AT$12:$AT23)&gt;0,0,IF($AR23&lt;&gt;"",(AS23-AT23)*$H$2,0))</f>
        <v>224.50499049314868</v>
      </c>
      <c r="AX23" s="6">
        <f>IF(AU23&gt;0,IF(SUM($AT$12:$AT23)&gt;0,0,IF($AR23&lt;&gt;"",Tablas!$G$8,0)),0)</f>
        <v>3</v>
      </c>
      <c r="AY23" s="6">
        <f>IF($AR23&lt;&gt;"",ROUND(AX23+AW23+AU23,2),0)*(1+Tablas!$E$8)</f>
        <v>1255.6527795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46101</v>
      </c>
      <c r="D24" s="34"/>
      <c r="E24" s="6">
        <f t="shared" si="36"/>
        <v>13636.363636363641</v>
      </c>
      <c r="F24" s="6">
        <f t="shared" si="0"/>
        <v>1043.8275340725827</v>
      </c>
      <c r="G24" s="6">
        <f t="shared" si="1"/>
        <v>208.76550681451633</v>
      </c>
      <c r="H24" s="6">
        <f t="shared" si="2"/>
        <v>3</v>
      </c>
      <c r="I24" s="6">
        <f>ROUND(SUM(F24:H24),2)*(Tablas!$E$8)</f>
        <v>6.2779500000000002E-2</v>
      </c>
      <c r="J24" s="6">
        <f t="shared" si="3"/>
        <v>1255.6558203870991</v>
      </c>
      <c r="AR24" s="14">
        <f t="shared" si="4"/>
        <v>13</v>
      </c>
      <c r="AS24" s="6">
        <f t="shared" si="5"/>
        <v>13636.363636363641</v>
      </c>
      <c r="AT24" s="6">
        <f t="shared" si="6"/>
        <v>0</v>
      </c>
      <c r="AU24" s="6">
        <f>IF(SUM($AT$12:$AT24)&gt;0,0,IF($AR24&lt;&gt;"",-PPMT($H$2,$AR24,$C$4*12,$AS$12-SUM($AT$12:$AT24)),0))</f>
        <v>1043.8275340725827</v>
      </c>
      <c r="AV24" s="6">
        <f>IF(SUM($AT$12:$AT24)&gt;0,0,IF($AR24&lt;&gt;"",AS24-AU24-AT24,0))</f>
        <v>12592.536102291058</v>
      </c>
      <c r="AW24" s="6">
        <f>IF(SUM($AT$12:$AT24)&gt;0,0,IF($AR24&lt;&gt;"",(AS24-AT24)*$H$2,0))</f>
        <v>208.76550681451633</v>
      </c>
      <c r="AX24" s="6">
        <f>IF(AU24&gt;0,IF(SUM($AT$12:$AT24)&gt;0,0,IF($AR24&lt;&gt;"",Tablas!$G$8,0)),0)</f>
        <v>3</v>
      </c>
      <c r="AY24" s="6">
        <f>IF($AR24&lt;&gt;"",ROUND(AX24+AW24+AU24,2),0)*(1+Tablas!$E$8)</f>
        <v>1255.6527795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46132</v>
      </c>
      <c r="D25" s="34"/>
      <c r="E25" s="6">
        <f t="shared" si="36"/>
        <v>12592.536102291058</v>
      </c>
      <c r="F25" s="6">
        <f t="shared" si="0"/>
        <v>1059.8079809122742</v>
      </c>
      <c r="G25" s="6">
        <f t="shared" si="1"/>
        <v>192.78505997482497</v>
      </c>
      <c r="H25" s="6">
        <f t="shared" si="2"/>
        <v>3</v>
      </c>
      <c r="I25" s="6">
        <f>ROUND(SUM(F25:H25),2)*(Tablas!$E$8)</f>
        <v>6.2779500000000002E-2</v>
      </c>
      <c r="J25" s="6">
        <f t="shared" si="3"/>
        <v>1255.6558203870991</v>
      </c>
      <c r="AR25" s="14">
        <f t="shared" si="4"/>
        <v>14</v>
      </c>
      <c r="AS25" s="6">
        <f t="shared" si="5"/>
        <v>12592.536102291058</v>
      </c>
      <c r="AT25" s="6">
        <f t="shared" si="6"/>
        <v>0</v>
      </c>
      <c r="AU25" s="6">
        <f>IF(SUM($AT$12:$AT25)&gt;0,0,IF($AR25&lt;&gt;"",-PPMT($H$2,$AR25,$C$4*12,$AS$12-SUM($AT$12:$AT25)),0))</f>
        <v>1059.8079809122742</v>
      </c>
      <c r="AV25" s="6">
        <f>IF(SUM($AT$12:$AT25)&gt;0,0,IF($AR25&lt;&gt;"",AS25-AU25-AT25,0))</f>
        <v>11532.728121378785</v>
      </c>
      <c r="AW25" s="6">
        <f>IF(SUM($AT$12:$AT25)&gt;0,0,IF($AR25&lt;&gt;"",(AS25-AT25)*$H$2,0))</f>
        <v>192.78505997482497</v>
      </c>
      <c r="AX25" s="6">
        <f>IF(AU25&gt;0,IF(SUM($AT$12:$AT25)&gt;0,0,IF($AR25&lt;&gt;"",Tablas!$G$8,0)),0)</f>
        <v>3</v>
      </c>
      <c r="AY25" s="6">
        <f>IF($AR25&lt;&gt;"",ROUND(AX25+AW25+AU25,2),0)*(1+Tablas!$E$8)</f>
        <v>1255.6527795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46162</v>
      </c>
      <c r="D26" s="34"/>
      <c r="E26" s="6">
        <f t="shared" si="36"/>
        <v>11532.728121378785</v>
      </c>
      <c r="F26" s="6">
        <f t="shared" si="0"/>
        <v>1076.0330799314302</v>
      </c>
      <c r="G26" s="6">
        <f t="shared" si="1"/>
        <v>176.55996095566883</v>
      </c>
      <c r="H26" s="6">
        <f t="shared" si="2"/>
        <v>3</v>
      </c>
      <c r="I26" s="6">
        <f>ROUND(SUM(F26:H26),2)*(Tablas!$E$8)</f>
        <v>6.2779500000000002E-2</v>
      </c>
      <c r="J26" s="6">
        <f t="shared" si="3"/>
        <v>1255.6558203870991</v>
      </c>
      <c r="AR26" s="14">
        <f t="shared" si="4"/>
        <v>15</v>
      </c>
      <c r="AS26" s="6">
        <f t="shared" si="5"/>
        <v>11532.728121378785</v>
      </c>
      <c r="AT26" s="6">
        <f t="shared" si="6"/>
        <v>0</v>
      </c>
      <c r="AU26" s="6">
        <f>IF(SUM($AT$12:$AT26)&gt;0,0,IF($AR26&lt;&gt;"",-PPMT($H$2,$AR26,$C$4*12,$AS$12-SUM($AT$12:$AT26)),0))</f>
        <v>1076.0330799314302</v>
      </c>
      <c r="AV26" s="6">
        <f>IF(SUM($AT$12:$AT26)&gt;0,0,IF($AR26&lt;&gt;"",AS26-AU26-AT26,0))</f>
        <v>10456.695041447354</v>
      </c>
      <c r="AW26" s="6">
        <f>IF(SUM($AT$12:$AT26)&gt;0,0,IF($AR26&lt;&gt;"",(AS26-AT26)*$H$2,0))</f>
        <v>176.55996095566883</v>
      </c>
      <c r="AX26" s="6">
        <f>IF(AU26&gt;0,IF(SUM($AT$12:$AT26)&gt;0,0,IF($AR26&lt;&gt;"",Tablas!$G$8,0)),0)</f>
        <v>3</v>
      </c>
      <c r="AY26" s="6">
        <f>IF($AR26&lt;&gt;"",ROUND(AX26+AW26+AU26,2),0)*(1+Tablas!$E$8)</f>
        <v>1255.6527795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46193</v>
      </c>
      <c r="D27" s="34"/>
      <c r="E27" s="6">
        <f t="shared" si="36"/>
        <v>10456.695041447354</v>
      </c>
      <c r="F27" s="6">
        <f t="shared" si="0"/>
        <v>1092.5065766253756</v>
      </c>
      <c r="G27" s="6">
        <f t="shared" si="1"/>
        <v>160.08646426172371</v>
      </c>
      <c r="H27" s="6">
        <f t="shared" si="2"/>
        <v>3</v>
      </c>
      <c r="I27" s="6">
        <f>ROUND(SUM(F27:H27),2)*(Tablas!$E$8)</f>
        <v>6.2779500000000002E-2</v>
      </c>
      <c r="J27" s="6">
        <f t="shared" si="3"/>
        <v>1255.6558203870993</v>
      </c>
      <c r="AR27" s="14">
        <f t="shared" si="4"/>
        <v>16</v>
      </c>
      <c r="AS27" s="6">
        <f t="shared" si="5"/>
        <v>10456.695041447354</v>
      </c>
      <c r="AT27" s="6">
        <f t="shared" si="6"/>
        <v>0</v>
      </c>
      <c r="AU27" s="6">
        <f>IF(SUM($AT$12:$AT27)&gt;0,0,IF($AR27&lt;&gt;"",-PPMT($H$2,$AR27,$C$4*12,$AS$12-SUM($AT$12:$AT27)),0))</f>
        <v>1092.5065766253756</v>
      </c>
      <c r="AV27" s="6">
        <f>IF(SUM($AT$12:$AT27)&gt;0,0,IF($AR27&lt;&gt;"",AS27-AU27-AT27,0))</f>
        <v>9364.1884648219784</v>
      </c>
      <c r="AW27" s="6">
        <f>IF(SUM($AT$12:$AT27)&gt;0,0,IF($AR27&lt;&gt;"",(AS27-AT27)*$H$2,0))</f>
        <v>160.08646426172371</v>
      </c>
      <c r="AX27" s="6">
        <f>IF(AU27&gt;0,IF(SUM($AT$12:$AT27)&gt;0,0,IF($AR27&lt;&gt;"",Tablas!$G$8,0)),0)</f>
        <v>3</v>
      </c>
      <c r="AY27" s="6">
        <f>IF($AR27&lt;&gt;"",ROUND(AX27+AW27+AU27,2),0)*(1+Tablas!$E$8)</f>
        <v>1255.6527795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46223</v>
      </c>
      <c r="D28" s="34"/>
      <c r="E28" s="6">
        <f t="shared" si="36"/>
        <v>9364.1884648219784</v>
      </c>
      <c r="F28" s="6">
        <f t="shared" si="0"/>
        <v>1109.2322738309838</v>
      </c>
      <c r="G28" s="6">
        <f t="shared" si="1"/>
        <v>143.36076705611521</v>
      </c>
      <c r="H28" s="6">
        <f t="shared" si="2"/>
        <v>3</v>
      </c>
      <c r="I28" s="6">
        <f>ROUND(SUM(F28:H28),2)*(Tablas!$E$8)</f>
        <v>6.2779500000000002E-2</v>
      </c>
      <c r="J28" s="6">
        <f t="shared" si="3"/>
        <v>1255.6558203870991</v>
      </c>
      <c r="AR28" s="14">
        <f t="shared" si="4"/>
        <v>17</v>
      </c>
      <c r="AS28" s="6">
        <f t="shared" si="5"/>
        <v>9364.1884648219784</v>
      </c>
      <c r="AT28" s="6">
        <f t="shared" si="6"/>
        <v>0</v>
      </c>
      <c r="AU28" s="6">
        <f>IF(SUM($AT$12:$AT28)&gt;0,0,IF($AR28&lt;&gt;"",-PPMT($H$2,$AR28,$C$4*12,$AS$12-SUM($AT$12:$AT28)),0))</f>
        <v>1109.2322738309838</v>
      </c>
      <c r="AV28" s="6">
        <f>IF(SUM($AT$12:$AT28)&gt;0,0,IF($AR28&lt;&gt;"",AS28-AU28-AT28,0))</f>
        <v>8254.9561909909953</v>
      </c>
      <c r="AW28" s="6">
        <f>IF(SUM($AT$12:$AT28)&gt;0,0,IF($AR28&lt;&gt;"",(AS28-AT28)*$H$2,0))</f>
        <v>143.36076705611521</v>
      </c>
      <c r="AX28" s="6">
        <f>IF(AU28&gt;0,IF(SUM($AT$12:$AT28)&gt;0,0,IF($AR28&lt;&gt;"",Tablas!$G$8,0)),0)</f>
        <v>3</v>
      </c>
      <c r="AY28" s="6">
        <f>IF($AR28&lt;&gt;"",ROUND(AX28+AW28+AU28,2),0)*(1+Tablas!$E$8)</f>
        <v>1255.6527795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46254</v>
      </c>
      <c r="D29" s="34"/>
      <c r="E29" s="6">
        <f t="shared" si="36"/>
        <v>8254.9561909909953</v>
      </c>
      <c r="F29" s="6">
        <f t="shared" si="0"/>
        <v>1126.2140326045492</v>
      </c>
      <c r="G29" s="6">
        <f t="shared" si="1"/>
        <v>126.37900828255002</v>
      </c>
      <c r="H29" s="6">
        <f t="shared" si="2"/>
        <v>3</v>
      </c>
      <c r="I29" s="6">
        <f>ROUND(SUM(F29:H29),2)*(Tablas!$E$8)</f>
        <v>6.2779500000000002E-2</v>
      </c>
      <c r="J29" s="6">
        <f t="shared" si="3"/>
        <v>1255.6558203870993</v>
      </c>
      <c r="AR29" s="14">
        <f t="shared" si="4"/>
        <v>18</v>
      </c>
      <c r="AS29" s="6">
        <f t="shared" si="5"/>
        <v>8254.9561909909953</v>
      </c>
      <c r="AT29" s="6">
        <f t="shared" si="6"/>
        <v>0</v>
      </c>
      <c r="AU29" s="6">
        <f>IF(SUM($AT$12:$AT29)&gt;0,0,IF($AR29&lt;&gt;"",-PPMT($H$2,$AR29,$C$4*12,$AS$12-SUM($AT$12:$AT29)),0))</f>
        <v>1126.2140326045492</v>
      </c>
      <c r="AV29" s="6">
        <f>IF(SUM($AT$12:$AT29)&gt;0,0,IF($AR29&lt;&gt;"",AS29-AU29-AT29,0))</f>
        <v>7128.7421583864461</v>
      </c>
      <c r="AW29" s="6">
        <f>IF(SUM($AT$12:$AT29)&gt;0,0,IF($AR29&lt;&gt;"",(AS29-AT29)*$H$2,0))</f>
        <v>126.37900828255002</v>
      </c>
      <c r="AX29" s="6">
        <f>IF(AU29&gt;0,IF(SUM($AT$12:$AT29)&gt;0,0,IF($AR29&lt;&gt;"",Tablas!$G$8,0)),0)</f>
        <v>3</v>
      </c>
      <c r="AY29" s="6">
        <f>IF($AR29&lt;&gt;"",ROUND(AX29+AW29+AU29,2),0)*(1+Tablas!$E$8)</f>
        <v>1255.6527795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46285</v>
      </c>
      <c r="D30" s="34"/>
      <c r="E30" s="6">
        <f t="shared" si="36"/>
        <v>7128.7421583864461</v>
      </c>
      <c r="F30" s="6">
        <f t="shared" si="0"/>
        <v>1143.4557731130917</v>
      </c>
      <c r="G30" s="6">
        <f t="shared" si="1"/>
        <v>109.13726777400737</v>
      </c>
      <c r="H30" s="6">
        <f t="shared" si="2"/>
        <v>3</v>
      </c>
      <c r="I30" s="6">
        <f>ROUND(SUM(F30:H30),2)*(Tablas!$E$8)</f>
        <v>6.2779500000000002E-2</v>
      </c>
      <c r="J30" s="6">
        <f t="shared" si="3"/>
        <v>1255.6558203870991</v>
      </c>
      <c r="AR30" s="14">
        <f t="shared" si="4"/>
        <v>19</v>
      </c>
      <c r="AS30" s="6">
        <f t="shared" si="5"/>
        <v>7128.7421583864461</v>
      </c>
      <c r="AT30" s="6">
        <f t="shared" si="6"/>
        <v>0</v>
      </c>
      <c r="AU30" s="6">
        <f>IF(SUM($AT$12:$AT30)&gt;0,0,IF($AR30&lt;&gt;"",-PPMT($H$2,$AR30,$C$4*12,$AS$12-SUM($AT$12:$AT30)),0))</f>
        <v>1143.4557731130917</v>
      </c>
      <c r="AV30" s="6">
        <f>IF(SUM($AT$12:$AT30)&gt;0,0,IF($AR30&lt;&gt;"",AS30-AU30-AT30,0))</f>
        <v>5985.2863852733544</v>
      </c>
      <c r="AW30" s="6">
        <f>IF(SUM($AT$12:$AT30)&gt;0,0,IF($AR30&lt;&gt;"",(AS30-AT30)*$H$2,0))</f>
        <v>109.13726777400737</v>
      </c>
      <c r="AX30" s="6">
        <f>IF(AU30&gt;0,IF(SUM($AT$12:$AT30)&gt;0,0,IF($AR30&lt;&gt;"",Tablas!$G$8,0)),0)</f>
        <v>3</v>
      </c>
      <c r="AY30" s="6">
        <f>IF($AR30&lt;&gt;"",ROUND(AX30+AW30+AU30,2),0)*(1+Tablas!$E$8)</f>
        <v>1255.6527795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46315</v>
      </c>
      <c r="D31" s="34"/>
      <c r="E31" s="6">
        <f t="shared" si="36"/>
        <v>5985.2863852733544</v>
      </c>
      <c r="F31" s="6">
        <f t="shared" si="0"/>
        <v>1160.9614755393141</v>
      </c>
      <c r="G31" s="6">
        <f t="shared" si="1"/>
        <v>91.63156534778517</v>
      </c>
      <c r="H31" s="6">
        <f t="shared" si="2"/>
        <v>3</v>
      </c>
      <c r="I31" s="6">
        <f>ROUND(SUM(F31:H31),2)*(Tablas!$E$8)</f>
        <v>6.2779500000000002E-2</v>
      </c>
      <c r="J31" s="6">
        <f t="shared" si="3"/>
        <v>1255.6558203870993</v>
      </c>
      <c r="AR31" s="14">
        <f t="shared" si="4"/>
        <v>20</v>
      </c>
      <c r="AS31" s="6">
        <f t="shared" si="5"/>
        <v>5985.2863852733544</v>
      </c>
      <c r="AT31" s="6">
        <f t="shared" si="6"/>
        <v>0</v>
      </c>
      <c r="AU31" s="6">
        <f>IF(SUM($AT$12:$AT31)&gt;0,0,IF($AR31&lt;&gt;"",-PPMT($H$2,$AR31,$C$4*12,$AS$12-SUM($AT$12:$AT31)),0))</f>
        <v>1160.9614755393141</v>
      </c>
      <c r="AV31" s="6">
        <f>IF(SUM($AT$12:$AT31)&gt;0,0,IF($AR31&lt;&gt;"",AS31-AU31-AT31,0))</f>
        <v>4824.3249097340404</v>
      </c>
      <c r="AW31" s="6">
        <f>IF(SUM($AT$12:$AT31)&gt;0,0,IF($AR31&lt;&gt;"",(AS31-AT31)*$H$2,0))</f>
        <v>91.63156534778517</v>
      </c>
      <c r="AX31" s="6">
        <f>IF(AU31&gt;0,IF(SUM($AT$12:$AT31)&gt;0,0,IF($AR31&lt;&gt;"",Tablas!$G$8,0)),0)</f>
        <v>3</v>
      </c>
      <c r="AY31" s="6">
        <f>IF($AR31&lt;&gt;"",ROUND(AX31+AW31+AU31,2),0)*(1+Tablas!$E$8)</f>
        <v>1255.6527795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46346</v>
      </c>
      <c r="D32" s="34"/>
      <c r="E32" s="6">
        <f t="shared" si="36"/>
        <v>4824.3249097340404</v>
      </c>
      <c r="F32" s="6">
        <f t="shared" si="0"/>
        <v>1178.7351810004075</v>
      </c>
      <c r="G32" s="6">
        <f t="shared" si="1"/>
        <v>73.857859886691642</v>
      </c>
      <c r="H32" s="6">
        <f t="shared" si="2"/>
        <v>3</v>
      </c>
      <c r="I32" s="6">
        <f>ROUND(SUM(F32:H32),2)*(Tablas!$E$8)</f>
        <v>6.2779500000000002E-2</v>
      </c>
      <c r="J32" s="6">
        <f t="shared" si="3"/>
        <v>1255.6558203870991</v>
      </c>
      <c r="AR32" s="14">
        <f t="shared" si="4"/>
        <v>21</v>
      </c>
      <c r="AS32" s="6">
        <f t="shared" si="5"/>
        <v>4824.3249097340404</v>
      </c>
      <c r="AT32" s="6">
        <f t="shared" si="6"/>
        <v>0</v>
      </c>
      <c r="AU32" s="6">
        <f>IF(SUM($AT$12:$AT32)&gt;0,0,IF($AR32&lt;&gt;"",-PPMT($H$2,$AR32,$C$4*12,$AS$12-SUM($AT$12:$AT32)),0))</f>
        <v>1178.7351810004075</v>
      </c>
      <c r="AV32" s="6">
        <f>IF(SUM($AT$12:$AT32)&gt;0,0,IF($AR32&lt;&gt;"",AS32-AU32-AT32,0))</f>
        <v>3645.5897287336329</v>
      </c>
      <c r="AW32" s="6">
        <f>IF(SUM($AT$12:$AT32)&gt;0,0,IF($AR32&lt;&gt;"",(AS32-AT32)*$H$2,0))</f>
        <v>73.857859886691642</v>
      </c>
      <c r="AX32" s="6">
        <f>IF(AU32&gt;0,IF(SUM($AT$12:$AT32)&gt;0,0,IF($AR32&lt;&gt;"",Tablas!$G$8,0)),0)</f>
        <v>3</v>
      </c>
      <c r="AY32" s="6">
        <f>IF($AR32&lt;&gt;"",ROUND(AX32+AW32+AU32,2),0)*(1+Tablas!$E$8)</f>
        <v>1255.6527795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46376</v>
      </c>
      <c r="D33" s="34"/>
      <c r="E33" s="6">
        <f t="shared" si="36"/>
        <v>3645.5897287336329</v>
      </c>
      <c r="F33" s="6">
        <f t="shared" si="0"/>
        <v>1196.7809924809285</v>
      </c>
      <c r="G33" s="6">
        <f t="shared" si="1"/>
        <v>55.812048406170597</v>
      </c>
      <c r="H33" s="6">
        <f t="shared" si="2"/>
        <v>3</v>
      </c>
      <c r="I33" s="6">
        <f>ROUND(SUM(F33:H33),2)*(Tablas!$E$8)</f>
        <v>6.2779500000000002E-2</v>
      </c>
      <c r="J33" s="6">
        <f t="shared" si="3"/>
        <v>1255.6558203870991</v>
      </c>
      <c r="AR33" s="14">
        <f t="shared" si="4"/>
        <v>22</v>
      </c>
      <c r="AS33" s="6">
        <f t="shared" si="5"/>
        <v>3645.5897287336329</v>
      </c>
      <c r="AT33" s="6">
        <f t="shared" si="6"/>
        <v>0</v>
      </c>
      <c r="AU33" s="6">
        <f>IF(SUM($AT$12:$AT33)&gt;0,0,IF($AR33&lt;&gt;"",-PPMT($H$2,$AR33,$C$4*12,$AS$12-SUM($AT$12:$AT33)),0))</f>
        <v>1196.7809924809285</v>
      </c>
      <c r="AV33" s="6">
        <f>IF(SUM($AT$12:$AT33)&gt;0,0,IF($AR33&lt;&gt;"",AS33-AU33-AT33,0))</f>
        <v>2448.8087362527044</v>
      </c>
      <c r="AW33" s="6">
        <f>IF(SUM($AT$12:$AT33)&gt;0,0,IF($AR33&lt;&gt;"",(AS33-AT33)*$H$2,0))</f>
        <v>55.812048406170597</v>
      </c>
      <c r="AX33" s="6">
        <f>IF(AU33&gt;0,IF(SUM($AT$12:$AT33)&gt;0,0,IF($AR33&lt;&gt;"",Tablas!$G$8,0)),0)</f>
        <v>3</v>
      </c>
      <c r="AY33" s="6">
        <f>IF($AR33&lt;&gt;"",ROUND(AX33+AW33+AU33,2),0)*(1+Tablas!$E$8)</f>
        <v>1255.6527795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46407</v>
      </c>
      <c r="D34" s="34"/>
      <c r="E34" s="6">
        <f t="shared" si="36"/>
        <v>2448.8087362527044</v>
      </c>
      <c r="F34" s="6">
        <f t="shared" si="0"/>
        <v>1215.1030757799545</v>
      </c>
      <c r="G34" s="6">
        <f t="shared" si="1"/>
        <v>37.489965107144798</v>
      </c>
      <c r="H34" s="6">
        <f t="shared" si="2"/>
        <v>3</v>
      </c>
      <c r="I34" s="6">
        <f>ROUND(SUM(F34:H34),2)*(Tablas!$E$8)</f>
        <v>6.2779500000000002E-2</v>
      </c>
      <c r="J34" s="6">
        <f t="shared" si="3"/>
        <v>1255.6558203870993</v>
      </c>
      <c r="AR34" s="14">
        <f t="shared" si="4"/>
        <v>23</v>
      </c>
      <c r="AS34" s="6">
        <f t="shared" si="5"/>
        <v>2448.8087362527044</v>
      </c>
      <c r="AT34" s="6">
        <f t="shared" si="6"/>
        <v>0</v>
      </c>
      <c r="AU34" s="6">
        <f>IF(SUM($AT$12:$AT34)&gt;0,0,IF($AR34&lt;&gt;"",-PPMT($H$2,$AR34,$C$4*12,$AS$12-SUM($AT$12:$AT34)),0))</f>
        <v>1215.1030757799545</v>
      </c>
      <c r="AV34" s="6">
        <f>IF(SUM($AT$12:$AT34)&gt;0,0,IF($AR34&lt;&gt;"",AS34-AU34-AT34,0))</f>
        <v>1233.70566047275</v>
      </c>
      <c r="AW34" s="6">
        <f>IF(SUM($AT$12:$AT34)&gt;0,0,IF($AR34&lt;&gt;"",(AS34-AT34)*$H$2,0))</f>
        <v>37.489965107144798</v>
      </c>
      <c r="AX34" s="6">
        <f>IF(AU34&gt;0,IF(SUM($AT$12:$AT34)&gt;0,0,IF($AR34&lt;&gt;"",Tablas!$G$8,0)),0)</f>
        <v>3</v>
      </c>
      <c r="AY34" s="6">
        <f>IF($AR34&lt;&gt;"",ROUND(AX34+AW34+AU34,2),0)*(1+Tablas!$E$8)</f>
        <v>1255.6527795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46438</v>
      </c>
      <c r="D35" s="34"/>
      <c r="E35" s="6">
        <f t="shared" si="36"/>
        <v>1233.70566047275</v>
      </c>
      <c r="F35" s="6">
        <f t="shared" si="0"/>
        <v>1233.7056604727402</v>
      </c>
      <c r="G35" s="6">
        <f t="shared" si="1"/>
        <v>18.887380414358951</v>
      </c>
      <c r="H35" s="6">
        <f t="shared" si="2"/>
        <v>3</v>
      </c>
      <c r="I35" s="6">
        <f>ROUND(SUM(F35:H35),2)*(Tablas!$E$8)</f>
        <v>6.2779500000000002E-2</v>
      </c>
      <c r="J35" s="6">
        <f t="shared" si="3"/>
        <v>1255.6558203870991</v>
      </c>
      <c r="AR35" s="14">
        <f t="shared" si="4"/>
        <v>24</v>
      </c>
      <c r="AS35" s="6">
        <f t="shared" si="5"/>
        <v>1233.70566047275</v>
      </c>
      <c r="AT35" s="6">
        <f t="shared" si="6"/>
        <v>0</v>
      </c>
      <c r="AU35" s="6">
        <f>IF(SUM($AT$12:$AT35)&gt;0,0,IF($AR35&lt;&gt;"",-PPMT($H$2,$AR35,$C$4*12,$AS$12-SUM($AT$12:$AT35)),0))</f>
        <v>1233.7056604727402</v>
      </c>
      <c r="AV35" s="6">
        <f>IF(SUM($AT$12:$AT35)&gt;0,0,IF($AR35&lt;&gt;"",AS35-AU35-AT35,0))</f>
        <v>9.7770680440589786E-12</v>
      </c>
      <c r="AW35" s="6">
        <f>IF(SUM($AT$12:$AT35)&gt;0,0,IF($AR35&lt;&gt;"",(AS35-AT35)*$H$2,0))</f>
        <v>18.887380414358951</v>
      </c>
      <c r="AX35" s="6">
        <f>IF(AU35&gt;0,IF(SUM($AT$12:$AT35)&gt;0,0,IF($AR35&lt;&gt;"",Tablas!$G$8,0)),0)</f>
        <v>3</v>
      </c>
      <c r="AY35" s="6">
        <f>IF($AR35&lt;&gt;"",ROUND(AX35+AW35+AU35,2),0)*(1+Tablas!$E$8)</f>
        <v>1255.6527795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 t="str">
        <f t="shared" si="34"/>
        <v/>
      </c>
      <c r="C36" s="1">
        <f t="shared" si="35"/>
        <v>46466</v>
      </c>
      <c r="D36" s="34"/>
      <c r="E36" s="6">
        <f t="shared" si="36"/>
        <v>9.7770680440589786E-12</v>
      </c>
      <c r="F36" s="6">
        <f t="shared" si="0"/>
        <v>0</v>
      </c>
      <c r="G36" s="6">
        <f t="shared" si="1"/>
        <v>0</v>
      </c>
      <c r="H36" s="6">
        <f t="shared" si="2"/>
        <v>0</v>
      </c>
      <c r="I36" s="6">
        <f>ROUND(SUM(F36:H36),2)*(Tablas!$E$8)</f>
        <v>0</v>
      </c>
      <c r="J36" s="6">
        <f t="shared" si="3"/>
        <v>0</v>
      </c>
      <c r="AR36" s="14" t="str">
        <f t="shared" si="4"/>
        <v/>
      </c>
      <c r="AS36" s="6">
        <f t="shared" si="5"/>
        <v>9.7770680440589786E-12</v>
      </c>
      <c r="AT36" s="6">
        <f t="shared" si="6"/>
        <v>0</v>
      </c>
      <c r="AU36" s="6">
        <f>IF(SUM($AT$12:$AT36)&gt;0,0,IF($AR36&lt;&gt;"",-PPMT($H$2,$AR36,$C$4*12,$AS$12-SUM($AT$12:$AT36)),0))</f>
        <v>0</v>
      </c>
      <c r="AV36" s="6">
        <f>IF(SUM($AT$12:$AT36)&gt;0,0,IF($AR36&lt;&gt;"",AS36-AU36-AT36,0))</f>
        <v>0</v>
      </c>
      <c r="AW36" s="6">
        <f>IF(SUM($AT$12:$AT36)&gt;0,0,IF($AR36&lt;&gt;"",(AS36-AT36)*$H$2,0))</f>
        <v>0</v>
      </c>
      <c r="AX36" s="6">
        <f>IF(AU36&gt;0,IF(SUM($AT$12:$AT36)&gt;0,0,IF($AR36&lt;&gt;"",Tablas!$G$8,0)),0)</f>
        <v>0</v>
      </c>
      <c r="AY36" s="6">
        <f>IF($AR36&lt;&gt;"",ROUND(AX36+AW36+AU36,2),0)*(1+Tablas!$E$8)</f>
        <v>0</v>
      </c>
      <c r="BA36" s="14" t="str">
        <f t="shared" si="7"/>
        <v/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 t="str">
        <f t="shared" si="10"/>
        <v/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 t="str">
        <f t="shared" si="13"/>
        <v/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 t="str">
        <f t="shared" si="16"/>
        <v/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 t="str">
        <f t="shared" si="19"/>
        <v/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 t="str">
        <f t="shared" si="22"/>
        <v/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 t="str">
        <f t="shared" si="25"/>
        <v/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 t="str">
        <f t="shared" si="28"/>
        <v/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 t="str">
        <f t="shared" si="31"/>
        <v/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 t="str">
        <f t="shared" si="34"/>
        <v/>
      </c>
      <c r="C37" s="1">
        <f t="shared" si="35"/>
        <v>46497</v>
      </c>
      <c r="D37" s="34"/>
      <c r="E37" s="6">
        <f t="shared" si="36"/>
        <v>9.7770680440589786E-12</v>
      </c>
      <c r="F37" s="6">
        <f t="shared" si="0"/>
        <v>0</v>
      </c>
      <c r="G37" s="6">
        <f t="shared" si="1"/>
        <v>0</v>
      </c>
      <c r="H37" s="6">
        <f t="shared" si="2"/>
        <v>0</v>
      </c>
      <c r="I37" s="6">
        <f>ROUND(SUM(F37:H37),2)*(Tablas!$E$8)</f>
        <v>0</v>
      </c>
      <c r="J37" s="6">
        <f t="shared" si="3"/>
        <v>0</v>
      </c>
      <c r="AR37" s="14" t="str">
        <f t="shared" si="4"/>
        <v/>
      </c>
      <c r="AS37" s="6">
        <f t="shared" si="5"/>
        <v>0</v>
      </c>
      <c r="AT37" s="6">
        <f t="shared" si="6"/>
        <v>0</v>
      </c>
      <c r="AU37" s="6">
        <f>IF(SUM($AT$12:$AT37)&gt;0,0,IF($AR37&lt;&gt;"",-PPMT($H$2,$AR37,$C$4*12,$AS$12-SUM($AT$12:$AT37)),0))</f>
        <v>0</v>
      </c>
      <c r="AV37" s="6">
        <f>IF(SUM($AT$12:$AT37)&gt;0,0,IF($AR37&lt;&gt;"",AS37-AU37-AT37,0))</f>
        <v>0</v>
      </c>
      <c r="AW37" s="6">
        <f>IF(SUM($AT$12:$AT37)&gt;0,0,IF($AR37&lt;&gt;"",(AS37-AT37)*$H$2,0))</f>
        <v>0</v>
      </c>
      <c r="AX37" s="6">
        <f>IF(AU37&gt;0,IF(SUM($AT$12:$AT37)&gt;0,0,IF($AR37&lt;&gt;"",Tablas!$G$8,0)),0)</f>
        <v>0</v>
      </c>
      <c r="AY37" s="6">
        <f>IF($AR37&lt;&gt;"",ROUND(AX37+AW37+AU37,2),0)*(1+Tablas!$E$8)</f>
        <v>0</v>
      </c>
      <c r="BA37" s="14" t="str">
        <f t="shared" si="7"/>
        <v/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 t="str">
        <f t="shared" si="10"/>
        <v/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 t="str">
        <f t="shared" si="13"/>
        <v/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 t="str">
        <f t="shared" si="16"/>
        <v/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 t="str">
        <f t="shared" si="19"/>
        <v/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 t="str">
        <f t="shared" si="22"/>
        <v/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 t="str">
        <f t="shared" si="25"/>
        <v/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 t="str">
        <f t="shared" si="28"/>
        <v/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 t="str">
        <f t="shared" si="31"/>
        <v/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 t="str">
        <f t="shared" si="34"/>
        <v/>
      </c>
      <c r="C38" s="1">
        <f t="shared" si="35"/>
        <v>46527</v>
      </c>
      <c r="D38" s="34"/>
      <c r="E38" s="6">
        <f t="shared" si="36"/>
        <v>9.7770680440589786E-12</v>
      </c>
      <c r="F38" s="6">
        <f t="shared" si="0"/>
        <v>0</v>
      </c>
      <c r="G38" s="6">
        <f t="shared" si="1"/>
        <v>0</v>
      </c>
      <c r="H38" s="6">
        <f t="shared" si="2"/>
        <v>0</v>
      </c>
      <c r="I38" s="6">
        <f>ROUND(SUM(F38:H38),2)*(Tablas!$E$8)</f>
        <v>0</v>
      </c>
      <c r="J38" s="6">
        <f t="shared" si="3"/>
        <v>0</v>
      </c>
      <c r="AR38" s="14" t="str">
        <f t="shared" si="4"/>
        <v/>
      </c>
      <c r="AS38" s="6">
        <f t="shared" si="5"/>
        <v>0</v>
      </c>
      <c r="AT38" s="6">
        <f t="shared" si="6"/>
        <v>0</v>
      </c>
      <c r="AU38" s="6">
        <f>IF(SUM($AT$12:$AT38)&gt;0,0,IF($AR38&lt;&gt;"",-PPMT($H$2,$AR38,$C$4*12,$AS$12-SUM($AT$12:$AT38)),0))</f>
        <v>0</v>
      </c>
      <c r="AV38" s="6">
        <f>IF(SUM($AT$12:$AT38)&gt;0,0,IF($AR38&lt;&gt;"",AS38-AU38-AT38,0))</f>
        <v>0</v>
      </c>
      <c r="AW38" s="6">
        <f>IF(SUM($AT$12:$AT38)&gt;0,0,IF($AR38&lt;&gt;"",(AS38-AT38)*$H$2,0))</f>
        <v>0</v>
      </c>
      <c r="AX38" s="6">
        <f>IF(AU38&gt;0,IF(SUM($AT$12:$AT38)&gt;0,0,IF($AR38&lt;&gt;"",Tablas!$G$8,0)),0)</f>
        <v>0</v>
      </c>
      <c r="AY38" s="6">
        <f>IF($AR38&lt;&gt;"",ROUND(AX38+AW38+AU38,2),0)*(1+Tablas!$E$8)</f>
        <v>0</v>
      </c>
      <c r="BA38" s="14" t="str">
        <f t="shared" si="7"/>
        <v/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 t="str">
        <f t="shared" si="10"/>
        <v/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 t="str">
        <f t="shared" si="13"/>
        <v/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 t="str">
        <f t="shared" si="16"/>
        <v/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 t="str">
        <f t="shared" si="19"/>
        <v/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 t="str">
        <f t="shared" si="22"/>
        <v/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 t="str">
        <f t="shared" si="25"/>
        <v/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 t="str">
        <f t="shared" si="28"/>
        <v/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 t="str">
        <f t="shared" si="31"/>
        <v/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 t="str">
        <f t="shared" si="34"/>
        <v/>
      </c>
      <c r="C39" s="1">
        <f t="shared" si="35"/>
        <v>46558</v>
      </c>
      <c r="D39" s="34"/>
      <c r="E39" s="6">
        <f t="shared" si="36"/>
        <v>9.7770680440589786E-12</v>
      </c>
      <c r="F39" s="6">
        <f t="shared" si="0"/>
        <v>0</v>
      </c>
      <c r="G39" s="6">
        <f t="shared" si="1"/>
        <v>0</v>
      </c>
      <c r="H39" s="6">
        <f t="shared" si="2"/>
        <v>0</v>
      </c>
      <c r="I39" s="6">
        <f>ROUND(SUM(F39:H39),2)*(Tablas!$E$8)</f>
        <v>0</v>
      </c>
      <c r="J39" s="6">
        <f t="shared" si="3"/>
        <v>0</v>
      </c>
      <c r="AR39" s="14" t="str">
        <f t="shared" si="4"/>
        <v/>
      </c>
      <c r="AS39" s="6">
        <f t="shared" si="5"/>
        <v>0</v>
      </c>
      <c r="AT39" s="6">
        <f t="shared" si="6"/>
        <v>0</v>
      </c>
      <c r="AU39" s="6">
        <f>IF(SUM($AT$12:$AT39)&gt;0,0,IF($AR39&lt;&gt;"",-PPMT($H$2,$AR39,$C$4*12,$AS$12-SUM($AT$12:$AT39)),0))</f>
        <v>0</v>
      </c>
      <c r="AV39" s="6">
        <f>IF(SUM($AT$12:$AT39)&gt;0,0,IF($AR39&lt;&gt;"",AS39-AU39-AT39,0))</f>
        <v>0</v>
      </c>
      <c r="AW39" s="6">
        <f>IF(SUM($AT$12:$AT39)&gt;0,0,IF($AR39&lt;&gt;"",(AS39-AT39)*$H$2,0))</f>
        <v>0</v>
      </c>
      <c r="AX39" s="6">
        <f>IF(AU39&gt;0,IF(SUM($AT$12:$AT39)&gt;0,0,IF($AR39&lt;&gt;"",Tablas!$G$8,0)),0)</f>
        <v>0</v>
      </c>
      <c r="AY39" s="6">
        <f>IF($AR39&lt;&gt;"",ROUND(AX39+AW39+AU39,2),0)*(1+Tablas!$E$8)</f>
        <v>0</v>
      </c>
      <c r="BA39" s="14" t="str">
        <f t="shared" si="7"/>
        <v/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 t="str">
        <f t="shared" si="10"/>
        <v/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 t="str">
        <f t="shared" si="13"/>
        <v/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 t="str">
        <f t="shared" si="16"/>
        <v/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 t="str">
        <f t="shared" si="19"/>
        <v/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 t="str">
        <f t="shared" si="22"/>
        <v/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 t="str">
        <f t="shared" si="25"/>
        <v/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 t="str">
        <f t="shared" si="28"/>
        <v/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 t="str">
        <f t="shared" si="31"/>
        <v/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 t="str">
        <f t="shared" si="34"/>
        <v/>
      </c>
      <c r="C40" s="1">
        <f t="shared" si="35"/>
        <v>46588</v>
      </c>
      <c r="D40" s="34"/>
      <c r="E40" s="6">
        <f t="shared" si="36"/>
        <v>9.7770680440589786E-12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6">
        <f>ROUND(SUM(F40:H40),2)*(Tablas!$E$8)</f>
        <v>0</v>
      </c>
      <c r="J40" s="6">
        <f t="shared" si="3"/>
        <v>0</v>
      </c>
      <c r="AR40" s="14" t="str">
        <f t="shared" si="4"/>
        <v/>
      </c>
      <c r="AS40" s="6">
        <f t="shared" si="5"/>
        <v>0</v>
      </c>
      <c r="AT40" s="6">
        <f t="shared" si="6"/>
        <v>0</v>
      </c>
      <c r="AU40" s="6">
        <f>IF(SUM($AT$12:$AT40)&gt;0,0,IF($AR40&lt;&gt;"",-PPMT($H$2,$AR40,$C$4*12,$AS$12-SUM($AT$12:$AT40)),0))</f>
        <v>0</v>
      </c>
      <c r="AV40" s="6">
        <f>IF(SUM($AT$12:$AT40)&gt;0,0,IF($AR40&lt;&gt;"",AS40-AU40-AT40,0))</f>
        <v>0</v>
      </c>
      <c r="AW40" s="6">
        <f>IF(SUM($AT$12:$AT40)&gt;0,0,IF($AR40&lt;&gt;"",(AS40-AT40)*$H$2,0))</f>
        <v>0</v>
      </c>
      <c r="AX40" s="6">
        <f>IF(AU40&gt;0,IF(SUM($AT$12:$AT40)&gt;0,0,IF($AR40&lt;&gt;"",Tablas!$G$8,0)),0)</f>
        <v>0</v>
      </c>
      <c r="AY40" s="6">
        <f>IF($AR40&lt;&gt;"",ROUND(AX40+AW40+AU40,2),0)*(1+Tablas!$E$8)</f>
        <v>0</v>
      </c>
      <c r="BA40" s="14" t="str">
        <f t="shared" si="7"/>
        <v/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 t="str">
        <f t="shared" si="10"/>
        <v/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 t="str">
        <f t="shared" si="13"/>
        <v/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 t="str">
        <f t="shared" si="16"/>
        <v/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 t="str">
        <f t="shared" si="19"/>
        <v/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 t="str">
        <f t="shared" si="22"/>
        <v/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 t="str">
        <f t="shared" si="25"/>
        <v/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 t="str">
        <f t="shared" si="28"/>
        <v/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 t="str">
        <f t="shared" si="31"/>
        <v/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 t="str">
        <f t="shared" si="34"/>
        <v/>
      </c>
      <c r="C41" s="1">
        <f t="shared" si="35"/>
        <v>46619</v>
      </c>
      <c r="D41" s="34"/>
      <c r="E41" s="6">
        <f t="shared" si="36"/>
        <v>9.7770680440589786E-12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>ROUND(SUM(F41:H41),2)*(Tablas!$E$8)</f>
        <v>0</v>
      </c>
      <c r="J41" s="6">
        <f t="shared" si="3"/>
        <v>0</v>
      </c>
      <c r="AR41" s="14" t="str">
        <f t="shared" si="4"/>
        <v/>
      </c>
      <c r="AS41" s="6">
        <f t="shared" si="5"/>
        <v>0</v>
      </c>
      <c r="AT41" s="6">
        <f t="shared" si="6"/>
        <v>0</v>
      </c>
      <c r="AU41" s="6">
        <f>IF(SUM($AT$12:$AT41)&gt;0,0,IF($AR41&lt;&gt;"",-PPMT($H$2,$AR41,$C$4*12,$AS$12-SUM($AT$12:$AT41)),0))</f>
        <v>0</v>
      </c>
      <c r="AV41" s="6">
        <f>IF(SUM($AT$12:$AT41)&gt;0,0,IF($AR41&lt;&gt;"",AS41-AU41-AT41,0))</f>
        <v>0</v>
      </c>
      <c r="AW41" s="6">
        <f>IF(SUM($AT$12:$AT41)&gt;0,0,IF($AR41&lt;&gt;"",(AS41-AT41)*$H$2,0))</f>
        <v>0</v>
      </c>
      <c r="AX41" s="6">
        <f>IF(AU41&gt;0,IF(SUM($AT$12:$AT41)&gt;0,0,IF($AR41&lt;&gt;"",Tablas!$G$8,0)),0)</f>
        <v>0</v>
      </c>
      <c r="AY41" s="6">
        <f>IF($AR41&lt;&gt;"",ROUND(AX41+AW41+AU41,2),0)*(1+Tablas!$E$8)</f>
        <v>0</v>
      </c>
      <c r="BA41" s="14" t="str">
        <f t="shared" si="7"/>
        <v/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 t="str">
        <f t="shared" si="10"/>
        <v/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 t="str">
        <f t="shared" si="13"/>
        <v/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 t="str">
        <f t="shared" si="16"/>
        <v/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 t="str">
        <f t="shared" si="19"/>
        <v/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 t="str">
        <f t="shared" si="22"/>
        <v/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 t="str">
        <f t="shared" si="25"/>
        <v/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 t="str">
        <f t="shared" si="28"/>
        <v/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 t="str">
        <f t="shared" si="31"/>
        <v/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 t="str">
        <f t="shared" si="34"/>
        <v/>
      </c>
      <c r="C42" s="1">
        <f t="shared" si="35"/>
        <v>46650</v>
      </c>
      <c r="D42" s="34"/>
      <c r="E42" s="6">
        <f t="shared" si="36"/>
        <v>9.7770680440589786E-12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>ROUND(SUM(F42:H42),2)*(Tablas!$E$8)</f>
        <v>0</v>
      </c>
      <c r="J42" s="6">
        <f t="shared" si="3"/>
        <v>0</v>
      </c>
      <c r="AR42" s="14" t="str">
        <f t="shared" si="4"/>
        <v/>
      </c>
      <c r="AS42" s="6">
        <f t="shared" si="5"/>
        <v>0</v>
      </c>
      <c r="AT42" s="6">
        <f t="shared" si="6"/>
        <v>0</v>
      </c>
      <c r="AU42" s="6">
        <f>IF(SUM($AT$12:$AT42)&gt;0,0,IF($AR42&lt;&gt;"",-PPMT($H$2,$AR42,$C$4*12,$AS$12-SUM($AT$12:$AT42)),0))</f>
        <v>0</v>
      </c>
      <c r="AV42" s="6">
        <f>IF(SUM($AT$12:$AT42)&gt;0,0,IF($AR42&lt;&gt;"",AS42-AU42-AT42,0))</f>
        <v>0</v>
      </c>
      <c r="AW42" s="6">
        <f>IF(SUM($AT$12:$AT42)&gt;0,0,IF($AR42&lt;&gt;"",(AS42-AT42)*$H$2,0))</f>
        <v>0</v>
      </c>
      <c r="AX42" s="6">
        <f>IF(AU42&gt;0,IF(SUM($AT$12:$AT42)&gt;0,0,IF($AR42&lt;&gt;"",Tablas!$G$8,0)),0)</f>
        <v>0</v>
      </c>
      <c r="AY42" s="6">
        <f>IF($AR42&lt;&gt;"",ROUND(AX42+AW42+AU42,2),0)*(1+Tablas!$E$8)</f>
        <v>0</v>
      </c>
      <c r="BA42" s="14" t="str">
        <f t="shared" si="7"/>
        <v/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 t="str">
        <f t="shared" si="10"/>
        <v/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 t="str">
        <f t="shared" si="13"/>
        <v/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 t="str">
        <f t="shared" si="16"/>
        <v/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 t="str">
        <f t="shared" si="19"/>
        <v/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 t="str">
        <f t="shared" si="22"/>
        <v/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 t="str">
        <f t="shared" si="25"/>
        <v/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 t="str">
        <f t="shared" si="28"/>
        <v/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 t="str">
        <f t="shared" si="31"/>
        <v/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 t="str">
        <f t="shared" si="34"/>
        <v/>
      </c>
      <c r="C43" s="1">
        <f t="shared" si="35"/>
        <v>46680</v>
      </c>
      <c r="D43" s="34"/>
      <c r="E43" s="6">
        <f t="shared" si="36"/>
        <v>9.7770680440589786E-12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>ROUND(SUM(F43:H43),2)*(Tablas!$E$8)</f>
        <v>0</v>
      </c>
      <c r="J43" s="6">
        <f t="shared" si="3"/>
        <v>0</v>
      </c>
      <c r="AR43" s="14" t="str">
        <f t="shared" si="4"/>
        <v/>
      </c>
      <c r="AS43" s="6">
        <f t="shared" si="5"/>
        <v>0</v>
      </c>
      <c r="AT43" s="6">
        <f t="shared" si="6"/>
        <v>0</v>
      </c>
      <c r="AU43" s="6">
        <f>IF(SUM($AT$12:$AT43)&gt;0,0,IF($AR43&lt;&gt;"",-PPMT($H$2,$AR43,$C$4*12,$AS$12-SUM($AT$12:$AT43)),0))</f>
        <v>0</v>
      </c>
      <c r="AV43" s="6">
        <f>IF(SUM($AT$12:$AT43)&gt;0,0,IF($AR43&lt;&gt;"",AS43-AU43-AT43,0))</f>
        <v>0</v>
      </c>
      <c r="AW43" s="6">
        <f>IF(SUM($AT$12:$AT43)&gt;0,0,IF($AR43&lt;&gt;"",(AS43-AT43)*$H$2,0))</f>
        <v>0</v>
      </c>
      <c r="AX43" s="6">
        <f>IF(AU43&gt;0,IF(SUM($AT$12:$AT43)&gt;0,0,IF($AR43&lt;&gt;"",Tablas!$G$8,0)),0)</f>
        <v>0</v>
      </c>
      <c r="AY43" s="6">
        <f>IF($AR43&lt;&gt;"",ROUND(AX43+AW43+AU43,2),0)*(1+Tablas!$E$8)</f>
        <v>0</v>
      </c>
      <c r="BA43" s="14" t="str">
        <f t="shared" si="7"/>
        <v/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 t="str">
        <f t="shared" si="10"/>
        <v/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 t="str">
        <f t="shared" si="13"/>
        <v/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 t="str">
        <f t="shared" si="16"/>
        <v/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 t="str">
        <f t="shared" si="19"/>
        <v/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 t="str">
        <f t="shared" si="22"/>
        <v/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 t="str">
        <f t="shared" si="25"/>
        <v/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 t="str">
        <f t="shared" si="28"/>
        <v/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 t="str">
        <f t="shared" si="31"/>
        <v/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 t="str">
        <f t="shared" si="34"/>
        <v/>
      </c>
      <c r="C44" s="1">
        <f t="shared" si="35"/>
        <v>46711</v>
      </c>
      <c r="D44" s="34"/>
      <c r="E44" s="6">
        <f t="shared" si="36"/>
        <v>9.7770680440589786E-12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>ROUND(SUM(F44:H44),2)*(Tablas!$E$8)</f>
        <v>0</v>
      </c>
      <c r="J44" s="6">
        <f t="shared" si="3"/>
        <v>0</v>
      </c>
      <c r="AR44" s="14" t="str">
        <f t="shared" si="4"/>
        <v/>
      </c>
      <c r="AS44" s="6">
        <f t="shared" si="5"/>
        <v>0</v>
      </c>
      <c r="AT44" s="6">
        <f t="shared" si="6"/>
        <v>0</v>
      </c>
      <c r="AU44" s="6">
        <f>IF(SUM($AT$12:$AT44)&gt;0,0,IF($AR44&lt;&gt;"",-PPMT($H$2,$AR44,$C$4*12,$AS$12-SUM($AT$12:$AT44)),0))</f>
        <v>0</v>
      </c>
      <c r="AV44" s="6">
        <f>IF(SUM($AT$12:$AT44)&gt;0,0,IF($AR44&lt;&gt;"",AS44-AU44-AT44,0))</f>
        <v>0</v>
      </c>
      <c r="AW44" s="6">
        <f>IF(SUM($AT$12:$AT44)&gt;0,0,IF($AR44&lt;&gt;"",(AS44-AT44)*$H$2,0))</f>
        <v>0</v>
      </c>
      <c r="AX44" s="6">
        <f>IF(AU44&gt;0,IF(SUM($AT$12:$AT44)&gt;0,0,IF($AR44&lt;&gt;"",Tablas!$G$8,0)),0)</f>
        <v>0</v>
      </c>
      <c r="AY44" s="6">
        <f>IF($AR44&lt;&gt;"",ROUND(AX44+AW44+AU44,2),0)*(1+Tablas!$E$8)</f>
        <v>0</v>
      </c>
      <c r="BA44" s="14" t="str">
        <f t="shared" si="7"/>
        <v/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 t="str">
        <f t="shared" si="10"/>
        <v/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 t="str">
        <f t="shared" si="13"/>
        <v/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 t="str">
        <f t="shared" si="16"/>
        <v/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 t="str">
        <f t="shared" si="19"/>
        <v/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 t="str">
        <f t="shared" si="22"/>
        <v/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 t="str">
        <f t="shared" si="25"/>
        <v/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 t="str">
        <f t="shared" si="28"/>
        <v/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 t="str">
        <f t="shared" si="31"/>
        <v/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 t="str">
        <f t="shared" si="34"/>
        <v/>
      </c>
      <c r="C45" s="1">
        <f t="shared" si="35"/>
        <v>46741</v>
      </c>
      <c r="D45" s="34"/>
      <c r="E45" s="6">
        <f t="shared" si="36"/>
        <v>9.7770680440589786E-12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>ROUND(SUM(F45:H45),2)*(Tablas!$E$8)</f>
        <v>0</v>
      </c>
      <c r="J45" s="6">
        <f t="shared" si="3"/>
        <v>0</v>
      </c>
      <c r="AR45" s="14" t="str">
        <f t="shared" si="4"/>
        <v/>
      </c>
      <c r="AS45" s="6">
        <f t="shared" si="5"/>
        <v>0</v>
      </c>
      <c r="AT45" s="6">
        <f t="shared" si="6"/>
        <v>0</v>
      </c>
      <c r="AU45" s="6">
        <f>IF(SUM($AT$12:$AT45)&gt;0,0,IF($AR45&lt;&gt;"",-PPMT($H$2,$AR45,$C$4*12,$AS$12-SUM($AT$12:$AT45)),0))</f>
        <v>0</v>
      </c>
      <c r="AV45" s="6">
        <f>IF(SUM($AT$12:$AT45)&gt;0,0,IF($AR45&lt;&gt;"",AS45-AU45-AT45,0))</f>
        <v>0</v>
      </c>
      <c r="AW45" s="6">
        <f>IF(SUM($AT$12:$AT45)&gt;0,0,IF($AR45&lt;&gt;"",(AS45-AT45)*$H$2,0))</f>
        <v>0</v>
      </c>
      <c r="AX45" s="6">
        <f>IF(AU45&gt;0,IF(SUM($AT$12:$AT45)&gt;0,0,IF($AR45&lt;&gt;"",Tablas!$G$8,0)),0)</f>
        <v>0</v>
      </c>
      <c r="AY45" s="6">
        <f>IF($AR45&lt;&gt;"",ROUND(AX45+AW45+AU45,2),0)*(1+Tablas!$E$8)</f>
        <v>0</v>
      </c>
      <c r="BA45" s="14" t="str">
        <f t="shared" si="7"/>
        <v/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 t="str">
        <f t="shared" si="10"/>
        <v/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 t="str">
        <f t="shared" si="13"/>
        <v/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 t="str">
        <f t="shared" si="16"/>
        <v/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 t="str">
        <f t="shared" si="19"/>
        <v/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 t="str">
        <f t="shared" si="22"/>
        <v/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 t="str">
        <f t="shared" si="25"/>
        <v/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 t="str">
        <f t="shared" si="28"/>
        <v/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 t="str">
        <f t="shared" si="31"/>
        <v/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 t="str">
        <f t="shared" si="34"/>
        <v/>
      </c>
      <c r="C46" s="1">
        <f t="shared" si="35"/>
        <v>46772</v>
      </c>
      <c r="D46" s="34"/>
      <c r="E46" s="6">
        <f t="shared" si="36"/>
        <v>9.7770680440589786E-12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>ROUND(SUM(F46:H46),2)*(Tablas!$E$8)</f>
        <v>0</v>
      </c>
      <c r="J46" s="6">
        <f t="shared" si="3"/>
        <v>0</v>
      </c>
      <c r="AR46" s="14" t="str">
        <f t="shared" si="4"/>
        <v/>
      </c>
      <c r="AS46" s="6">
        <f t="shared" si="5"/>
        <v>0</v>
      </c>
      <c r="AT46" s="6">
        <f t="shared" si="6"/>
        <v>0</v>
      </c>
      <c r="AU46" s="6">
        <f>IF(SUM($AT$12:$AT46)&gt;0,0,IF($AR46&lt;&gt;"",-PPMT($H$2,$AR46,$C$4*12,$AS$12-SUM($AT$12:$AT46)),0))</f>
        <v>0</v>
      </c>
      <c r="AV46" s="6">
        <f>IF(SUM($AT$12:$AT46)&gt;0,0,IF($AR46&lt;&gt;"",AS46-AU46-AT46,0))</f>
        <v>0</v>
      </c>
      <c r="AW46" s="6">
        <f>IF(SUM($AT$12:$AT46)&gt;0,0,IF($AR46&lt;&gt;"",(AS46-AT46)*$H$2,0))</f>
        <v>0</v>
      </c>
      <c r="AX46" s="6">
        <f>IF(AU46&gt;0,IF(SUM($AT$12:$AT46)&gt;0,0,IF($AR46&lt;&gt;"",Tablas!$G$8,0)),0)</f>
        <v>0</v>
      </c>
      <c r="AY46" s="6">
        <f>IF($AR46&lt;&gt;"",ROUND(AX46+AW46+AU46,2),0)*(1+Tablas!$E$8)</f>
        <v>0</v>
      </c>
      <c r="BA46" s="14" t="str">
        <f t="shared" si="7"/>
        <v/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 t="str">
        <f t="shared" si="10"/>
        <v/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 t="str">
        <f t="shared" si="13"/>
        <v/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 t="str">
        <f t="shared" si="16"/>
        <v/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 t="str">
        <f t="shared" si="19"/>
        <v/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 t="str">
        <f t="shared" si="22"/>
        <v/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 t="str">
        <f t="shared" si="25"/>
        <v/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 t="str">
        <f t="shared" si="28"/>
        <v/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 t="str">
        <f t="shared" si="31"/>
        <v/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 t="str">
        <f t="shared" si="34"/>
        <v/>
      </c>
      <c r="C47" s="1">
        <f t="shared" si="35"/>
        <v>46803</v>
      </c>
      <c r="D47" s="34"/>
      <c r="E47" s="6">
        <f t="shared" si="36"/>
        <v>9.7770680440589786E-12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>ROUND(SUM(F47:H47),2)*(Tablas!$E$8)</f>
        <v>0</v>
      </c>
      <c r="J47" s="6">
        <f t="shared" si="3"/>
        <v>0</v>
      </c>
      <c r="AR47" s="14" t="str">
        <f t="shared" si="4"/>
        <v/>
      </c>
      <c r="AS47" s="6">
        <f t="shared" si="5"/>
        <v>0</v>
      </c>
      <c r="AT47" s="6">
        <f t="shared" si="6"/>
        <v>0</v>
      </c>
      <c r="AU47" s="6">
        <f>IF(SUM($AT$12:$AT47)&gt;0,0,IF($AR47&lt;&gt;"",-PPMT($H$2,$AR47,$C$4*12,$AS$12-SUM($AT$12:$AT47)),0))</f>
        <v>0</v>
      </c>
      <c r="AV47" s="6">
        <f>IF(SUM($AT$12:$AT47)&gt;0,0,IF($AR47&lt;&gt;"",AS47-AU47-AT47,0))</f>
        <v>0</v>
      </c>
      <c r="AW47" s="6">
        <f>IF(SUM($AT$12:$AT47)&gt;0,0,IF($AR47&lt;&gt;"",(AS47-AT47)*$H$2,0))</f>
        <v>0</v>
      </c>
      <c r="AX47" s="6">
        <f>IF(AU47&gt;0,IF(SUM($AT$12:$AT47)&gt;0,0,IF($AR47&lt;&gt;"",Tablas!$G$8,0)),0)</f>
        <v>0</v>
      </c>
      <c r="AY47" s="6">
        <f>IF($AR47&lt;&gt;"",ROUND(AX47+AW47+AU47,2),0)*(1+Tablas!$E$8)</f>
        <v>0</v>
      </c>
      <c r="BA47" s="14" t="str">
        <f t="shared" si="7"/>
        <v/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 t="str">
        <f t="shared" si="10"/>
        <v/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 t="str">
        <f t="shared" si="13"/>
        <v/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 t="str">
        <f t="shared" si="16"/>
        <v/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 t="str">
        <f t="shared" si="19"/>
        <v/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 t="str">
        <f t="shared" si="22"/>
        <v/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 t="str">
        <f t="shared" si="25"/>
        <v/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 t="str">
        <f t="shared" si="28"/>
        <v/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 t="str">
        <f t="shared" si="31"/>
        <v/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 t="str">
        <f t="shared" si="34"/>
        <v/>
      </c>
      <c r="C48" s="1">
        <f t="shared" si="35"/>
        <v>46832</v>
      </c>
      <c r="D48" s="34"/>
      <c r="E48" s="6">
        <f t="shared" si="36"/>
        <v>9.7770680440589786E-12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>ROUND(SUM(F48:H48),2)*(Tablas!$E$8)</f>
        <v>0</v>
      </c>
      <c r="J48" s="6">
        <f t="shared" si="3"/>
        <v>0</v>
      </c>
      <c r="AR48" s="14" t="str">
        <f t="shared" si="4"/>
        <v/>
      </c>
      <c r="AS48" s="6">
        <f t="shared" si="5"/>
        <v>0</v>
      </c>
      <c r="AT48" s="6">
        <f t="shared" si="6"/>
        <v>0</v>
      </c>
      <c r="AU48" s="6">
        <f>IF(SUM($AT$12:$AT48)&gt;0,0,IF($AR48&lt;&gt;"",-PPMT($H$2,$AR48,$C$4*12,$AS$12-SUM($AT$12:$AT48)),0))</f>
        <v>0</v>
      </c>
      <c r="AV48" s="6">
        <f>IF(SUM($AT$12:$AT48)&gt;0,0,IF($AR48&lt;&gt;"",AS48-AU48-AT48,0))</f>
        <v>0</v>
      </c>
      <c r="AW48" s="6">
        <f>IF(SUM($AT$12:$AT48)&gt;0,0,IF($AR48&lt;&gt;"",(AS48-AT48)*$H$2,0))</f>
        <v>0</v>
      </c>
      <c r="AX48" s="6">
        <f>IF(AU48&gt;0,IF(SUM($AT$12:$AT48)&gt;0,0,IF($AR48&lt;&gt;"",Tablas!$G$8,0)),0)</f>
        <v>0</v>
      </c>
      <c r="AY48" s="6">
        <f>IF($AR48&lt;&gt;"",ROUND(AX48+AW48+AU48,2),0)*(1+Tablas!$E$8)</f>
        <v>0</v>
      </c>
      <c r="BA48" s="14" t="str">
        <f t="shared" si="7"/>
        <v/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 t="str">
        <f t="shared" si="10"/>
        <v/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 t="str">
        <f t="shared" si="13"/>
        <v/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 t="str">
        <f t="shared" si="16"/>
        <v/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 t="str">
        <f t="shared" si="19"/>
        <v/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 t="str">
        <f t="shared" si="22"/>
        <v/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 t="str">
        <f t="shared" si="25"/>
        <v/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 t="str">
        <f t="shared" si="28"/>
        <v/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 t="str">
        <f t="shared" si="31"/>
        <v/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 t="str">
        <f t="shared" si="34"/>
        <v/>
      </c>
      <c r="C49" s="1">
        <f t="shared" si="35"/>
        <v>46863</v>
      </c>
      <c r="D49" s="34"/>
      <c r="E49" s="6">
        <f t="shared" si="36"/>
        <v>9.7770680440589786E-12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>ROUND(SUM(F49:H49),2)*(Tablas!$E$8)</f>
        <v>0</v>
      </c>
      <c r="J49" s="6">
        <f t="shared" si="3"/>
        <v>0</v>
      </c>
      <c r="AR49" s="14" t="str">
        <f t="shared" si="4"/>
        <v/>
      </c>
      <c r="AS49" s="6">
        <f t="shared" si="5"/>
        <v>0</v>
      </c>
      <c r="AT49" s="6">
        <f t="shared" si="6"/>
        <v>0</v>
      </c>
      <c r="AU49" s="6">
        <f>IF(SUM($AT$12:$AT49)&gt;0,0,IF($AR49&lt;&gt;"",-PPMT($H$2,$AR49,$C$4*12,$AS$12-SUM($AT$12:$AT49)),0))</f>
        <v>0</v>
      </c>
      <c r="AV49" s="6">
        <f>IF(SUM($AT$12:$AT49)&gt;0,0,IF($AR49&lt;&gt;"",AS49-AU49-AT49,0))</f>
        <v>0</v>
      </c>
      <c r="AW49" s="6">
        <f>IF(SUM($AT$12:$AT49)&gt;0,0,IF($AR49&lt;&gt;"",(AS49-AT49)*$H$2,0))</f>
        <v>0</v>
      </c>
      <c r="AX49" s="6">
        <f>IF(AU49&gt;0,IF(SUM($AT$12:$AT49)&gt;0,0,IF($AR49&lt;&gt;"",Tablas!$G$8,0)),0)</f>
        <v>0</v>
      </c>
      <c r="AY49" s="6">
        <f>IF($AR49&lt;&gt;"",ROUND(AX49+AW49+AU49,2),0)*(1+Tablas!$E$8)</f>
        <v>0</v>
      </c>
      <c r="BA49" s="14" t="str">
        <f t="shared" si="7"/>
        <v/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 t="str">
        <f t="shared" si="10"/>
        <v/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 t="str">
        <f t="shared" si="13"/>
        <v/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 t="str">
        <f t="shared" si="16"/>
        <v/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 t="str">
        <f t="shared" si="19"/>
        <v/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 t="str">
        <f t="shared" si="22"/>
        <v/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 t="str">
        <f t="shared" si="25"/>
        <v/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 t="str">
        <f t="shared" si="28"/>
        <v/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 t="str">
        <f t="shared" si="31"/>
        <v/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 t="str">
        <f t="shared" si="34"/>
        <v/>
      </c>
      <c r="C50" s="1">
        <f t="shared" si="35"/>
        <v>46893</v>
      </c>
      <c r="D50" s="34"/>
      <c r="E50" s="6">
        <f t="shared" si="36"/>
        <v>9.7770680440589786E-12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>ROUND(SUM(F50:H50),2)*(Tablas!$E$8)</f>
        <v>0</v>
      </c>
      <c r="J50" s="6">
        <f t="shared" si="3"/>
        <v>0</v>
      </c>
      <c r="AR50" s="14" t="str">
        <f t="shared" si="4"/>
        <v/>
      </c>
      <c r="AS50" s="6">
        <f t="shared" si="5"/>
        <v>0</v>
      </c>
      <c r="AT50" s="6">
        <f t="shared" si="6"/>
        <v>0</v>
      </c>
      <c r="AU50" s="6">
        <f>IF(SUM($AT$12:$AT50)&gt;0,0,IF($AR50&lt;&gt;"",-PPMT($H$2,$AR50,$C$4*12,$AS$12-SUM($AT$12:$AT50)),0))</f>
        <v>0</v>
      </c>
      <c r="AV50" s="6">
        <f>IF(SUM($AT$12:$AT50)&gt;0,0,IF($AR50&lt;&gt;"",AS50-AU50-AT50,0))</f>
        <v>0</v>
      </c>
      <c r="AW50" s="6">
        <f>IF(SUM($AT$12:$AT50)&gt;0,0,IF($AR50&lt;&gt;"",(AS50-AT50)*$H$2,0))</f>
        <v>0</v>
      </c>
      <c r="AX50" s="6">
        <f>IF(AU50&gt;0,IF(SUM($AT$12:$AT50)&gt;0,0,IF($AR50&lt;&gt;"",Tablas!$G$8,0)),0)</f>
        <v>0</v>
      </c>
      <c r="AY50" s="6">
        <f>IF($AR50&lt;&gt;"",ROUND(AX50+AW50+AU50,2),0)*(1+Tablas!$E$8)</f>
        <v>0</v>
      </c>
      <c r="BA50" s="14" t="str">
        <f t="shared" si="7"/>
        <v/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 t="str">
        <f t="shared" si="10"/>
        <v/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 t="str">
        <f t="shared" si="13"/>
        <v/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 t="str">
        <f t="shared" si="16"/>
        <v/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 t="str">
        <f t="shared" si="19"/>
        <v/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 t="str">
        <f t="shared" si="22"/>
        <v/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 t="str">
        <f t="shared" si="25"/>
        <v/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 t="str">
        <f t="shared" si="28"/>
        <v/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 t="str">
        <f t="shared" si="31"/>
        <v/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 t="str">
        <f t="shared" si="34"/>
        <v/>
      </c>
      <c r="C51" s="1">
        <f t="shared" si="35"/>
        <v>46924</v>
      </c>
      <c r="D51" s="34"/>
      <c r="E51" s="6">
        <f t="shared" si="36"/>
        <v>9.7770680440589786E-12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>ROUND(SUM(F51:H51),2)*(Tablas!$E$8)</f>
        <v>0</v>
      </c>
      <c r="J51" s="6">
        <f t="shared" si="3"/>
        <v>0</v>
      </c>
      <c r="AR51" s="14" t="str">
        <f t="shared" si="4"/>
        <v/>
      </c>
      <c r="AS51" s="6">
        <f t="shared" si="5"/>
        <v>0</v>
      </c>
      <c r="AT51" s="6">
        <f t="shared" si="6"/>
        <v>0</v>
      </c>
      <c r="AU51" s="6">
        <f>IF(SUM($AT$12:$AT51)&gt;0,0,IF($AR51&lt;&gt;"",-PPMT($H$2,$AR51,$C$4*12,$AS$12-SUM($AT$12:$AT51)),0))</f>
        <v>0</v>
      </c>
      <c r="AV51" s="6">
        <f>IF(SUM($AT$12:$AT51)&gt;0,0,IF($AR51&lt;&gt;"",AS51-AU51-AT51,0))</f>
        <v>0</v>
      </c>
      <c r="AW51" s="6">
        <f>IF(SUM($AT$12:$AT51)&gt;0,0,IF($AR51&lt;&gt;"",(AS51-AT51)*$H$2,0))</f>
        <v>0</v>
      </c>
      <c r="AX51" s="6">
        <f>IF(AU51&gt;0,IF(SUM($AT$12:$AT51)&gt;0,0,IF($AR51&lt;&gt;"",Tablas!$G$8,0)),0)</f>
        <v>0</v>
      </c>
      <c r="AY51" s="6">
        <f>IF($AR51&lt;&gt;"",ROUND(AX51+AW51+AU51,2),0)*(1+Tablas!$E$8)</f>
        <v>0</v>
      </c>
      <c r="BA51" s="14" t="str">
        <f t="shared" si="7"/>
        <v/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 t="str">
        <f t="shared" si="10"/>
        <v/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 t="str">
        <f t="shared" si="13"/>
        <v/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 t="str">
        <f t="shared" si="16"/>
        <v/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 t="str">
        <f t="shared" si="19"/>
        <v/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 t="str">
        <f t="shared" si="22"/>
        <v/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 t="str">
        <f t="shared" si="25"/>
        <v/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 t="str">
        <f t="shared" si="28"/>
        <v/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 t="str">
        <f t="shared" si="31"/>
        <v/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 t="str">
        <f t="shared" si="34"/>
        <v/>
      </c>
      <c r="C52" s="1">
        <f t="shared" si="35"/>
        <v>46954</v>
      </c>
      <c r="D52" s="34"/>
      <c r="E52" s="6">
        <f t="shared" si="36"/>
        <v>9.7770680440589786E-12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>ROUND(SUM(F52:H52),2)*(Tablas!$E$8)</f>
        <v>0</v>
      </c>
      <c r="J52" s="6">
        <f t="shared" si="3"/>
        <v>0</v>
      </c>
      <c r="AR52" s="14" t="str">
        <f t="shared" si="4"/>
        <v/>
      </c>
      <c r="AS52" s="6">
        <f t="shared" si="5"/>
        <v>0</v>
      </c>
      <c r="AT52" s="6">
        <f t="shared" si="6"/>
        <v>0</v>
      </c>
      <c r="AU52" s="6">
        <f>IF(SUM($AT$12:$AT52)&gt;0,0,IF($AR52&lt;&gt;"",-PPMT($H$2,$AR52,$C$4*12,$AS$12-SUM($AT$12:$AT52)),0))</f>
        <v>0</v>
      </c>
      <c r="AV52" s="6">
        <f>IF(SUM($AT$12:$AT52)&gt;0,0,IF($AR52&lt;&gt;"",AS52-AU52-AT52,0))</f>
        <v>0</v>
      </c>
      <c r="AW52" s="6">
        <f>IF(SUM($AT$12:$AT52)&gt;0,0,IF($AR52&lt;&gt;"",(AS52-AT52)*$H$2,0))</f>
        <v>0</v>
      </c>
      <c r="AX52" s="6">
        <f>IF(AU52&gt;0,IF(SUM($AT$12:$AT52)&gt;0,0,IF($AR52&lt;&gt;"",Tablas!$G$8,0)),0)</f>
        <v>0</v>
      </c>
      <c r="AY52" s="6">
        <f>IF($AR52&lt;&gt;"",ROUND(AX52+AW52+AU52,2),0)*(1+Tablas!$E$8)</f>
        <v>0</v>
      </c>
      <c r="BA52" s="14" t="str">
        <f t="shared" si="7"/>
        <v/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 t="str">
        <f t="shared" si="10"/>
        <v/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 t="str">
        <f t="shared" si="13"/>
        <v/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 t="str">
        <f t="shared" si="16"/>
        <v/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 t="str">
        <f t="shared" si="19"/>
        <v/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 t="str">
        <f t="shared" si="22"/>
        <v/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 t="str">
        <f t="shared" si="25"/>
        <v/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 t="str">
        <f t="shared" si="28"/>
        <v/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 t="str">
        <f t="shared" si="31"/>
        <v/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 t="str">
        <f t="shared" si="34"/>
        <v/>
      </c>
      <c r="C53" s="1">
        <f t="shared" si="35"/>
        <v>46985</v>
      </c>
      <c r="D53" s="34"/>
      <c r="E53" s="6">
        <f t="shared" si="36"/>
        <v>9.7770680440589786E-12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>ROUND(SUM(F53:H53),2)*(Tablas!$E$8)</f>
        <v>0</v>
      </c>
      <c r="J53" s="6">
        <f t="shared" si="3"/>
        <v>0</v>
      </c>
      <c r="AR53" s="14" t="str">
        <f t="shared" si="4"/>
        <v/>
      </c>
      <c r="AS53" s="6">
        <f t="shared" si="5"/>
        <v>0</v>
      </c>
      <c r="AT53" s="6">
        <f t="shared" si="6"/>
        <v>0</v>
      </c>
      <c r="AU53" s="6">
        <f>IF(SUM($AT$12:$AT53)&gt;0,0,IF($AR53&lt;&gt;"",-PPMT($H$2,$AR53,$C$4*12,$AS$12-SUM($AT$12:$AT53)),0))</f>
        <v>0</v>
      </c>
      <c r="AV53" s="6">
        <f>IF(SUM($AT$12:$AT53)&gt;0,0,IF($AR53&lt;&gt;"",AS53-AU53-AT53,0))</f>
        <v>0</v>
      </c>
      <c r="AW53" s="6">
        <f>IF(SUM($AT$12:$AT53)&gt;0,0,IF($AR53&lt;&gt;"",(AS53-AT53)*$H$2,0))</f>
        <v>0</v>
      </c>
      <c r="AX53" s="6">
        <f>IF(AU53&gt;0,IF(SUM($AT$12:$AT53)&gt;0,0,IF($AR53&lt;&gt;"",Tablas!$G$8,0)),0)</f>
        <v>0</v>
      </c>
      <c r="AY53" s="6">
        <f>IF($AR53&lt;&gt;"",ROUND(AX53+AW53+AU53,2),0)*(1+Tablas!$E$8)</f>
        <v>0</v>
      </c>
      <c r="BA53" s="14" t="str">
        <f t="shared" si="7"/>
        <v/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 t="str">
        <f t="shared" si="10"/>
        <v/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 t="str">
        <f t="shared" si="13"/>
        <v/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 t="str">
        <f t="shared" si="16"/>
        <v/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 t="str">
        <f t="shared" si="19"/>
        <v/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 t="str">
        <f t="shared" si="22"/>
        <v/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 t="str">
        <f t="shared" si="25"/>
        <v/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 t="str">
        <f t="shared" si="28"/>
        <v/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 t="str">
        <f t="shared" si="31"/>
        <v/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 t="str">
        <f t="shared" si="34"/>
        <v/>
      </c>
      <c r="C54" s="1">
        <f t="shared" si="35"/>
        <v>47016</v>
      </c>
      <c r="D54" s="34"/>
      <c r="E54" s="6">
        <f t="shared" si="36"/>
        <v>9.7770680440589786E-12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>ROUND(SUM(F54:H54),2)*(Tablas!$E$8)</f>
        <v>0</v>
      </c>
      <c r="J54" s="6">
        <f t="shared" si="3"/>
        <v>0</v>
      </c>
      <c r="AR54" s="14" t="str">
        <f t="shared" si="4"/>
        <v/>
      </c>
      <c r="AS54" s="6">
        <f t="shared" si="5"/>
        <v>0</v>
      </c>
      <c r="AT54" s="6">
        <f t="shared" si="6"/>
        <v>0</v>
      </c>
      <c r="AU54" s="6">
        <f>IF(SUM($AT$12:$AT54)&gt;0,0,IF($AR54&lt;&gt;"",-PPMT($H$2,$AR54,$C$4*12,$AS$12-SUM($AT$12:$AT54)),0))</f>
        <v>0</v>
      </c>
      <c r="AV54" s="6">
        <f>IF(SUM($AT$12:$AT54)&gt;0,0,IF($AR54&lt;&gt;"",AS54-AU54-AT54,0))</f>
        <v>0</v>
      </c>
      <c r="AW54" s="6">
        <f>IF(SUM($AT$12:$AT54)&gt;0,0,IF($AR54&lt;&gt;"",(AS54-AT54)*$H$2,0))</f>
        <v>0</v>
      </c>
      <c r="AX54" s="6">
        <f>IF(AU54&gt;0,IF(SUM($AT$12:$AT54)&gt;0,0,IF($AR54&lt;&gt;"",Tablas!$G$8,0)),0)</f>
        <v>0</v>
      </c>
      <c r="AY54" s="6">
        <f>IF($AR54&lt;&gt;"",ROUND(AX54+AW54+AU54,2),0)*(1+Tablas!$E$8)</f>
        <v>0</v>
      </c>
      <c r="BA54" s="14" t="str">
        <f t="shared" si="7"/>
        <v/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 t="str">
        <f t="shared" si="10"/>
        <v/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 t="str">
        <f t="shared" si="13"/>
        <v/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 t="str">
        <f t="shared" si="16"/>
        <v/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 t="str">
        <f t="shared" si="19"/>
        <v/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 t="str">
        <f t="shared" si="22"/>
        <v/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 t="str">
        <f t="shared" si="25"/>
        <v/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 t="str">
        <f t="shared" si="28"/>
        <v/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 t="str">
        <f t="shared" si="31"/>
        <v/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 t="str">
        <f t="shared" si="34"/>
        <v/>
      </c>
      <c r="C55" s="1">
        <f t="shared" si="35"/>
        <v>47046</v>
      </c>
      <c r="D55" s="34"/>
      <c r="E55" s="6">
        <f t="shared" si="36"/>
        <v>9.7770680440589786E-12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>ROUND(SUM(F55:H55),2)*(Tablas!$E$8)</f>
        <v>0</v>
      </c>
      <c r="J55" s="6">
        <f t="shared" si="3"/>
        <v>0</v>
      </c>
      <c r="AR55" s="14" t="str">
        <f t="shared" si="4"/>
        <v/>
      </c>
      <c r="AS55" s="6">
        <f t="shared" si="5"/>
        <v>0</v>
      </c>
      <c r="AT55" s="6">
        <f t="shared" si="6"/>
        <v>0</v>
      </c>
      <c r="AU55" s="6">
        <f>IF(SUM($AT$12:$AT55)&gt;0,0,IF($AR55&lt;&gt;"",-PPMT($H$2,$AR55,$C$4*12,$AS$12-SUM($AT$12:$AT55)),0))</f>
        <v>0</v>
      </c>
      <c r="AV55" s="6">
        <f>IF(SUM($AT$12:$AT55)&gt;0,0,IF($AR55&lt;&gt;"",AS55-AU55-AT55,0))</f>
        <v>0</v>
      </c>
      <c r="AW55" s="6">
        <f>IF(SUM($AT$12:$AT55)&gt;0,0,IF($AR55&lt;&gt;"",(AS55-AT55)*$H$2,0))</f>
        <v>0</v>
      </c>
      <c r="AX55" s="6">
        <f>IF(AU55&gt;0,IF(SUM($AT$12:$AT55)&gt;0,0,IF($AR55&lt;&gt;"",Tablas!$G$8,0)),0)</f>
        <v>0</v>
      </c>
      <c r="AY55" s="6">
        <f>IF($AR55&lt;&gt;"",ROUND(AX55+AW55+AU55,2),0)*(1+Tablas!$E$8)</f>
        <v>0</v>
      </c>
      <c r="BA55" s="14" t="str">
        <f t="shared" si="7"/>
        <v/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 t="str">
        <f t="shared" si="10"/>
        <v/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 t="str">
        <f t="shared" si="13"/>
        <v/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 t="str">
        <f t="shared" si="16"/>
        <v/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 t="str">
        <f t="shared" si="19"/>
        <v/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 t="str">
        <f t="shared" si="22"/>
        <v/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 t="str">
        <f t="shared" si="25"/>
        <v/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 t="str">
        <f t="shared" si="28"/>
        <v/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 t="str">
        <f t="shared" si="31"/>
        <v/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 t="str">
        <f t="shared" si="34"/>
        <v/>
      </c>
      <c r="C56" s="1">
        <f t="shared" si="35"/>
        <v>47077</v>
      </c>
      <c r="D56" s="34"/>
      <c r="E56" s="6">
        <f t="shared" si="36"/>
        <v>9.7770680440589786E-12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>ROUND(SUM(F56:H56),2)*(Tablas!$E$8)</f>
        <v>0</v>
      </c>
      <c r="J56" s="6">
        <f t="shared" si="3"/>
        <v>0</v>
      </c>
      <c r="AR56" s="14" t="str">
        <f t="shared" si="4"/>
        <v/>
      </c>
      <c r="AS56" s="6">
        <f t="shared" si="5"/>
        <v>0</v>
      </c>
      <c r="AT56" s="6">
        <f t="shared" si="6"/>
        <v>0</v>
      </c>
      <c r="AU56" s="6">
        <f>IF(SUM($AT$12:$AT56)&gt;0,0,IF($AR56&lt;&gt;"",-PPMT($H$2,$AR56,$C$4*12,$AS$12-SUM($AT$12:$AT56)),0))</f>
        <v>0</v>
      </c>
      <c r="AV56" s="6">
        <f>IF(SUM($AT$12:$AT56)&gt;0,0,IF($AR56&lt;&gt;"",AS56-AU56-AT56,0))</f>
        <v>0</v>
      </c>
      <c r="AW56" s="6">
        <f>IF(SUM($AT$12:$AT56)&gt;0,0,IF($AR56&lt;&gt;"",(AS56-AT56)*$H$2,0))</f>
        <v>0</v>
      </c>
      <c r="AX56" s="6">
        <f>IF(AU56&gt;0,IF(SUM($AT$12:$AT56)&gt;0,0,IF($AR56&lt;&gt;"",Tablas!$G$8,0)),0)</f>
        <v>0</v>
      </c>
      <c r="AY56" s="6">
        <f>IF($AR56&lt;&gt;"",ROUND(AX56+AW56+AU56,2),0)*(1+Tablas!$E$8)</f>
        <v>0</v>
      </c>
      <c r="BA56" s="14" t="str">
        <f t="shared" si="7"/>
        <v/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 t="str">
        <f t="shared" si="10"/>
        <v/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 t="str">
        <f t="shared" si="13"/>
        <v/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 t="str">
        <f t="shared" si="16"/>
        <v/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 t="str">
        <f t="shared" si="19"/>
        <v/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 t="str">
        <f t="shared" si="22"/>
        <v/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 t="str">
        <f t="shared" si="25"/>
        <v/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 t="str">
        <f t="shared" si="28"/>
        <v/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 t="str">
        <f t="shared" si="31"/>
        <v/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 t="str">
        <f t="shared" si="34"/>
        <v/>
      </c>
      <c r="C57" s="1">
        <f t="shared" si="35"/>
        <v>47107</v>
      </c>
      <c r="D57" s="34"/>
      <c r="E57" s="6">
        <f t="shared" si="36"/>
        <v>9.7770680440589786E-12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>ROUND(SUM(F57:H57),2)*(Tablas!$E$8)</f>
        <v>0</v>
      </c>
      <c r="J57" s="6">
        <f t="shared" si="3"/>
        <v>0</v>
      </c>
      <c r="AR57" s="14" t="str">
        <f t="shared" si="4"/>
        <v/>
      </c>
      <c r="AS57" s="6">
        <f t="shared" si="5"/>
        <v>0</v>
      </c>
      <c r="AT57" s="6">
        <f t="shared" si="6"/>
        <v>0</v>
      </c>
      <c r="AU57" s="6">
        <f>IF(SUM($AT$12:$AT57)&gt;0,0,IF($AR57&lt;&gt;"",-PPMT($H$2,$AR57,$C$4*12,$AS$12-SUM($AT$12:$AT57)),0))</f>
        <v>0</v>
      </c>
      <c r="AV57" s="6">
        <f>IF(SUM($AT$12:$AT57)&gt;0,0,IF($AR57&lt;&gt;"",AS57-AU57-AT57,0))</f>
        <v>0</v>
      </c>
      <c r="AW57" s="6">
        <f>IF(SUM($AT$12:$AT57)&gt;0,0,IF($AR57&lt;&gt;"",(AS57-AT57)*$H$2,0))</f>
        <v>0</v>
      </c>
      <c r="AX57" s="6">
        <f>IF(AU57&gt;0,IF(SUM($AT$12:$AT57)&gt;0,0,IF($AR57&lt;&gt;"",Tablas!$G$8,0)),0)</f>
        <v>0</v>
      </c>
      <c r="AY57" s="6">
        <f>IF($AR57&lt;&gt;"",ROUND(AX57+AW57+AU57,2),0)*(1+Tablas!$E$8)</f>
        <v>0</v>
      </c>
      <c r="BA57" s="14" t="str">
        <f t="shared" si="7"/>
        <v/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 t="str">
        <f t="shared" si="10"/>
        <v/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 t="str">
        <f t="shared" si="13"/>
        <v/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 t="str">
        <f t="shared" si="16"/>
        <v/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 t="str">
        <f t="shared" si="19"/>
        <v/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 t="str">
        <f t="shared" si="22"/>
        <v/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 t="str">
        <f t="shared" si="25"/>
        <v/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 t="str">
        <f t="shared" si="28"/>
        <v/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 t="str">
        <f t="shared" si="31"/>
        <v/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 t="str">
        <f t="shared" si="34"/>
        <v/>
      </c>
      <c r="C58" s="1">
        <f t="shared" si="35"/>
        <v>47138</v>
      </c>
      <c r="D58" s="34"/>
      <c r="E58" s="6">
        <f t="shared" si="36"/>
        <v>9.7770680440589786E-12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>ROUND(SUM(F58:H58),2)*(Tablas!$E$8)</f>
        <v>0</v>
      </c>
      <c r="J58" s="6">
        <f t="shared" si="3"/>
        <v>0</v>
      </c>
      <c r="AR58" s="14" t="str">
        <f t="shared" si="4"/>
        <v/>
      </c>
      <c r="AS58" s="6">
        <f t="shared" si="5"/>
        <v>0</v>
      </c>
      <c r="AT58" s="6">
        <f t="shared" si="6"/>
        <v>0</v>
      </c>
      <c r="AU58" s="6">
        <f>IF(SUM($AT$12:$AT58)&gt;0,0,IF($AR58&lt;&gt;"",-PPMT($H$2,$AR58,$C$4*12,$AS$12-SUM($AT$12:$AT58)),0))</f>
        <v>0</v>
      </c>
      <c r="AV58" s="6">
        <f>IF(SUM($AT$12:$AT58)&gt;0,0,IF($AR58&lt;&gt;"",AS58-AU58-AT58,0))</f>
        <v>0</v>
      </c>
      <c r="AW58" s="6">
        <f>IF(SUM($AT$12:$AT58)&gt;0,0,IF($AR58&lt;&gt;"",(AS58-AT58)*$H$2,0))</f>
        <v>0</v>
      </c>
      <c r="AX58" s="6">
        <f>IF(AU58&gt;0,IF(SUM($AT$12:$AT58)&gt;0,0,IF($AR58&lt;&gt;"",Tablas!$G$8,0)),0)</f>
        <v>0</v>
      </c>
      <c r="AY58" s="6">
        <f>IF($AR58&lt;&gt;"",ROUND(AX58+AW58+AU58,2),0)*(1+Tablas!$E$8)</f>
        <v>0</v>
      </c>
      <c r="BA58" s="14" t="str">
        <f t="shared" si="7"/>
        <v/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 t="str">
        <f t="shared" si="10"/>
        <v/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 t="str">
        <f t="shared" si="13"/>
        <v/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 t="str">
        <f t="shared" si="16"/>
        <v/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 t="str">
        <f t="shared" si="19"/>
        <v/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 t="str">
        <f t="shared" si="22"/>
        <v/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 t="str">
        <f t="shared" si="25"/>
        <v/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 t="str">
        <f t="shared" si="28"/>
        <v/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 t="str">
        <f t="shared" si="31"/>
        <v/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 t="str">
        <f t="shared" si="34"/>
        <v/>
      </c>
      <c r="C59" s="1">
        <f t="shared" si="35"/>
        <v>47169</v>
      </c>
      <c r="D59" s="34"/>
      <c r="E59" s="6">
        <f t="shared" si="36"/>
        <v>9.7770680440589786E-12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>ROUND(SUM(F59:H59),2)*(Tablas!$E$8)</f>
        <v>0</v>
      </c>
      <c r="J59" s="6">
        <f t="shared" si="3"/>
        <v>0</v>
      </c>
      <c r="AR59" s="14" t="str">
        <f t="shared" si="4"/>
        <v/>
      </c>
      <c r="AS59" s="6">
        <f t="shared" si="5"/>
        <v>0</v>
      </c>
      <c r="AT59" s="6">
        <f t="shared" si="6"/>
        <v>0</v>
      </c>
      <c r="AU59" s="6">
        <f>IF(SUM($AT$12:$AT59)&gt;0,0,IF($AR59&lt;&gt;"",-PPMT($H$2,$AR59,$C$4*12,$AS$12-SUM($AT$12:$AT59)),0))</f>
        <v>0</v>
      </c>
      <c r="AV59" s="6">
        <f>IF(SUM($AT$12:$AT59)&gt;0,0,IF($AR59&lt;&gt;"",AS59-AU59-AT59,0))</f>
        <v>0</v>
      </c>
      <c r="AW59" s="6">
        <f>IF(SUM($AT$12:$AT59)&gt;0,0,IF($AR59&lt;&gt;"",(AS59-AT59)*$H$2,0))</f>
        <v>0</v>
      </c>
      <c r="AX59" s="6">
        <f>IF(AU59&gt;0,IF(SUM($AT$12:$AT59)&gt;0,0,IF($AR59&lt;&gt;"",Tablas!$G$8,0)),0)</f>
        <v>0</v>
      </c>
      <c r="AY59" s="6">
        <f>IF($AR59&lt;&gt;"",ROUND(AX59+AW59+AU59,2),0)*(1+Tablas!$E$8)</f>
        <v>0</v>
      </c>
      <c r="BA59" s="14" t="str">
        <f t="shared" si="7"/>
        <v/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 t="str">
        <f t="shared" si="10"/>
        <v/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 t="str">
        <f t="shared" si="13"/>
        <v/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 t="str">
        <f t="shared" si="16"/>
        <v/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 t="str">
        <f t="shared" si="19"/>
        <v/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 t="str">
        <f t="shared" si="22"/>
        <v/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 t="str">
        <f t="shared" si="25"/>
        <v/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 t="str">
        <f t="shared" si="28"/>
        <v/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 t="str">
        <f t="shared" si="31"/>
        <v/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 t="str">
        <f t="shared" si="34"/>
        <v/>
      </c>
      <c r="C60" s="1">
        <f t="shared" si="35"/>
        <v>47197</v>
      </c>
      <c r="D60" s="34"/>
      <c r="E60" s="6">
        <f t="shared" si="36"/>
        <v>9.7770680440589786E-12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>ROUND(SUM(F60:H60),2)*(Tablas!$E$8)</f>
        <v>0</v>
      </c>
      <c r="J60" s="6">
        <f t="shared" si="3"/>
        <v>0</v>
      </c>
      <c r="AR60" s="14" t="str">
        <f t="shared" si="4"/>
        <v/>
      </c>
      <c r="AS60" s="6">
        <f t="shared" si="5"/>
        <v>0</v>
      </c>
      <c r="AT60" s="6">
        <f t="shared" si="6"/>
        <v>0</v>
      </c>
      <c r="AU60" s="6">
        <f>IF(SUM($AT$12:$AT60)&gt;0,0,IF($AR60&lt;&gt;"",-PPMT($H$2,$AR60,$C$4*12,$AS$12-SUM($AT$12:$AT60)),0))</f>
        <v>0</v>
      </c>
      <c r="AV60" s="6">
        <f>IF(SUM($AT$12:$AT60)&gt;0,0,IF($AR60&lt;&gt;"",AS60-AU60-AT60,0))</f>
        <v>0</v>
      </c>
      <c r="AW60" s="6">
        <f>IF(SUM($AT$12:$AT60)&gt;0,0,IF($AR60&lt;&gt;"",(AS60-AT60)*$H$2,0))</f>
        <v>0</v>
      </c>
      <c r="AX60" s="6">
        <f>IF(AU60&gt;0,IF(SUM($AT$12:$AT60)&gt;0,0,IF($AR60&lt;&gt;"",Tablas!$G$8,0)),0)</f>
        <v>0</v>
      </c>
      <c r="AY60" s="6">
        <f>IF($AR60&lt;&gt;"",ROUND(AX60+AW60+AU60,2),0)*(1+Tablas!$E$8)</f>
        <v>0</v>
      </c>
      <c r="BA60" s="14" t="str">
        <f t="shared" si="7"/>
        <v/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 t="str">
        <f t="shared" si="10"/>
        <v/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 t="str">
        <f t="shared" si="13"/>
        <v/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 t="str">
        <f t="shared" si="16"/>
        <v/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 t="str">
        <f t="shared" si="19"/>
        <v/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 t="str">
        <f t="shared" si="22"/>
        <v/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 t="str">
        <f t="shared" si="25"/>
        <v/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 t="str">
        <f t="shared" si="28"/>
        <v/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 t="str">
        <f t="shared" si="31"/>
        <v/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 t="str">
        <f t="shared" si="34"/>
        <v/>
      </c>
      <c r="C61" s="1">
        <f t="shared" si="35"/>
        <v>47228</v>
      </c>
      <c r="D61" s="34"/>
      <c r="E61" s="6">
        <f t="shared" si="36"/>
        <v>9.7770680440589786E-12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>ROUND(SUM(F61:H61),2)*(Tablas!$E$8)</f>
        <v>0</v>
      </c>
      <c r="J61" s="6">
        <f t="shared" si="3"/>
        <v>0</v>
      </c>
      <c r="AR61" s="14" t="str">
        <f t="shared" si="4"/>
        <v/>
      </c>
      <c r="AS61" s="6">
        <f t="shared" si="5"/>
        <v>0</v>
      </c>
      <c r="AT61" s="6">
        <f t="shared" si="6"/>
        <v>0</v>
      </c>
      <c r="AU61" s="6">
        <f>IF(SUM($AT$12:$AT61)&gt;0,0,IF($AR61&lt;&gt;"",-PPMT($H$2,$AR61,$C$4*12,$AS$12-SUM($AT$12:$AT61)),0))</f>
        <v>0</v>
      </c>
      <c r="AV61" s="6">
        <f>IF(SUM($AT$12:$AT61)&gt;0,0,IF($AR61&lt;&gt;"",AS61-AU61-AT61,0))</f>
        <v>0</v>
      </c>
      <c r="AW61" s="6">
        <f>IF(SUM($AT$12:$AT61)&gt;0,0,IF($AR61&lt;&gt;"",(AS61-AT61)*$H$2,0))</f>
        <v>0</v>
      </c>
      <c r="AX61" s="6">
        <f>IF(AU61&gt;0,IF(SUM($AT$12:$AT61)&gt;0,0,IF($AR61&lt;&gt;"",Tablas!$G$8,0)),0)</f>
        <v>0</v>
      </c>
      <c r="AY61" s="6">
        <f>IF($AR61&lt;&gt;"",ROUND(AX61+AW61+AU61,2),0)*(1+Tablas!$E$8)</f>
        <v>0</v>
      </c>
      <c r="BA61" s="14" t="str">
        <f t="shared" si="7"/>
        <v/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 t="str">
        <f t="shared" si="10"/>
        <v/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 t="str">
        <f t="shared" si="13"/>
        <v/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 t="str">
        <f t="shared" si="16"/>
        <v/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 t="str">
        <f t="shared" si="19"/>
        <v/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 t="str">
        <f t="shared" si="22"/>
        <v/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 t="str">
        <f t="shared" si="25"/>
        <v/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 t="str">
        <f t="shared" si="28"/>
        <v/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 t="str">
        <f t="shared" si="31"/>
        <v/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 t="str">
        <f t="shared" si="34"/>
        <v/>
      </c>
      <c r="C62" s="1">
        <f t="shared" si="35"/>
        <v>47258</v>
      </c>
      <c r="D62" s="34"/>
      <c r="E62" s="6">
        <f t="shared" si="36"/>
        <v>9.7770680440589786E-12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>ROUND(SUM(F62:H62),2)*(Tablas!$E$8)</f>
        <v>0</v>
      </c>
      <c r="J62" s="6">
        <f t="shared" si="3"/>
        <v>0</v>
      </c>
      <c r="AR62" s="14" t="str">
        <f t="shared" si="4"/>
        <v/>
      </c>
      <c r="AS62" s="6">
        <f t="shared" si="5"/>
        <v>0</v>
      </c>
      <c r="AT62" s="6">
        <f t="shared" si="6"/>
        <v>0</v>
      </c>
      <c r="AU62" s="6">
        <f>IF(SUM($AT$12:$AT62)&gt;0,0,IF($AR62&lt;&gt;"",-PPMT($H$2,$AR62,$C$4*12,$AS$12-SUM($AT$12:$AT62)),0))</f>
        <v>0</v>
      </c>
      <c r="AV62" s="6">
        <f>IF(SUM($AT$12:$AT62)&gt;0,0,IF($AR62&lt;&gt;"",AS62-AU62-AT62,0))</f>
        <v>0</v>
      </c>
      <c r="AW62" s="6">
        <f>IF(SUM($AT$12:$AT62)&gt;0,0,IF($AR62&lt;&gt;"",(AS62-AT62)*$H$2,0))</f>
        <v>0</v>
      </c>
      <c r="AX62" s="6">
        <f>IF(AU62&gt;0,IF(SUM($AT$12:$AT62)&gt;0,0,IF($AR62&lt;&gt;"",Tablas!$G$8,0)),0)</f>
        <v>0</v>
      </c>
      <c r="AY62" s="6">
        <f>IF($AR62&lt;&gt;"",ROUND(AX62+AW62+AU62,2),0)*(1+Tablas!$E$8)</f>
        <v>0</v>
      </c>
      <c r="BA62" s="14" t="str">
        <f t="shared" si="7"/>
        <v/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 t="str">
        <f t="shared" si="10"/>
        <v/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 t="str">
        <f t="shared" si="13"/>
        <v/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 t="str">
        <f t="shared" si="16"/>
        <v/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 t="str">
        <f t="shared" si="19"/>
        <v/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 t="str">
        <f t="shared" si="22"/>
        <v/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 t="str">
        <f t="shared" si="25"/>
        <v/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 t="str">
        <f t="shared" si="28"/>
        <v/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 t="str">
        <f t="shared" si="31"/>
        <v/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 t="str">
        <f t="shared" si="34"/>
        <v/>
      </c>
      <c r="C63" s="1">
        <f t="shared" si="35"/>
        <v>47289</v>
      </c>
      <c r="D63" s="34"/>
      <c r="E63" s="6">
        <f t="shared" si="36"/>
        <v>9.7770680440589786E-12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>ROUND(SUM(F63:H63),2)*(Tablas!$E$8)</f>
        <v>0</v>
      </c>
      <c r="J63" s="6">
        <f t="shared" si="3"/>
        <v>0</v>
      </c>
      <c r="AR63" s="14" t="str">
        <f t="shared" si="4"/>
        <v/>
      </c>
      <c r="AS63" s="6">
        <f t="shared" si="5"/>
        <v>0</v>
      </c>
      <c r="AT63" s="6">
        <f t="shared" si="6"/>
        <v>0</v>
      </c>
      <c r="AU63" s="6">
        <f>IF(SUM($AT$12:$AT63)&gt;0,0,IF($AR63&lt;&gt;"",-PPMT($H$2,$AR63,$C$4*12,$AS$12-SUM($AT$12:$AT63)),0))</f>
        <v>0</v>
      </c>
      <c r="AV63" s="6">
        <f>IF(SUM($AT$12:$AT63)&gt;0,0,IF($AR63&lt;&gt;"",AS63-AU63-AT63,0))</f>
        <v>0</v>
      </c>
      <c r="AW63" s="6">
        <f>IF(SUM($AT$12:$AT63)&gt;0,0,IF($AR63&lt;&gt;"",(AS63-AT63)*$H$2,0))</f>
        <v>0</v>
      </c>
      <c r="AX63" s="6">
        <f>IF(AU63&gt;0,IF(SUM($AT$12:$AT63)&gt;0,0,IF($AR63&lt;&gt;"",Tablas!$G$8,0)),0)</f>
        <v>0</v>
      </c>
      <c r="AY63" s="6">
        <f>IF($AR63&lt;&gt;"",ROUND(AX63+AW63+AU63,2),0)*(1+Tablas!$E$8)</f>
        <v>0</v>
      </c>
      <c r="BA63" s="14" t="str">
        <f t="shared" si="7"/>
        <v/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 t="str">
        <f t="shared" si="10"/>
        <v/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 t="str">
        <f t="shared" si="13"/>
        <v/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 t="str">
        <f t="shared" si="16"/>
        <v/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 t="str">
        <f t="shared" si="19"/>
        <v/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 t="str">
        <f t="shared" si="22"/>
        <v/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 t="str">
        <f t="shared" si="25"/>
        <v/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 t="str">
        <f t="shared" si="28"/>
        <v/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 t="str">
        <f t="shared" si="31"/>
        <v/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 t="str">
        <f t="shared" si="34"/>
        <v/>
      </c>
      <c r="C64" s="1">
        <f t="shared" si="35"/>
        <v>47319</v>
      </c>
      <c r="D64" s="34"/>
      <c r="E64" s="6">
        <f t="shared" si="36"/>
        <v>9.7770680440589786E-12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>ROUND(SUM(F64:H64),2)*(Tablas!$E$8)</f>
        <v>0</v>
      </c>
      <c r="J64" s="6">
        <f t="shared" si="3"/>
        <v>0</v>
      </c>
      <c r="AR64" s="14" t="str">
        <f t="shared" si="4"/>
        <v/>
      </c>
      <c r="AS64" s="6">
        <f t="shared" si="5"/>
        <v>0</v>
      </c>
      <c r="AT64" s="6">
        <f t="shared" si="6"/>
        <v>0</v>
      </c>
      <c r="AU64" s="6">
        <f>IF(SUM($AT$12:$AT64)&gt;0,0,IF($AR64&lt;&gt;"",-PPMT($H$2,$AR64,$C$4*12,$AS$12-SUM($AT$12:$AT64)),0))</f>
        <v>0</v>
      </c>
      <c r="AV64" s="6">
        <f>IF(SUM($AT$12:$AT64)&gt;0,0,IF($AR64&lt;&gt;"",AS64-AU64-AT64,0))</f>
        <v>0</v>
      </c>
      <c r="AW64" s="6">
        <f>IF(SUM($AT$12:$AT64)&gt;0,0,IF($AR64&lt;&gt;"",(AS64-AT64)*$H$2,0))</f>
        <v>0</v>
      </c>
      <c r="AX64" s="6">
        <f>IF(AU64&gt;0,IF(SUM($AT$12:$AT64)&gt;0,0,IF($AR64&lt;&gt;"",Tablas!$G$8,0)),0)</f>
        <v>0</v>
      </c>
      <c r="AY64" s="6">
        <f>IF($AR64&lt;&gt;"",ROUND(AX64+AW64+AU64,2),0)*(1+Tablas!$E$8)</f>
        <v>0</v>
      </c>
      <c r="BA64" s="14" t="str">
        <f t="shared" si="7"/>
        <v/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 t="str">
        <f t="shared" si="10"/>
        <v/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 t="str">
        <f t="shared" si="13"/>
        <v/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 t="str">
        <f t="shared" si="16"/>
        <v/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 t="str">
        <f t="shared" si="19"/>
        <v/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 t="str">
        <f t="shared" si="22"/>
        <v/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 t="str">
        <f t="shared" si="25"/>
        <v/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 t="str">
        <f t="shared" si="28"/>
        <v/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 t="str">
        <f t="shared" si="31"/>
        <v/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 t="str">
        <f t="shared" si="34"/>
        <v/>
      </c>
      <c r="C65" s="1">
        <f t="shared" si="35"/>
        <v>47350</v>
      </c>
      <c r="D65" s="34"/>
      <c r="E65" s="6">
        <f t="shared" si="36"/>
        <v>9.7770680440589786E-12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>ROUND(SUM(F65:H65),2)*(Tablas!$E$8)</f>
        <v>0</v>
      </c>
      <c r="J65" s="6">
        <f t="shared" si="3"/>
        <v>0</v>
      </c>
      <c r="AR65" s="14" t="str">
        <f t="shared" si="4"/>
        <v/>
      </c>
      <c r="AS65" s="6">
        <f t="shared" si="5"/>
        <v>0</v>
      </c>
      <c r="AT65" s="6">
        <f t="shared" si="6"/>
        <v>0</v>
      </c>
      <c r="AU65" s="6">
        <f>IF(SUM($AT$12:$AT65)&gt;0,0,IF($AR65&lt;&gt;"",-PPMT($H$2,$AR65,$C$4*12,$AS$12-SUM($AT$12:$AT65)),0))</f>
        <v>0</v>
      </c>
      <c r="AV65" s="6">
        <f>IF(SUM($AT$12:$AT65)&gt;0,0,IF($AR65&lt;&gt;"",AS65-AU65-AT65,0))</f>
        <v>0</v>
      </c>
      <c r="AW65" s="6">
        <f>IF(SUM($AT$12:$AT65)&gt;0,0,IF($AR65&lt;&gt;"",(AS65-AT65)*$H$2,0))</f>
        <v>0</v>
      </c>
      <c r="AX65" s="6">
        <f>IF(AU65&gt;0,IF(SUM($AT$12:$AT65)&gt;0,0,IF($AR65&lt;&gt;"",Tablas!$G$8,0)),0)</f>
        <v>0</v>
      </c>
      <c r="AY65" s="6">
        <f>IF($AR65&lt;&gt;"",ROUND(AX65+AW65+AU65,2),0)*(1+Tablas!$E$8)</f>
        <v>0</v>
      </c>
      <c r="BA65" s="14" t="str">
        <f t="shared" si="7"/>
        <v/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 t="str">
        <f t="shared" si="10"/>
        <v/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 t="str">
        <f t="shared" si="13"/>
        <v/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 t="str">
        <f t="shared" si="16"/>
        <v/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 t="str">
        <f t="shared" si="19"/>
        <v/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 t="str">
        <f t="shared" si="22"/>
        <v/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 t="str">
        <f t="shared" si="25"/>
        <v/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 t="str">
        <f t="shared" si="28"/>
        <v/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 t="str">
        <f t="shared" si="31"/>
        <v/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 t="str">
        <f t="shared" si="34"/>
        <v/>
      </c>
      <c r="C66" s="1">
        <f t="shared" si="35"/>
        <v>47381</v>
      </c>
      <c r="D66" s="34"/>
      <c r="E66" s="6">
        <f t="shared" si="36"/>
        <v>9.7770680440589786E-12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>ROUND(SUM(F66:H66),2)*(Tablas!$E$8)</f>
        <v>0</v>
      </c>
      <c r="J66" s="6">
        <f t="shared" si="3"/>
        <v>0</v>
      </c>
      <c r="AR66" s="14" t="str">
        <f t="shared" si="4"/>
        <v/>
      </c>
      <c r="AS66" s="6">
        <f t="shared" si="5"/>
        <v>0</v>
      </c>
      <c r="AT66" s="6">
        <f t="shared" si="6"/>
        <v>0</v>
      </c>
      <c r="AU66" s="6">
        <f>IF(SUM($AT$12:$AT66)&gt;0,0,IF($AR66&lt;&gt;"",-PPMT($H$2,$AR66,$C$4*12,$AS$12-SUM($AT$12:$AT66)),0))</f>
        <v>0</v>
      </c>
      <c r="AV66" s="6">
        <f>IF(SUM($AT$12:$AT66)&gt;0,0,IF($AR66&lt;&gt;"",AS66-AU66-AT66,0))</f>
        <v>0</v>
      </c>
      <c r="AW66" s="6">
        <f>IF(SUM($AT$12:$AT66)&gt;0,0,IF($AR66&lt;&gt;"",(AS66-AT66)*$H$2,0))</f>
        <v>0</v>
      </c>
      <c r="AX66" s="6">
        <f>IF(AU66&gt;0,IF(SUM($AT$12:$AT66)&gt;0,0,IF($AR66&lt;&gt;"",Tablas!$G$8,0)),0)</f>
        <v>0</v>
      </c>
      <c r="AY66" s="6">
        <f>IF($AR66&lt;&gt;"",ROUND(AX66+AW66+AU66,2),0)*(1+Tablas!$E$8)</f>
        <v>0</v>
      </c>
      <c r="BA66" s="14" t="str">
        <f t="shared" si="7"/>
        <v/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 t="str">
        <f t="shared" si="10"/>
        <v/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 t="str">
        <f t="shared" si="13"/>
        <v/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 t="str">
        <f t="shared" si="16"/>
        <v/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 t="str">
        <f t="shared" si="19"/>
        <v/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 t="str">
        <f t="shared" si="22"/>
        <v/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 t="str">
        <f t="shared" si="25"/>
        <v/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 t="str">
        <f t="shared" si="28"/>
        <v/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 t="str">
        <f t="shared" si="31"/>
        <v/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 t="str">
        <f t="shared" si="34"/>
        <v/>
      </c>
      <c r="C67" s="1">
        <f t="shared" si="35"/>
        <v>47411</v>
      </c>
      <c r="D67" s="34"/>
      <c r="E67" s="6">
        <f t="shared" si="36"/>
        <v>9.7770680440589786E-12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>ROUND(SUM(F67:H67),2)*(Tablas!$E$8)</f>
        <v>0</v>
      </c>
      <c r="J67" s="6">
        <f t="shared" si="3"/>
        <v>0</v>
      </c>
      <c r="AR67" s="14" t="str">
        <f t="shared" si="4"/>
        <v/>
      </c>
      <c r="AS67" s="6">
        <f t="shared" si="5"/>
        <v>0</v>
      </c>
      <c r="AT67" s="6">
        <f t="shared" si="6"/>
        <v>0</v>
      </c>
      <c r="AU67" s="6">
        <f>IF(SUM($AT$12:$AT67)&gt;0,0,IF($AR67&lt;&gt;"",-PPMT($H$2,$AR67,$C$4*12,$AS$12-SUM($AT$12:$AT67)),0))</f>
        <v>0</v>
      </c>
      <c r="AV67" s="6">
        <f>IF(SUM($AT$12:$AT67)&gt;0,0,IF($AR67&lt;&gt;"",AS67-AU67-AT67,0))</f>
        <v>0</v>
      </c>
      <c r="AW67" s="6">
        <f>IF(SUM($AT$12:$AT67)&gt;0,0,IF($AR67&lt;&gt;"",(AS67-AT67)*$H$2,0))</f>
        <v>0</v>
      </c>
      <c r="AX67" s="6">
        <f>IF(AU67&gt;0,IF(SUM($AT$12:$AT67)&gt;0,0,IF($AR67&lt;&gt;"",Tablas!$G$8,0)),0)</f>
        <v>0</v>
      </c>
      <c r="AY67" s="6">
        <f>IF($AR67&lt;&gt;"",ROUND(AX67+AW67+AU67,2),0)*(1+Tablas!$E$8)</f>
        <v>0</v>
      </c>
      <c r="BA67" s="14" t="str">
        <f t="shared" si="7"/>
        <v/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 t="str">
        <f t="shared" si="10"/>
        <v/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 t="str">
        <f t="shared" si="13"/>
        <v/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 t="str">
        <f t="shared" si="16"/>
        <v/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 t="str">
        <f t="shared" si="19"/>
        <v/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 t="str">
        <f t="shared" si="22"/>
        <v/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 t="str">
        <f t="shared" si="25"/>
        <v/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 t="str">
        <f t="shared" si="28"/>
        <v/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 t="str">
        <f t="shared" si="31"/>
        <v/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 t="str">
        <f t="shared" si="34"/>
        <v/>
      </c>
      <c r="C68" s="1">
        <f t="shared" si="35"/>
        <v>47442</v>
      </c>
      <c r="D68" s="34"/>
      <c r="E68" s="6">
        <f t="shared" si="36"/>
        <v>9.7770680440589786E-12</v>
      </c>
      <c r="F68" s="6">
        <f t="shared" si="0"/>
        <v>0</v>
      </c>
      <c r="G68" s="6">
        <f t="shared" si="1"/>
        <v>0</v>
      </c>
      <c r="H68" s="6">
        <f t="shared" si="2"/>
        <v>0</v>
      </c>
      <c r="I68" s="6">
        <f>ROUND(SUM(F68:H68),2)*(Tablas!$E$8)</f>
        <v>0</v>
      </c>
      <c r="J68" s="6">
        <f t="shared" si="3"/>
        <v>0</v>
      </c>
      <c r="AR68" s="14" t="str">
        <f t="shared" si="4"/>
        <v/>
      </c>
      <c r="AS68" s="6">
        <f t="shared" si="5"/>
        <v>0</v>
      </c>
      <c r="AT68" s="6">
        <f t="shared" si="6"/>
        <v>0</v>
      </c>
      <c r="AU68" s="6">
        <f>IF(SUM($AT$12:$AT68)&gt;0,0,IF($AR68&lt;&gt;"",-PPMT($H$2,$AR68,$C$4*12,$AS$12-SUM($AT$12:$AT68)),0))</f>
        <v>0</v>
      </c>
      <c r="AV68" s="6">
        <f>IF(SUM($AT$12:$AT68)&gt;0,0,IF($AR68&lt;&gt;"",AS68-AU68-AT68,0))</f>
        <v>0</v>
      </c>
      <c r="AW68" s="6">
        <f>IF(SUM($AT$12:$AT68)&gt;0,0,IF($AR68&lt;&gt;"",(AS68-AT68)*$H$2,0))</f>
        <v>0</v>
      </c>
      <c r="AX68" s="6">
        <f>IF(AU68&gt;0,IF(SUM($AT$12:$AT68)&gt;0,0,IF($AR68&lt;&gt;"",Tablas!$G$8,0)),0)</f>
        <v>0</v>
      </c>
      <c r="AY68" s="6">
        <f>IF($AR68&lt;&gt;"",ROUND(AX68+AW68+AU68,2),0)*(1+Tablas!$E$8)</f>
        <v>0</v>
      </c>
      <c r="BA68" s="14" t="str">
        <f t="shared" si="7"/>
        <v/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 t="str">
        <f t="shared" si="10"/>
        <v/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 t="str">
        <f t="shared" si="13"/>
        <v/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 t="str">
        <f t="shared" si="16"/>
        <v/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 t="str">
        <f t="shared" si="19"/>
        <v/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 t="str">
        <f t="shared" si="22"/>
        <v/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 t="str">
        <f t="shared" si="25"/>
        <v/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 t="str">
        <f t="shared" si="28"/>
        <v/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 t="str">
        <f t="shared" si="31"/>
        <v/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 t="str">
        <f t="shared" si="34"/>
        <v/>
      </c>
      <c r="C69" s="1">
        <f t="shared" si="35"/>
        <v>47472</v>
      </c>
      <c r="D69" s="34"/>
      <c r="E69" s="6">
        <f t="shared" si="36"/>
        <v>9.7770680440589786E-12</v>
      </c>
      <c r="F69" s="6">
        <f t="shared" si="0"/>
        <v>0</v>
      </c>
      <c r="G69" s="6">
        <f t="shared" si="1"/>
        <v>0</v>
      </c>
      <c r="H69" s="6">
        <f t="shared" si="2"/>
        <v>0</v>
      </c>
      <c r="I69" s="6">
        <f>ROUND(SUM(F69:H69),2)*(Tablas!$E$8)</f>
        <v>0</v>
      </c>
      <c r="J69" s="6">
        <f t="shared" si="3"/>
        <v>0</v>
      </c>
      <c r="AR69" s="14" t="str">
        <f t="shared" si="4"/>
        <v/>
      </c>
      <c r="AS69" s="6">
        <f t="shared" si="5"/>
        <v>0</v>
      </c>
      <c r="AT69" s="6">
        <f t="shared" si="6"/>
        <v>0</v>
      </c>
      <c r="AU69" s="6">
        <f>IF(SUM($AT$12:$AT69)&gt;0,0,IF($AR69&lt;&gt;"",-PPMT($H$2,$AR69,$C$4*12,$AS$12-SUM($AT$12:$AT69)),0))</f>
        <v>0</v>
      </c>
      <c r="AV69" s="6">
        <f>IF(SUM($AT$12:$AT69)&gt;0,0,IF($AR69&lt;&gt;"",AS69-AU69-AT69,0))</f>
        <v>0</v>
      </c>
      <c r="AW69" s="6">
        <f>IF(SUM($AT$12:$AT69)&gt;0,0,IF($AR69&lt;&gt;"",(AS69-AT69)*$H$2,0))</f>
        <v>0</v>
      </c>
      <c r="AX69" s="6">
        <f>IF(AU69&gt;0,IF(SUM($AT$12:$AT69)&gt;0,0,IF($AR69&lt;&gt;"",Tablas!$G$8,0)),0)</f>
        <v>0</v>
      </c>
      <c r="AY69" s="6">
        <f>IF($AR69&lt;&gt;"",ROUND(AX69+AW69+AU69,2),0)*(1+Tablas!$E$8)</f>
        <v>0</v>
      </c>
      <c r="BA69" s="14" t="str">
        <f t="shared" si="7"/>
        <v/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 t="str">
        <f t="shared" si="10"/>
        <v/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 t="str">
        <f t="shared" si="13"/>
        <v/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 t="str">
        <f t="shared" si="16"/>
        <v/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 t="str">
        <f t="shared" si="19"/>
        <v/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 t="str">
        <f t="shared" si="22"/>
        <v/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 t="str">
        <f t="shared" si="25"/>
        <v/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 t="str">
        <f t="shared" si="28"/>
        <v/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 t="str">
        <f t="shared" si="31"/>
        <v/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 t="str">
        <f t="shared" si="34"/>
        <v/>
      </c>
      <c r="C70" s="1">
        <f t="shared" si="35"/>
        <v>47503</v>
      </c>
      <c r="D70" s="34"/>
      <c r="E70" s="6">
        <f t="shared" si="36"/>
        <v>9.7770680440589786E-12</v>
      </c>
      <c r="F70" s="6">
        <f t="shared" si="0"/>
        <v>0</v>
      </c>
      <c r="G70" s="6">
        <f t="shared" si="1"/>
        <v>0</v>
      </c>
      <c r="H70" s="6">
        <f t="shared" si="2"/>
        <v>0</v>
      </c>
      <c r="I70" s="6">
        <f>ROUND(SUM(F70:H70),2)*(Tablas!$E$8)</f>
        <v>0</v>
      </c>
      <c r="J70" s="6">
        <f t="shared" si="3"/>
        <v>0</v>
      </c>
      <c r="AR70" s="14" t="str">
        <f t="shared" si="4"/>
        <v/>
      </c>
      <c r="AS70" s="6">
        <f t="shared" si="5"/>
        <v>0</v>
      </c>
      <c r="AT70" s="6">
        <f t="shared" si="6"/>
        <v>0</v>
      </c>
      <c r="AU70" s="6">
        <f>IF(SUM($AT$12:$AT70)&gt;0,0,IF($AR70&lt;&gt;"",-PPMT($H$2,$AR70,$C$4*12,$AS$12-SUM($AT$12:$AT70)),0))</f>
        <v>0</v>
      </c>
      <c r="AV70" s="6">
        <f>IF(SUM($AT$12:$AT70)&gt;0,0,IF($AR70&lt;&gt;"",AS70-AU70-AT70,0))</f>
        <v>0</v>
      </c>
      <c r="AW70" s="6">
        <f>IF(SUM($AT$12:$AT70)&gt;0,0,IF($AR70&lt;&gt;"",(AS70-AT70)*$H$2,0))</f>
        <v>0</v>
      </c>
      <c r="AX70" s="6">
        <f>IF(AU70&gt;0,IF(SUM($AT$12:$AT70)&gt;0,0,IF($AR70&lt;&gt;"",Tablas!$G$8,0)),0)</f>
        <v>0</v>
      </c>
      <c r="AY70" s="6">
        <f>IF($AR70&lt;&gt;"",ROUND(AX70+AW70+AU70,2),0)*(1+Tablas!$E$8)</f>
        <v>0</v>
      </c>
      <c r="BA70" s="14" t="str">
        <f t="shared" si="7"/>
        <v/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 t="str">
        <f t="shared" si="10"/>
        <v/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 t="str">
        <f t="shared" si="13"/>
        <v/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 t="str">
        <f t="shared" si="16"/>
        <v/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 t="str">
        <f t="shared" si="19"/>
        <v/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 t="str">
        <f t="shared" si="22"/>
        <v/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 t="str">
        <f t="shared" si="25"/>
        <v/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 t="str">
        <f t="shared" si="28"/>
        <v/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 t="str">
        <f t="shared" si="31"/>
        <v/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 t="str">
        <f t="shared" si="34"/>
        <v/>
      </c>
      <c r="C71" s="1">
        <f t="shared" si="35"/>
        <v>47534</v>
      </c>
      <c r="D71" s="34"/>
      <c r="E71" s="6">
        <f t="shared" si="36"/>
        <v>9.7770680440589786E-12</v>
      </c>
      <c r="F71" s="6">
        <f t="shared" si="0"/>
        <v>0</v>
      </c>
      <c r="G71" s="6">
        <f t="shared" si="1"/>
        <v>0</v>
      </c>
      <c r="H71" s="6">
        <f t="shared" si="2"/>
        <v>0</v>
      </c>
      <c r="I71" s="6">
        <f>ROUND(SUM(F71:H71),2)*(Tablas!$E$8)</f>
        <v>0</v>
      </c>
      <c r="J71" s="6">
        <f t="shared" si="3"/>
        <v>0</v>
      </c>
      <c r="AR71" s="14" t="str">
        <f t="shared" si="4"/>
        <v/>
      </c>
      <c r="AS71" s="6">
        <f t="shared" si="5"/>
        <v>0</v>
      </c>
      <c r="AT71" s="6">
        <f t="shared" si="6"/>
        <v>0</v>
      </c>
      <c r="AU71" s="6">
        <f>IF(SUM($AT$12:$AT71)&gt;0,0,IF($AR71&lt;&gt;"",-PPMT($H$2,$AR71,$C$4*12,$AS$12-SUM($AT$12:$AT71)),0))</f>
        <v>0</v>
      </c>
      <c r="AV71" s="6">
        <f>IF(SUM($AT$12:$AT71)&gt;0,0,IF($AR71&lt;&gt;"",AS71-AU71-AT71,0))</f>
        <v>0</v>
      </c>
      <c r="AW71" s="6">
        <f>IF(SUM($AT$12:$AT71)&gt;0,0,IF($AR71&lt;&gt;"",(AS71-AT71)*$H$2,0))</f>
        <v>0</v>
      </c>
      <c r="AX71" s="6">
        <f>IF(AU71&gt;0,IF(SUM($AT$12:$AT71)&gt;0,0,IF($AR71&lt;&gt;"",Tablas!$G$8,0)),0)</f>
        <v>0</v>
      </c>
      <c r="AY71" s="6">
        <f>IF($AR71&lt;&gt;"",ROUND(AX71+AW71+AU71,2),0)*(1+Tablas!$E$8)</f>
        <v>0</v>
      </c>
      <c r="BA71" s="14" t="str">
        <f t="shared" si="7"/>
        <v/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 t="str">
        <f t="shared" si="10"/>
        <v/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 t="str">
        <f t="shared" si="13"/>
        <v/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 t="str">
        <f t="shared" si="16"/>
        <v/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 t="str">
        <f t="shared" si="19"/>
        <v/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 t="str">
        <f t="shared" si="22"/>
        <v/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 t="str">
        <f t="shared" si="25"/>
        <v/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 t="str">
        <f t="shared" si="28"/>
        <v/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 t="str">
        <f t="shared" si="31"/>
        <v/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47562</v>
      </c>
      <c r="D72" s="34"/>
      <c r="E72" s="6">
        <f t="shared" si="36"/>
        <v>9.7770680440589786E-12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0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47593</v>
      </c>
      <c r="D73" s="34"/>
      <c r="E73" s="6">
        <f t="shared" si="36"/>
        <v>9.7770680440589786E-12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47623</v>
      </c>
      <c r="D74" s="34"/>
      <c r="E74" s="6">
        <f t="shared" si="36"/>
        <v>9.7770680440589786E-12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47654</v>
      </c>
      <c r="D75" s="34"/>
      <c r="E75" s="6">
        <f t="shared" si="36"/>
        <v>9.7770680440589786E-12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47684</v>
      </c>
      <c r="D76" s="34"/>
      <c r="E76" s="6">
        <f t="shared" si="36"/>
        <v>9.7770680440589786E-12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47715</v>
      </c>
      <c r="D77" s="34"/>
      <c r="E77" s="6">
        <f t="shared" ref="E77:E140" si="73">E76-F76-D77</f>
        <v>9.7770680440589786E-12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47746</v>
      </c>
      <c r="D78" s="34"/>
      <c r="E78" s="6">
        <f t="shared" si="73"/>
        <v>9.7770680440589786E-12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47776</v>
      </c>
      <c r="D79" s="34"/>
      <c r="E79" s="6">
        <f t="shared" si="73"/>
        <v>9.7770680440589786E-12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47807</v>
      </c>
      <c r="D80" s="34"/>
      <c r="E80" s="6">
        <f t="shared" si="73"/>
        <v>9.7770680440589786E-12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47837</v>
      </c>
      <c r="D81" s="34"/>
      <c r="E81" s="6">
        <f t="shared" si="73"/>
        <v>9.7770680440589786E-12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47868</v>
      </c>
      <c r="D82" s="34"/>
      <c r="E82" s="6">
        <f t="shared" si="73"/>
        <v>9.7770680440589786E-12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47899</v>
      </c>
      <c r="D83" s="34"/>
      <c r="E83" s="6">
        <f t="shared" si="73"/>
        <v>9.7770680440589786E-12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47927</v>
      </c>
      <c r="D84" s="34"/>
      <c r="E84" s="6">
        <f t="shared" si="73"/>
        <v>9.7770680440589786E-12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47958</v>
      </c>
      <c r="D85" s="34"/>
      <c r="E85" s="6">
        <f t="shared" si="73"/>
        <v>9.7770680440589786E-12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47988</v>
      </c>
      <c r="D86" s="34"/>
      <c r="E86" s="6">
        <f t="shared" si="73"/>
        <v>9.7770680440589786E-12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48019</v>
      </c>
      <c r="D87" s="34"/>
      <c r="E87" s="6">
        <f t="shared" si="73"/>
        <v>9.7770680440589786E-12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48049</v>
      </c>
      <c r="D88" s="34"/>
      <c r="E88" s="6">
        <f t="shared" si="73"/>
        <v>9.7770680440589786E-12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48080</v>
      </c>
      <c r="D89" s="34"/>
      <c r="E89" s="6">
        <f t="shared" si="73"/>
        <v>9.7770680440589786E-12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48111</v>
      </c>
      <c r="D90" s="34"/>
      <c r="E90" s="6">
        <f t="shared" si="73"/>
        <v>9.7770680440589786E-12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48141</v>
      </c>
      <c r="D91" s="34"/>
      <c r="E91" s="6">
        <f t="shared" si="73"/>
        <v>9.7770680440589786E-12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48172</v>
      </c>
      <c r="D92" s="34"/>
      <c r="E92" s="6">
        <f t="shared" si="73"/>
        <v>9.7770680440589786E-12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48202</v>
      </c>
      <c r="D93" s="34"/>
      <c r="E93" s="6">
        <f t="shared" si="73"/>
        <v>9.7770680440589786E-12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48233</v>
      </c>
      <c r="D94" s="34"/>
      <c r="E94" s="6">
        <f t="shared" si="73"/>
        <v>9.7770680440589786E-12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48264</v>
      </c>
      <c r="D95" s="34"/>
      <c r="E95" s="6">
        <f t="shared" si="73"/>
        <v>9.7770680440589786E-12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48293</v>
      </c>
      <c r="D96" s="34"/>
      <c r="E96" s="6">
        <f t="shared" si="73"/>
        <v>9.7770680440589786E-12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48324</v>
      </c>
      <c r="D97" s="34"/>
      <c r="E97" s="6">
        <f t="shared" si="73"/>
        <v>9.7770680440589786E-12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48354</v>
      </c>
      <c r="D98" s="34"/>
      <c r="E98" s="6">
        <f t="shared" si="73"/>
        <v>9.7770680440589786E-12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48385</v>
      </c>
      <c r="D99" s="34"/>
      <c r="E99" s="6">
        <f t="shared" si="73"/>
        <v>9.7770680440589786E-12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48415</v>
      </c>
      <c r="D100" s="34"/>
      <c r="E100" s="6">
        <f t="shared" si="73"/>
        <v>9.7770680440589786E-12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48446</v>
      </c>
      <c r="D101" s="34"/>
      <c r="E101" s="6">
        <f t="shared" si="73"/>
        <v>9.7770680440589786E-12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48477</v>
      </c>
      <c r="D102" s="34"/>
      <c r="E102" s="6">
        <f t="shared" si="73"/>
        <v>9.7770680440589786E-12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48507</v>
      </c>
      <c r="D103" s="34"/>
      <c r="E103" s="6">
        <f t="shared" si="73"/>
        <v>9.7770680440589786E-12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48538</v>
      </c>
      <c r="D104" s="34"/>
      <c r="E104" s="6">
        <f t="shared" si="73"/>
        <v>9.7770680440589786E-12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48568</v>
      </c>
      <c r="D105" s="34"/>
      <c r="E105" s="6">
        <f t="shared" si="73"/>
        <v>9.7770680440589786E-12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48599</v>
      </c>
      <c r="D106" s="34"/>
      <c r="E106" s="6">
        <f t="shared" si="73"/>
        <v>9.7770680440589786E-12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48630</v>
      </c>
      <c r="D107" s="34"/>
      <c r="E107" s="6">
        <f t="shared" si="73"/>
        <v>9.7770680440589786E-12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48658</v>
      </c>
      <c r="D108" s="34"/>
      <c r="E108" s="6">
        <f t="shared" si="73"/>
        <v>9.7770680440589786E-12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48689</v>
      </c>
      <c r="D109" s="34"/>
      <c r="E109" s="6">
        <f t="shared" si="73"/>
        <v>9.7770680440589786E-12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48719</v>
      </c>
      <c r="D110" s="34"/>
      <c r="E110" s="6">
        <f t="shared" si="73"/>
        <v>9.7770680440589786E-12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48750</v>
      </c>
      <c r="D111" s="34"/>
      <c r="E111" s="6">
        <f t="shared" si="73"/>
        <v>9.7770680440589786E-12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48780</v>
      </c>
      <c r="D112" s="34"/>
      <c r="E112" s="6">
        <f t="shared" si="73"/>
        <v>9.7770680440589786E-12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48811</v>
      </c>
      <c r="D113" s="34"/>
      <c r="E113" s="6">
        <f t="shared" si="73"/>
        <v>9.7770680440589786E-12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48842</v>
      </c>
      <c r="D114" s="34"/>
      <c r="E114" s="6">
        <f t="shared" si="73"/>
        <v>9.7770680440589786E-12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48872</v>
      </c>
      <c r="D115" s="34"/>
      <c r="E115" s="6">
        <f t="shared" si="73"/>
        <v>9.7770680440589786E-12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48903</v>
      </c>
      <c r="D116" s="34"/>
      <c r="E116" s="6">
        <f t="shared" si="73"/>
        <v>9.7770680440589786E-12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48933</v>
      </c>
      <c r="D117" s="34"/>
      <c r="E117" s="6">
        <f t="shared" si="73"/>
        <v>9.7770680440589786E-12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48964</v>
      </c>
      <c r="D118" s="34"/>
      <c r="E118" s="6">
        <f t="shared" si="73"/>
        <v>9.7770680440589786E-12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48995</v>
      </c>
      <c r="D119" s="34"/>
      <c r="E119" s="6">
        <f t="shared" si="73"/>
        <v>9.7770680440589786E-12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49023</v>
      </c>
      <c r="D120" s="34"/>
      <c r="E120" s="6">
        <f t="shared" si="73"/>
        <v>9.7770680440589786E-12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49054</v>
      </c>
      <c r="D121" s="34"/>
      <c r="E121" s="6">
        <f t="shared" si="73"/>
        <v>9.7770680440589786E-12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49084</v>
      </c>
      <c r="D122" s="34"/>
      <c r="E122" s="6">
        <f t="shared" si="73"/>
        <v>9.7770680440589786E-12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49115</v>
      </c>
      <c r="D123" s="34"/>
      <c r="E123" s="6">
        <f t="shared" si="73"/>
        <v>9.7770680440589786E-12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49145</v>
      </c>
      <c r="D124" s="34"/>
      <c r="E124" s="6">
        <f t="shared" si="73"/>
        <v>9.7770680440589786E-12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49176</v>
      </c>
      <c r="D125" s="34"/>
      <c r="E125" s="6">
        <f t="shared" si="73"/>
        <v>9.7770680440589786E-12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49207</v>
      </c>
      <c r="D126" s="34"/>
      <c r="E126" s="6">
        <f t="shared" si="73"/>
        <v>9.7770680440589786E-12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49237</v>
      </c>
      <c r="D127" s="34"/>
      <c r="E127" s="6">
        <f t="shared" si="73"/>
        <v>9.7770680440589786E-12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49268</v>
      </c>
      <c r="D128" s="34"/>
      <c r="E128" s="6">
        <f t="shared" si="73"/>
        <v>9.7770680440589786E-12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49298</v>
      </c>
      <c r="D129" s="34"/>
      <c r="E129" s="6">
        <f t="shared" si="73"/>
        <v>9.7770680440589786E-12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49329</v>
      </c>
      <c r="D130" s="34"/>
      <c r="E130" s="6">
        <f t="shared" si="73"/>
        <v>9.7770680440589786E-12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49360</v>
      </c>
      <c r="D131" s="34"/>
      <c r="E131" s="6">
        <f t="shared" si="73"/>
        <v>9.7770680440589786E-12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49388</v>
      </c>
      <c r="D132" s="34"/>
      <c r="E132" s="6">
        <f t="shared" si="73"/>
        <v>9.7770680440589786E-12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49419</v>
      </c>
      <c r="D133" s="34"/>
      <c r="E133" s="6">
        <f t="shared" si="73"/>
        <v>9.7770680440589786E-12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49449</v>
      </c>
      <c r="D134" s="34"/>
      <c r="E134" s="6">
        <f t="shared" si="73"/>
        <v>9.7770680440589786E-12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49480</v>
      </c>
      <c r="D135" s="34"/>
      <c r="E135" s="6">
        <f t="shared" si="73"/>
        <v>9.7770680440589786E-12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49510</v>
      </c>
      <c r="D136" s="34"/>
      <c r="E136" s="6">
        <f t="shared" si="73"/>
        <v>9.7770680440589786E-12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49541</v>
      </c>
      <c r="D137" s="34"/>
      <c r="E137" s="6">
        <f t="shared" si="73"/>
        <v>9.7770680440589786E-12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49572</v>
      </c>
      <c r="D138" s="34"/>
      <c r="E138" s="6">
        <f t="shared" si="73"/>
        <v>9.7770680440589786E-12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49602</v>
      </c>
      <c r="D139" s="34"/>
      <c r="E139" s="6">
        <f t="shared" si="73"/>
        <v>9.7770680440589786E-12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49633</v>
      </c>
      <c r="D140" s="34"/>
      <c r="E140" s="6">
        <f t="shared" si="73"/>
        <v>9.7770680440589786E-12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49663</v>
      </c>
      <c r="D141" s="34"/>
      <c r="E141" s="6">
        <f t="shared" ref="E141:E204" si="110">E140-F140-D141</f>
        <v>9.7770680440589786E-12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49694</v>
      </c>
      <c r="D142" s="34"/>
      <c r="E142" s="6">
        <f t="shared" si="110"/>
        <v>9.7770680440589786E-12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49725</v>
      </c>
      <c r="D143" s="34"/>
      <c r="E143" s="6">
        <f t="shared" si="110"/>
        <v>9.7770680440589786E-12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49754</v>
      </c>
      <c r="D144" s="34"/>
      <c r="E144" s="6">
        <f t="shared" si="110"/>
        <v>9.7770680440589786E-12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49785</v>
      </c>
      <c r="D145" s="34"/>
      <c r="E145" s="6">
        <f t="shared" si="110"/>
        <v>9.7770680440589786E-12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49815</v>
      </c>
      <c r="D146" s="34"/>
      <c r="E146" s="6">
        <f t="shared" si="110"/>
        <v>9.7770680440589786E-12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49846</v>
      </c>
      <c r="D147" s="34"/>
      <c r="E147" s="6">
        <f t="shared" si="110"/>
        <v>9.7770680440589786E-12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49876</v>
      </c>
      <c r="D148" s="34"/>
      <c r="E148" s="6">
        <f t="shared" si="110"/>
        <v>9.7770680440589786E-12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49907</v>
      </c>
      <c r="D149" s="34"/>
      <c r="E149" s="6">
        <f t="shared" si="110"/>
        <v>9.7770680440589786E-12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49938</v>
      </c>
      <c r="D150" s="34"/>
      <c r="E150" s="6">
        <f t="shared" si="110"/>
        <v>9.7770680440589786E-12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49968</v>
      </c>
      <c r="D151" s="34"/>
      <c r="E151" s="6">
        <f t="shared" si="110"/>
        <v>9.7770680440589786E-12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49999</v>
      </c>
      <c r="D152" s="34"/>
      <c r="E152" s="6">
        <f t="shared" si="110"/>
        <v>9.7770680440589786E-12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50029</v>
      </c>
      <c r="D153" s="34"/>
      <c r="E153" s="6">
        <f t="shared" si="110"/>
        <v>9.7770680440589786E-12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50060</v>
      </c>
      <c r="D154" s="34"/>
      <c r="E154" s="6">
        <f t="shared" si="110"/>
        <v>9.7770680440589786E-12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50091</v>
      </c>
      <c r="D155" s="34"/>
      <c r="E155" s="6">
        <f t="shared" si="110"/>
        <v>9.7770680440589786E-12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50119</v>
      </c>
      <c r="D156" s="34"/>
      <c r="E156" s="6">
        <f t="shared" si="110"/>
        <v>9.7770680440589786E-12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50150</v>
      </c>
      <c r="D157" s="34"/>
      <c r="E157" s="6">
        <f t="shared" si="110"/>
        <v>9.7770680440589786E-12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50180</v>
      </c>
      <c r="D158" s="34"/>
      <c r="E158" s="6">
        <f t="shared" si="110"/>
        <v>9.7770680440589786E-12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50211</v>
      </c>
      <c r="D159" s="34"/>
      <c r="E159" s="6">
        <f t="shared" si="110"/>
        <v>9.7770680440589786E-12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50241</v>
      </c>
      <c r="D160" s="34"/>
      <c r="E160" s="6">
        <f t="shared" si="110"/>
        <v>9.7770680440589786E-12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50272</v>
      </c>
      <c r="D161" s="34"/>
      <c r="E161" s="6">
        <f t="shared" si="110"/>
        <v>9.7770680440589786E-12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50303</v>
      </c>
      <c r="D162" s="34"/>
      <c r="E162" s="6">
        <f t="shared" si="110"/>
        <v>9.7770680440589786E-12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50333</v>
      </c>
      <c r="D163" s="34"/>
      <c r="E163" s="6">
        <f t="shared" si="110"/>
        <v>9.7770680440589786E-12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50364</v>
      </c>
      <c r="D164" s="34"/>
      <c r="E164" s="6">
        <f t="shared" si="110"/>
        <v>9.7770680440589786E-12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50394</v>
      </c>
      <c r="D165" s="34"/>
      <c r="E165" s="6">
        <f t="shared" si="110"/>
        <v>9.7770680440589786E-12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50425</v>
      </c>
      <c r="D166" s="34"/>
      <c r="E166" s="6">
        <f t="shared" si="110"/>
        <v>9.7770680440589786E-12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50456</v>
      </c>
      <c r="D167" s="34"/>
      <c r="E167" s="6">
        <f t="shared" si="110"/>
        <v>9.7770680440589786E-12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50484</v>
      </c>
      <c r="D168" s="34"/>
      <c r="E168" s="6">
        <f t="shared" si="110"/>
        <v>9.7770680440589786E-12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50515</v>
      </c>
      <c r="D169" s="34"/>
      <c r="E169" s="6">
        <f t="shared" si="110"/>
        <v>9.7770680440589786E-12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50545</v>
      </c>
      <c r="D170" s="34"/>
      <c r="E170" s="6">
        <f t="shared" si="110"/>
        <v>9.7770680440589786E-12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50576</v>
      </c>
      <c r="D171" s="34"/>
      <c r="E171" s="6">
        <f t="shared" si="110"/>
        <v>9.7770680440589786E-12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50606</v>
      </c>
      <c r="D172" s="34"/>
      <c r="E172" s="6">
        <f t="shared" si="110"/>
        <v>9.7770680440589786E-12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50637</v>
      </c>
      <c r="D173" s="34"/>
      <c r="E173" s="6">
        <f t="shared" si="110"/>
        <v>9.7770680440589786E-12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50668</v>
      </c>
      <c r="D174" s="34"/>
      <c r="E174" s="6">
        <f t="shared" si="110"/>
        <v>9.7770680440589786E-12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50698</v>
      </c>
      <c r="D175" s="34"/>
      <c r="E175" s="6">
        <f t="shared" si="110"/>
        <v>9.7770680440589786E-12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50729</v>
      </c>
      <c r="D176" s="34"/>
      <c r="E176" s="6">
        <f t="shared" si="110"/>
        <v>9.7770680440589786E-12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50759</v>
      </c>
      <c r="D177" s="34"/>
      <c r="E177" s="6">
        <f t="shared" si="110"/>
        <v>9.7770680440589786E-12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50790</v>
      </c>
      <c r="D178" s="34"/>
      <c r="E178" s="6">
        <f t="shared" si="110"/>
        <v>9.7770680440589786E-12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50821</v>
      </c>
      <c r="D179" s="34"/>
      <c r="E179" s="6">
        <f t="shared" si="110"/>
        <v>9.7770680440589786E-12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50849</v>
      </c>
      <c r="D180" s="34"/>
      <c r="E180" s="6">
        <f t="shared" si="110"/>
        <v>9.7770680440589786E-12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50880</v>
      </c>
      <c r="D181" s="34"/>
      <c r="E181" s="6">
        <f t="shared" si="110"/>
        <v>9.7770680440589786E-12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50910</v>
      </c>
      <c r="D182" s="34"/>
      <c r="E182" s="6">
        <f t="shared" si="110"/>
        <v>9.7770680440589786E-12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50941</v>
      </c>
      <c r="D183" s="34"/>
      <c r="E183" s="6">
        <f t="shared" si="110"/>
        <v>9.7770680440589786E-12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50971</v>
      </c>
      <c r="D184" s="34"/>
      <c r="E184" s="6">
        <f t="shared" si="110"/>
        <v>9.7770680440589786E-12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51002</v>
      </c>
      <c r="D185" s="34"/>
      <c r="E185" s="6">
        <f t="shared" si="110"/>
        <v>9.7770680440589786E-12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51033</v>
      </c>
      <c r="D186" s="34"/>
      <c r="E186" s="6">
        <f t="shared" si="110"/>
        <v>9.7770680440589786E-12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51063</v>
      </c>
      <c r="D187" s="34"/>
      <c r="E187" s="6">
        <f t="shared" si="110"/>
        <v>9.7770680440589786E-12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51094</v>
      </c>
      <c r="D188" s="34"/>
      <c r="E188" s="6">
        <f t="shared" si="110"/>
        <v>9.7770680440589786E-12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51124</v>
      </c>
      <c r="D189" s="34"/>
      <c r="E189" s="6">
        <f t="shared" si="110"/>
        <v>9.7770680440589786E-12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51155</v>
      </c>
      <c r="D190" s="34"/>
      <c r="E190" s="6">
        <f t="shared" si="110"/>
        <v>9.7770680440589786E-12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51186</v>
      </c>
      <c r="D191" s="34"/>
      <c r="E191" s="6">
        <f t="shared" si="110"/>
        <v>9.7770680440589786E-12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51215</v>
      </c>
      <c r="D192" s="34"/>
      <c r="E192" s="6">
        <f t="shared" si="110"/>
        <v>9.7770680440589786E-12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51246</v>
      </c>
      <c r="D193" s="34"/>
      <c r="E193" s="6">
        <f t="shared" si="110"/>
        <v>9.7770680440589786E-12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51276</v>
      </c>
      <c r="D194" s="34"/>
      <c r="E194" s="6">
        <f t="shared" si="110"/>
        <v>9.7770680440589786E-12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51307</v>
      </c>
      <c r="D195" s="34"/>
      <c r="E195" s="6">
        <f t="shared" si="110"/>
        <v>9.7770680440589786E-12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51337</v>
      </c>
      <c r="D196" s="34"/>
      <c r="E196" s="6">
        <f t="shared" si="110"/>
        <v>9.7770680440589786E-12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51368</v>
      </c>
      <c r="D197" s="34"/>
      <c r="E197" s="6">
        <f t="shared" si="110"/>
        <v>9.7770680440589786E-12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51399</v>
      </c>
      <c r="D198" s="34"/>
      <c r="E198" s="6">
        <f t="shared" si="110"/>
        <v>9.7770680440589786E-12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51429</v>
      </c>
      <c r="D199" s="34"/>
      <c r="E199" s="6">
        <f t="shared" si="110"/>
        <v>9.7770680440589786E-12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51460</v>
      </c>
      <c r="D200" s="34"/>
      <c r="E200" s="6">
        <f t="shared" si="110"/>
        <v>9.7770680440589786E-12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51490</v>
      </c>
      <c r="D201" s="34"/>
      <c r="E201" s="6">
        <f t="shared" si="110"/>
        <v>9.7770680440589786E-12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51521</v>
      </c>
      <c r="D202" s="34"/>
      <c r="E202" s="6">
        <f t="shared" si="110"/>
        <v>9.7770680440589786E-12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51552</v>
      </c>
      <c r="D203" s="34"/>
      <c r="E203" s="6">
        <f t="shared" si="110"/>
        <v>9.7770680440589786E-12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51580</v>
      </c>
      <c r="D204" s="34"/>
      <c r="E204" s="6">
        <f t="shared" si="110"/>
        <v>9.7770680440589786E-12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51611</v>
      </c>
      <c r="D205" s="34"/>
      <c r="E205" s="6">
        <f t="shared" ref="E205:E251" si="147">E204-F204-D205</f>
        <v>9.7770680440589786E-12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51641</v>
      </c>
      <c r="D206" s="34"/>
      <c r="E206" s="6">
        <f t="shared" si="147"/>
        <v>9.7770680440589786E-12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51672</v>
      </c>
      <c r="D207" s="34"/>
      <c r="E207" s="6">
        <f t="shared" si="147"/>
        <v>9.7770680440589786E-12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51702</v>
      </c>
      <c r="D208" s="34"/>
      <c r="E208" s="6">
        <f t="shared" si="147"/>
        <v>9.7770680440589786E-12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51733</v>
      </c>
      <c r="D209" s="34"/>
      <c r="E209" s="6">
        <f t="shared" si="147"/>
        <v>9.7770680440589786E-12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51764</v>
      </c>
      <c r="D210" s="34"/>
      <c r="E210" s="6">
        <f t="shared" si="147"/>
        <v>9.7770680440589786E-12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51794</v>
      </c>
      <c r="D211" s="34"/>
      <c r="E211" s="6">
        <f t="shared" si="147"/>
        <v>9.7770680440589786E-12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51825</v>
      </c>
      <c r="D212" s="34"/>
      <c r="E212" s="6">
        <f t="shared" si="147"/>
        <v>9.7770680440589786E-12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51855</v>
      </c>
      <c r="D213" s="34"/>
      <c r="E213" s="6">
        <f t="shared" si="147"/>
        <v>9.7770680440589786E-12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51886</v>
      </c>
      <c r="D214" s="34"/>
      <c r="E214" s="6">
        <f t="shared" si="147"/>
        <v>9.7770680440589786E-12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51917</v>
      </c>
      <c r="D215" s="34"/>
      <c r="E215" s="6">
        <f t="shared" si="147"/>
        <v>9.7770680440589786E-12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51945</v>
      </c>
      <c r="D216" s="34"/>
      <c r="E216" s="6">
        <f t="shared" si="147"/>
        <v>9.7770680440589786E-12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51976</v>
      </c>
      <c r="D217" s="34"/>
      <c r="E217" s="6">
        <f t="shared" si="147"/>
        <v>9.7770680440589786E-12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52006</v>
      </c>
      <c r="D218" s="34"/>
      <c r="E218" s="6">
        <f t="shared" si="147"/>
        <v>9.7770680440589786E-12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52037</v>
      </c>
      <c r="D219" s="34"/>
      <c r="E219" s="6">
        <f t="shared" si="147"/>
        <v>9.7770680440589786E-12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52067</v>
      </c>
      <c r="D220" s="34"/>
      <c r="E220" s="6">
        <f t="shared" si="147"/>
        <v>9.7770680440589786E-12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52098</v>
      </c>
      <c r="D221" s="34"/>
      <c r="E221" s="6">
        <f t="shared" si="147"/>
        <v>9.7770680440589786E-12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52129</v>
      </c>
      <c r="D222" s="34"/>
      <c r="E222" s="6">
        <f t="shared" si="147"/>
        <v>9.7770680440589786E-12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52159</v>
      </c>
      <c r="D223" s="34"/>
      <c r="E223" s="6">
        <f t="shared" si="147"/>
        <v>9.7770680440589786E-12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52190</v>
      </c>
      <c r="D224" s="34"/>
      <c r="E224" s="6">
        <f t="shared" si="147"/>
        <v>9.7770680440589786E-12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52220</v>
      </c>
      <c r="D225" s="34"/>
      <c r="E225" s="6">
        <f t="shared" si="147"/>
        <v>9.7770680440589786E-12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52251</v>
      </c>
      <c r="D226" s="34"/>
      <c r="E226" s="6">
        <f t="shared" si="147"/>
        <v>9.7770680440589786E-12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52282</v>
      </c>
      <c r="D227" s="34"/>
      <c r="E227" s="6">
        <f t="shared" si="147"/>
        <v>9.7770680440589786E-12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52310</v>
      </c>
      <c r="D228" s="34"/>
      <c r="E228" s="6">
        <f t="shared" si="147"/>
        <v>9.7770680440589786E-12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52341</v>
      </c>
      <c r="D229" s="34"/>
      <c r="E229" s="6">
        <f t="shared" si="147"/>
        <v>9.7770680440589786E-12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52371</v>
      </c>
      <c r="D230" s="34"/>
      <c r="E230" s="6">
        <f t="shared" si="147"/>
        <v>9.7770680440589786E-12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52402</v>
      </c>
      <c r="D231" s="34"/>
      <c r="E231" s="6">
        <f t="shared" si="147"/>
        <v>9.7770680440589786E-12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52432</v>
      </c>
      <c r="D232" s="34"/>
      <c r="E232" s="6">
        <f t="shared" si="147"/>
        <v>9.7770680440589786E-12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52463</v>
      </c>
      <c r="D233" s="34"/>
      <c r="E233" s="6">
        <f t="shared" si="147"/>
        <v>9.7770680440589786E-12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52494</v>
      </c>
      <c r="D234" s="34"/>
      <c r="E234" s="6">
        <f t="shared" si="147"/>
        <v>9.7770680440589786E-12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52524</v>
      </c>
      <c r="D235" s="34"/>
      <c r="E235" s="6">
        <f t="shared" si="147"/>
        <v>9.7770680440589786E-12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52555</v>
      </c>
      <c r="D236" s="34"/>
      <c r="E236" s="6">
        <f t="shared" si="147"/>
        <v>9.7770680440589786E-12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52585</v>
      </c>
      <c r="D237" s="34"/>
      <c r="E237" s="6">
        <f t="shared" si="147"/>
        <v>9.7770680440589786E-12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52616</v>
      </c>
      <c r="D238" s="34"/>
      <c r="E238" s="6">
        <f t="shared" si="147"/>
        <v>9.7770680440589786E-12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52647</v>
      </c>
      <c r="D239" s="34"/>
      <c r="E239" s="6">
        <f t="shared" si="147"/>
        <v>9.7770680440589786E-12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52676</v>
      </c>
      <c r="D240" s="34"/>
      <c r="E240" s="6">
        <f t="shared" si="147"/>
        <v>9.7770680440589786E-12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52707</v>
      </c>
      <c r="D241" s="34"/>
      <c r="E241" s="6">
        <f t="shared" si="147"/>
        <v>9.7770680440589786E-12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52737</v>
      </c>
      <c r="D242" s="34"/>
      <c r="E242" s="6">
        <f t="shared" si="147"/>
        <v>9.7770680440589786E-12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52768</v>
      </c>
      <c r="D243" s="34"/>
      <c r="E243" s="6">
        <f t="shared" si="147"/>
        <v>9.7770680440589786E-12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52798</v>
      </c>
      <c r="D244" s="34"/>
      <c r="E244" s="6">
        <f t="shared" si="147"/>
        <v>9.7770680440589786E-12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52829</v>
      </c>
      <c r="D245" s="34"/>
      <c r="E245" s="6">
        <f t="shared" si="147"/>
        <v>9.7770680440589786E-12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52860</v>
      </c>
      <c r="D246" s="34"/>
      <c r="E246" s="6">
        <f t="shared" si="147"/>
        <v>9.7770680440589786E-12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52890</v>
      </c>
      <c r="D247" s="34"/>
      <c r="E247" s="6">
        <f t="shared" si="147"/>
        <v>9.7770680440589786E-12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52921</v>
      </c>
      <c r="D248" s="34"/>
      <c r="E248" s="6">
        <f t="shared" si="147"/>
        <v>9.7770680440589786E-12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52951</v>
      </c>
      <c r="D249" s="34"/>
      <c r="E249" s="6">
        <f t="shared" si="147"/>
        <v>9.7770680440589786E-12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52982</v>
      </c>
      <c r="D250" s="34"/>
      <c r="E250" s="6">
        <f t="shared" si="147"/>
        <v>9.7770680440589786E-12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53013</v>
      </c>
      <c r="D251" s="34"/>
      <c r="E251" s="6">
        <f t="shared" si="147"/>
        <v>9.7770680440589786E-12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4.4" x14ac:dyDescent="0.3"/>
  <cols>
    <col min="1" max="4" width="11.44140625" style="19" customWidth="1"/>
    <col min="5" max="5" width="11.109375" style="19" bestFit="1" customWidth="1"/>
    <col min="6" max="7" width="11.44140625" style="19" customWidth="1"/>
  </cols>
  <sheetData>
    <row r="1" spans="1:7" ht="22.5" customHeight="1" x14ac:dyDescent="0.3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3">
      <c r="A2" s="19">
        <f>Calculadora!B12</f>
        <v>1</v>
      </c>
      <c r="B2" s="52">
        <f>Calculadora!C12</f>
        <v>45736</v>
      </c>
      <c r="C2" s="53">
        <f>Calculadora!F12</f>
        <v>869.85627839381914</v>
      </c>
      <c r="D2" s="53">
        <f>Calculadora!G12</f>
        <v>382.7367624932798</v>
      </c>
      <c r="E2" s="53">
        <f>Calculadora!H12</f>
        <v>3</v>
      </c>
      <c r="F2" s="53">
        <f>Calculadora!I12</f>
        <v>6.2779500000000002E-2</v>
      </c>
      <c r="G2" s="53">
        <f>Calculadora!J12</f>
        <v>1255.6558203870991</v>
      </c>
    </row>
    <row r="3" spans="1:7" x14ac:dyDescent="0.3">
      <c r="A3" s="19">
        <f>Calculadora!B13</f>
        <v>2</v>
      </c>
      <c r="B3" s="52">
        <f>Calculadora!C13</f>
        <v>45767</v>
      </c>
      <c r="C3" s="53">
        <f>Calculadora!F13</f>
        <v>883.17331742689544</v>
      </c>
      <c r="D3" s="53">
        <f>Calculadora!G13</f>
        <v>369.41972346020367</v>
      </c>
      <c r="E3" s="53">
        <f>Calculadora!H13</f>
        <v>3</v>
      </c>
      <c r="F3" s="53">
        <f>Calculadora!I13</f>
        <v>6.2779500000000002E-2</v>
      </c>
      <c r="G3" s="53">
        <f>Calculadora!J13</f>
        <v>1255.6558203870991</v>
      </c>
    </row>
    <row r="4" spans="1:7" x14ac:dyDescent="0.3">
      <c r="A4" s="19">
        <f>Calculadora!B14</f>
        <v>3</v>
      </c>
      <c r="B4" s="52">
        <f>Calculadora!C14</f>
        <v>45797</v>
      </c>
      <c r="C4" s="53">
        <f>Calculadora!F14</f>
        <v>896.69423327619211</v>
      </c>
      <c r="D4" s="53">
        <f>Calculadora!G14</f>
        <v>355.89880761090689</v>
      </c>
      <c r="E4" s="53">
        <f>Calculadora!H14</f>
        <v>3</v>
      </c>
      <c r="F4" s="53">
        <f>Calculadora!I14</f>
        <v>6.2779500000000002E-2</v>
      </c>
      <c r="G4" s="53">
        <f>Calculadora!J14</f>
        <v>1255.6558203870991</v>
      </c>
    </row>
    <row r="5" spans="1:7" x14ac:dyDescent="0.3">
      <c r="A5" s="19">
        <f>Calculadora!B15</f>
        <v>4</v>
      </c>
      <c r="B5" s="52">
        <f>Calculadora!C15</f>
        <v>45828</v>
      </c>
      <c r="C5" s="53">
        <f>Calculadora!F15</f>
        <v>910.42214718781315</v>
      </c>
      <c r="D5" s="53">
        <f>Calculadora!G15</f>
        <v>342.17089369928595</v>
      </c>
      <c r="E5" s="53">
        <f>Calculadora!H15</f>
        <v>3</v>
      </c>
      <c r="F5" s="53">
        <f>Calculadora!I15</f>
        <v>6.2779500000000002E-2</v>
      </c>
      <c r="G5" s="53">
        <f>Calculadora!J15</f>
        <v>1255.6558203870991</v>
      </c>
    </row>
    <row r="6" spans="1:7" x14ac:dyDescent="0.3">
      <c r="A6" s="19">
        <f>Calculadora!B16</f>
        <v>5</v>
      </c>
      <c r="B6" s="52">
        <f>Calculadora!C16</f>
        <v>45858</v>
      </c>
      <c r="C6" s="53">
        <f>Calculadora!F16</f>
        <v>924.36022819248683</v>
      </c>
      <c r="D6" s="53">
        <f>Calculadora!G16</f>
        <v>328.23281269461222</v>
      </c>
      <c r="E6" s="53">
        <f>Calculadora!H16</f>
        <v>3</v>
      </c>
      <c r="F6" s="53">
        <f>Calculadora!I16</f>
        <v>6.2779500000000002E-2</v>
      </c>
      <c r="G6" s="53">
        <f>Calculadora!J16</f>
        <v>1255.6558203870991</v>
      </c>
    </row>
    <row r="7" spans="1:7" x14ac:dyDescent="0.3">
      <c r="A7" s="19">
        <f>Calculadora!B17</f>
        <v>6</v>
      </c>
      <c r="B7" s="52">
        <f>Calculadora!C17</f>
        <v>45889</v>
      </c>
      <c r="C7" s="53">
        <f>Calculadora!F17</f>
        <v>938.51169383712443</v>
      </c>
      <c r="D7" s="53">
        <f>Calculadora!G17</f>
        <v>314.08134704997451</v>
      </c>
      <c r="E7" s="53">
        <f>Calculadora!H17</f>
        <v>3</v>
      </c>
      <c r="F7" s="53">
        <f>Calculadora!I17</f>
        <v>6.2779500000000002E-2</v>
      </c>
      <c r="G7" s="53">
        <f>Calculadora!J17</f>
        <v>1255.6558203870991</v>
      </c>
    </row>
    <row r="8" spans="1:7" x14ac:dyDescent="0.3">
      <c r="A8" s="19">
        <f>Calculadora!B18</f>
        <v>7</v>
      </c>
      <c r="B8" s="52">
        <f>Calculadora!C18</f>
        <v>45920</v>
      </c>
      <c r="C8" s="53">
        <f>Calculadora!F18</f>
        <v>952.87981092757673</v>
      </c>
      <c r="D8" s="53">
        <f>Calculadora!G18</f>
        <v>299.71322995952232</v>
      </c>
      <c r="E8" s="53">
        <f>Calculadora!H18</f>
        <v>3</v>
      </c>
      <c r="F8" s="53">
        <f>Calculadora!I18</f>
        <v>6.2779500000000002E-2</v>
      </c>
      <c r="G8" s="53">
        <f>Calculadora!J18</f>
        <v>1255.6558203870991</v>
      </c>
    </row>
    <row r="9" spans="1:7" x14ac:dyDescent="0.3">
      <c r="A9" s="19">
        <f>Calculadora!B19</f>
        <v>8</v>
      </c>
      <c r="B9" s="52">
        <f>Calculadora!C19</f>
        <v>45950</v>
      </c>
      <c r="C9" s="53">
        <f>Calculadora!F19</f>
        <v>967.4678962827619</v>
      </c>
      <c r="D9" s="53">
        <f>Calculadora!G19</f>
        <v>285.12514460433715</v>
      </c>
      <c r="E9" s="53">
        <f>Calculadora!H19</f>
        <v>3</v>
      </c>
      <c r="F9" s="53">
        <f>Calculadora!I19</f>
        <v>6.2779500000000002E-2</v>
      </c>
      <c r="G9" s="53">
        <f>Calculadora!J19</f>
        <v>1255.6558203870991</v>
      </c>
    </row>
    <row r="10" spans="1:7" x14ac:dyDescent="0.3">
      <c r="A10" s="19">
        <f>Calculadora!B20</f>
        <v>9</v>
      </c>
      <c r="B10" s="52">
        <f>Calculadora!C20</f>
        <v>45981</v>
      </c>
      <c r="C10" s="53">
        <f>Calculadora!F20</f>
        <v>982.27931750033974</v>
      </c>
      <c r="D10" s="53">
        <f>Calculadora!G20</f>
        <v>270.31372338675919</v>
      </c>
      <c r="E10" s="53">
        <f>Calculadora!H20</f>
        <v>3</v>
      </c>
      <c r="F10" s="53">
        <f>Calculadora!I20</f>
        <v>6.2779500000000002E-2</v>
      </c>
      <c r="G10" s="53">
        <f>Calculadora!J20</f>
        <v>1255.6558203870991</v>
      </c>
    </row>
    <row r="11" spans="1:7" x14ac:dyDescent="0.3">
      <c r="A11" s="19">
        <f>Calculadora!B21</f>
        <v>10</v>
      </c>
      <c r="B11" s="52">
        <f>Calculadora!C21</f>
        <v>46011</v>
      </c>
      <c r="C11" s="53">
        <f>Calculadora!F21</f>
        <v>997.3174937341073</v>
      </c>
      <c r="D11" s="53">
        <f>Calculadora!G21</f>
        <v>255.27554715299169</v>
      </c>
      <c r="E11" s="53">
        <f>Calculadora!H21</f>
        <v>3</v>
      </c>
      <c r="F11" s="53">
        <f>Calculadora!I21</f>
        <v>6.2779500000000002E-2</v>
      </c>
      <c r="G11" s="53">
        <f>Calculadora!J21</f>
        <v>1255.6558203870991</v>
      </c>
    </row>
    <row r="12" spans="1:7" x14ac:dyDescent="0.3">
      <c r="A12" s="19">
        <f>Calculadora!B22</f>
        <v>11</v>
      </c>
      <c r="B12" s="52">
        <f>Calculadora!C22</f>
        <v>46042</v>
      </c>
      <c r="C12" s="53">
        <f>Calculadora!F22</f>
        <v>1012.5858964832956</v>
      </c>
      <c r="D12" s="53">
        <f>Calculadora!G22</f>
        <v>240.00714440380355</v>
      </c>
      <c r="E12" s="53">
        <f>Calculadora!H22</f>
        <v>3</v>
      </c>
      <c r="F12" s="53">
        <f>Calculadora!I22</f>
        <v>6.2779500000000002E-2</v>
      </c>
      <c r="G12" s="53">
        <f>Calculadora!J22</f>
        <v>1255.6558203870993</v>
      </c>
    </row>
    <row r="13" spans="1:7" x14ac:dyDescent="0.3">
      <c r="A13" s="19">
        <f>Calculadora!B23</f>
        <v>12</v>
      </c>
      <c r="B13" s="52">
        <f>Calculadora!C23</f>
        <v>46073</v>
      </c>
      <c r="C13" s="53">
        <f>Calculadora!F23</f>
        <v>1028.0880503939504</v>
      </c>
      <c r="D13" s="53">
        <f>Calculadora!G23</f>
        <v>224.50499049314868</v>
      </c>
      <c r="E13" s="53">
        <f>Calculadora!H23</f>
        <v>3</v>
      </c>
      <c r="F13" s="53">
        <f>Calculadora!I23</f>
        <v>6.2779500000000002E-2</v>
      </c>
      <c r="G13" s="53">
        <f>Calculadora!J23</f>
        <v>1255.6558203870991</v>
      </c>
    </row>
    <row r="14" spans="1:7" x14ac:dyDescent="0.3">
      <c r="A14" s="19">
        <f>Calculadora!B24</f>
        <v>13</v>
      </c>
      <c r="B14" s="52">
        <f>Calculadora!C24</f>
        <v>46101</v>
      </c>
      <c r="C14" s="53">
        <f>Calculadora!F24</f>
        <v>1043.8275340725827</v>
      </c>
      <c r="D14" s="53">
        <f>Calculadora!G24</f>
        <v>208.76550681451633</v>
      </c>
      <c r="E14" s="53">
        <f>Calculadora!H24</f>
        <v>3</v>
      </c>
      <c r="F14" s="53">
        <f>Calculadora!I24</f>
        <v>6.2779500000000002E-2</v>
      </c>
      <c r="G14" s="53">
        <f>Calculadora!J24</f>
        <v>1255.6558203870991</v>
      </c>
    </row>
    <row r="15" spans="1:7" x14ac:dyDescent="0.3">
      <c r="A15" s="19">
        <f>Calculadora!B25</f>
        <v>14</v>
      </c>
      <c r="B15" s="52">
        <f>Calculadora!C25</f>
        <v>46132</v>
      </c>
      <c r="C15" s="53">
        <f>Calculadora!F25</f>
        <v>1059.8079809122742</v>
      </c>
      <c r="D15" s="53">
        <f>Calculadora!G25</f>
        <v>192.78505997482497</v>
      </c>
      <c r="E15" s="53">
        <f>Calculadora!H25</f>
        <v>3</v>
      </c>
      <c r="F15" s="53">
        <f>Calculadora!I25</f>
        <v>6.2779500000000002E-2</v>
      </c>
      <c r="G15" s="53">
        <f>Calculadora!J25</f>
        <v>1255.6558203870991</v>
      </c>
    </row>
    <row r="16" spans="1:7" x14ac:dyDescent="0.3">
      <c r="A16" s="19">
        <f>Calculadora!B26</f>
        <v>15</v>
      </c>
      <c r="B16" s="52">
        <f>Calculadora!C26</f>
        <v>46162</v>
      </c>
      <c r="C16" s="53">
        <f>Calculadora!F26</f>
        <v>1076.0330799314302</v>
      </c>
      <c r="D16" s="53">
        <f>Calculadora!G26</f>
        <v>176.55996095566883</v>
      </c>
      <c r="E16" s="53">
        <f>Calculadora!H26</f>
        <v>3</v>
      </c>
      <c r="F16" s="53">
        <f>Calculadora!I26</f>
        <v>6.2779500000000002E-2</v>
      </c>
      <c r="G16" s="53">
        <f>Calculadora!J26</f>
        <v>1255.6558203870991</v>
      </c>
    </row>
    <row r="17" spans="1:7" x14ac:dyDescent="0.3">
      <c r="A17" s="19">
        <f>Calculadora!B27</f>
        <v>16</v>
      </c>
      <c r="B17" s="52">
        <f>Calculadora!C27</f>
        <v>46193</v>
      </c>
      <c r="C17" s="53">
        <f>Calculadora!F27</f>
        <v>1092.5065766253756</v>
      </c>
      <c r="D17" s="53">
        <f>Calculadora!G27</f>
        <v>160.08646426172371</v>
      </c>
      <c r="E17" s="53">
        <f>Calculadora!H27</f>
        <v>3</v>
      </c>
      <c r="F17" s="53">
        <f>Calculadora!I27</f>
        <v>6.2779500000000002E-2</v>
      </c>
      <c r="G17" s="53">
        <f>Calculadora!J27</f>
        <v>1255.6558203870993</v>
      </c>
    </row>
    <row r="18" spans="1:7" x14ac:dyDescent="0.3">
      <c r="A18" s="19">
        <f>Calculadora!B28</f>
        <v>17</v>
      </c>
      <c r="B18" s="52">
        <f>Calculadora!C28</f>
        <v>46223</v>
      </c>
      <c r="C18" s="53">
        <f>Calculadora!F28</f>
        <v>1109.2322738309838</v>
      </c>
      <c r="D18" s="53">
        <f>Calculadora!G28</f>
        <v>143.36076705611521</v>
      </c>
      <c r="E18" s="53">
        <f>Calculadora!H28</f>
        <v>3</v>
      </c>
      <c r="F18" s="53">
        <f>Calculadora!I28</f>
        <v>6.2779500000000002E-2</v>
      </c>
      <c r="G18" s="53">
        <f>Calculadora!J28</f>
        <v>1255.6558203870991</v>
      </c>
    </row>
    <row r="19" spans="1:7" x14ac:dyDescent="0.3">
      <c r="A19" s="19">
        <f>Calculadora!B29</f>
        <v>18</v>
      </c>
      <c r="B19" s="52">
        <f>Calculadora!C29</f>
        <v>46254</v>
      </c>
      <c r="C19" s="53">
        <f>Calculadora!F29</f>
        <v>1126.2140326045492</v>
      </c>
      <c r="D19" s="53">
        <f>Calculadora!G29</f>
        <v>126.37900828255002</v>
      </c>
      <c r="E19" s="53">
        <f>Calculadora!H29</f>
        <v>3</v>
      </c>
      <c r="F19" s="53">
        <f>Calculadora!I29</f>
        <v>6.2779500000000002E-2</v>
      </c>
      <c r="G19" s="53">
        <f>Calculadora!J29</f>
        <v>1255.6558203870993</v>
      </c>
    </row>
    <row r="20" spans="1:7" x14ac:dyDescent="0.3">
      <c r="A20" s="19">
        <f>Calculadora!B30</f>
        <v>19</v>
      </c>
      <c r="B20" s="52">
        <f>Calculadora!C30</f>
        <v>46285</v>
      </c>
      <c r="C20" s="53">
        <f>Calculadora!F30</f>
        <v>1143.4557731130917</v>
      </c>
      <c r="D20" s="53">
        <f>Calculadora!G30</f>
        <v>109.13726777400737</v>
      </c>
      <c r="E20" s="53">
        <f>Calculadora!H30</f>
        <v>3</v>
      </c>
      <c r="F20" s="53">
        <f>Calculadora!I30</f>
        <v>6.2779500000000002E-2</v>
      </c>
      <c r="G20" s="53">
        <f>Calculadora!J30</f>
        <v>1255.6558203870991</v>
      </c>
    </row>
    <row r="21" spans="1:7" x14ac:dyDescent="0.3">
      <c r="A21" s="19">
        <f>Calculadora!B31</f>
        <v>20</v>
      </c>
      <c r="B21" s="52">
        <f>Calculadora!C31</f>
        <v>46315</v>
      </c>
      <c r="C21" s="53">
        <f>Calculadora!F31</f>
        <v>1160.9614755393141</v>
      </c>
      <c r="D21" s="53">
        <f>Calculadora!G31</f>
        <v>91.63156534778517</v>
      </c>
      <c r="E21" s="53">
        <f>Calculadora!H31</f>
        <v>3</v>
      </c>
      <c r="F21" s="53">
        <f>Calculadora!I31</f>
        <v>6.2779500000000002E-2</v>
      </c>
      <c r="G21" s="53">
        <f>Calculadora!J31</f>
        <v>1255.6558203870993</v>
      </c>
    </row>
    <row r="22" spans="1:7" x14ac:dyDescent="0.3">
      <c r="A22" s="19">
        <f>Calculadora!B32</f>
        <v>21</v>
      </c>
      <c r="B22" s="52">
        <f>Calculadora!C32</f>
        <v>46346</v>
      </c>
      <c r="C22" s="53">
        <f>Calculadora!F32</f>
        <v>1178.7351810004075</v>
      </c>
      <c r="D22" s="53">
        <f>Calculadora!G32</f>
        <v>73.857859886691642</v>
      </c>
      <c r="E22" s="53">
        <f>Calculadora!H32</f>
        <v>3</v>
      </c>
      <c r="F22" s="53">
        <f>Calculadora!I32</f>
        <v>6.2779500000000002E-2</v>
      </c>
      <c r="G22" s="53">
        <f>Calculadora!J32</f>
        <v>1255.6558203870991</v>
      </c>
    </row>
    <row r="23" spans="1:7" x14ac:dyDescent="0.3">
      <c r="A23" s="19">
        <f>Calculadora!B33</f>
        <v>22</v>
      </c>
      <c r="B23" s="52">
        <f>Calculadora!C33</f>
        <v>46376</v>
      </c>
      <c r="C23" s="53">
        <f>Calculadora!F33</f>
        <v>1196.7809924809285</v>
      </c>
      <c r="D23" s="53">
        <f>Calculadora!G33</f>
        <v>55.812048406170597</v>
      </c>
      <c r="E23" s="53">
        <f>Calculadora!H33</f>
        <v>3</v>
      </c>
      <c r="F23" s="53">
        <f>Calculadora!I33</f>
        <v>6.2779500000000002E-2</v>
      </c>
      <c r="G23" s="53">
        <f>Calculadora!J33</f>
        <v>1255.6558203870991</v>
      </c>
    </row>
    <row r="24" spans="1:7" x14ac:dyDescent="0.3">
      <c r="A24" s="19">
        <f>Calculadora!B34</f>
        <v>23</v>
      </c>
      <c r="B24" s="52">
        <f>Calculadora!C34</f>
        <v>46407</v>
      </c>
      <c r="C24" s="53">
        <f>Calculadora!F34</f>
        <v>1215.1030757799545</v>
      </c>
      <c r="D24" s="53">
        <f>Calculadora!G34</f>
        <v>37.489965107144798</v>
      </c>
      <c r="E24" s="53">
        <f>Calculadora!H34</f>
        <v>3</v>
      </c>
      <c r="F24" s="53">
        <f>Calculadora!I34</f>
        <v>6.2779500000000002E-2</v>
      </c>
      <c r="G24" s="53">
        <f>Calculadora!J34</f>
        <v>1255.6558203870993</v>
      </c>
    </row>
    <row r="25" spans="1:7" x14ac:dyDescent="0.3">
      <c r="A25" s="19">
        <f>Calculadora!B35</f>
        <v>24</v>
      </c>
      <c r="B25" s="52">
        <f>Calculadora!C35</f>
        <v>46438</v>
      </c>
      <c r="C25" s="53">
        <f>Calculadora!F35</f>
        <v>1233.7056604727402</v>
      </c>
      <c r="D25" s="53">
        <f>Calculadora!G35</f>
        <v>18.887380414358951</v>
      </c>
      <c r="E25" s="53">
        <f>Calculadora!H35</f>
        <v>3</v>
      </c>
      <c r="F25" s="53">
        <f>Calculadora!I35</f>
        <v>6.2779500000000002E-2</v>
      </c>
      <c r="G25" s="53">
        <f>Calculadora!J35</f>
        <v>1255.6558203870991</v>
      </c>
    </row>
    <row r="26" spans="1:7" x14ac:dyDescent="0.3">
      <c r="A26" s="19" t="str">
        <f>Calculadora!B36</f>
        <v/>
      </c>
      <c r="B26" s="52">
        <f>Calculadora!C36</f>
        <v>46466</v>
      </c>
      <c r="C26" s="53">
        <f>Calculadora!F36</f>
        <v>0</v>
      </c>
      <c r="D26" s="53">
        <f>Calculadora!G36</f>
        <v>0</v>
      </c>
      <c r="E26" s="53">
        <f>Calculadora!H36</f>
        <v>0</v>
      </c>
      <c r="F26" s="53">
        <f>Calculadora!I36</f>
        <v>0</v>
      </c>
      <c r="G26" s="53">
        <f>Calculadora!J36</f>
        <v>0</v>
      </c>
    </row>
    <row r="27" spans="1:7" x14ac:dyDescent="0.3">
      <c r="A27" s="19" t="str">
        <f>Calculadora!B37</f>
        <v/>
      </c>
      <c r="B27" s="52">
        <f>Calculadora!C37</f>
        <v>46497</v>
      </c>
      <c r="C27" s="53">
        <f>Calculadora!F37</f>
        <v>0</v>
      </c>
      <c r="D27" s="53">
        <f>Calculadora!G37</f>
        <v>0</v>
      </c>
      <c r="E27" s="53">
        <f>Calculadora!H37</f>
        <v>0</v>
      </c>
      <c r="F27" s="53">
        <f>Calculadora!I37</f>
        <v>0</v>
      </c>
      <c r="G27" s="53">
        <f>Calculadora!J37</f>
        <v>0</v>
      </c>
    </row>
    <row r="28" spans="1:7" x14ac:dyDescent="0.3">
      <c r="A28" s="19" t="str">
        <f>Calculadora!B38</f>
        <v/>
      </c>
      <c r="B28" s="52">
        <f>Calculadora!C38</f>
        <v>46527</v>
      </c>
      <c r="C28" s="53">
        <f>Calculadora!F38</f>
        <v>0</v>
      </c>
      <c r="D28" s="53">
        <f>Calculadora!G38</f>
        <v>0</v>
      </c>
      <c r="E28" s="53">
        <f>Calculadora!H38</f>
        <v>0</v>
      </c>
      <c r="F28" s="53">
        <f>Calculadora!I38</f>
        <v>0</v>
      </c>
      <c r="G28" s="53">
        <f>Calculadora!J38</f>
        <v>0</v>
      </c>
    </row>
    <row r="29" spans="1:7" x14ac:dyDescent="0.3">
      <c r="A29" s="19" t="str">
        <f>Calculadora!B39</f>
        <v/>
      </c>
      <c r="B29" s="52">
        <f>Calculadora!C39</f>
        <v>46558</v>
      </c>
      <c r="C29" s="53">
        <f>Calculadora!F39</f>
        <v>0</v>
      </c>
      <c r="D29" s="53">
        <f>Calculadora!G39</f>
        <v>0</v>
      </c>
      <c r="E29" s="53">
        <f>Calculadora!H39</f>
        <v>0</v>
      </c>
      <c r="F29" s="53">
        <f>Calculadora!I39</f>
        <v>0</v>
      </c>
      <c r="G29" s="53">
        <f>Calculadora!J39</f>
        <v>0</v>
      </c>
    </row>
    <row r="30" spans="1:7" x14ac:dyDescent="0.3">
      <c r="A30" s="19" t="str">
        <f>Calculadora!B40</f>
        <v/>
      </c>
      <c r="B30" s="52">
        <f>Calculadora!C40</f>
        <v>46588</v>
      </c>
      <c r="C30" s="53">
        <f>Calculadora!F40</f>
        <v>0</v>
      </c>
      <c r="D30" s="53">
        <f>Calculadora!G40</f>
        <v>0</v>
      </c>
      <c r="E30" s="53">
        <f>Calculadora!H40</f>
        <v>0</v>
      </c>
      <c r="F30" s="53">
        <f>Calculadora!I40</f>
        <v>0</v>
      </c>
      <c r="G30" s="53">
        <f>Calculadora!J40</f>
        <v>0</v>
      </c>
    </row>
    <row r="31" spans="1:7" x14ac:dyDescent="0.3">
      <c r="A31" s="19" t="str">
        <f>Calculadora!B41</f>
        <v/>
      </c>
      <c r="B31" s="52">
        <f>Calculadora!C41</f>
        <v>46619</v>
      </c>
      <c r="C31" s="53">
        <f>Calculadora!F41</f>
        <v>0</v>
      </c>
      <c r="D31" s="53">
        <f>Calculadora!G41</f>
        <v>0</v>
      </c>
      <c r="E31" s="53">
        <f>Calculadora!H41</f>
        <v>0</v>
      </c>
      <c r="F31" s="53">
        <f>Calculadora!I41</f>
        <v>0</v>
      </c>
      <c r="G31" s="53">
        <f>Calculadora!J41</f>
        <v>0</v>
      </c>
    </row>
    <row r="32" spans="1:7" x14ac:dyDescent="0.3">
      <c r="A32" s="19" t="str">
        <f>Calculadora!B42</f>
        <v/>
      </c>
      <c r="B32" s="52">
        <f>Calculadora!C42</f>
        <v>46650</v>
      </c>
      <c r="C32" s="53">
        <f>Calculadora!F42</f>
        <v>0</v>
      </c>
      <c r="D32" s="53">
        <f>Calculadora!G42</f>
        <v>0</v>
      </c>
      <c r="E32" s="53">
        <f>Calculadora!H42</f>
        <v>0</v>
      </c>
      <c r="F32" s="53">
        <f>Calculadora!I42</f>
        <v>0</v>
      </c>
      <c r="G32" s="53">
        <f>Calculadora!J42</f>
        <v>0</v>
      </c>
    </row>
    <row r="33" spans="1:7" x14ac:dyDescent="0.3">
      <c r="A33" s="19" t="str">
        <f>Calculadora!B43</f>
        <v/>
      </c>
      <c r="B33" s="52">
        <f>Calculadora!C43</f>
        <v>46680</v>
      </c>
      <c r="C33" s="53">
        <f>Calculadora!F43</f>
        <v>0</v>
      </c>
      <c r="D33" s="53">
        <f>Calculadora!G43</f>
        <v>0</v>
      </c>
      <c r="E33" s="53">
        <f>Calculadora!H43</f>
        <v>0</v>
      </c>
      <c r="F33" s="53">
        <f>Calculadora!I43</f>
        <v>0</v>
      </c>
      <c r="G33" s="53">
        <f>Calculadora!J43</f>
        <v>0</v>
      </c>
    </row>
    <row r="34" spans="1:7" x14ac:dyDescent="0.3">
      <c r="A34" s="19" t="str">
        <f>Calculadora!B44</f>
        <v/>
      </c>
      <c r="B34" s="52">
        <f>Calculadora!C44</f>
        <v>46711</v>
      </c>
      <c r="C34" s="53">
        <f>Calculadora!F44</f>
        <v>0</v>
      </c>
      <c r="D34" s="53">
        <f>Calculadora!G44</f>
        <v>0</v>
      </c>
      <c r="E34" s="53">
        <f>Calculadora!H44</f>
        <v>0</v>
      </c>
      <c r="F34" s="53">
        <f>Calculadora!I44</f>
        <v>0</v>
      </c>
      <c r="G34" s="53">
        <f>Calculadora!J44</f>
        <v>0</v>
      </c>
    </row>
    <row r="35" spans="1:7" x14ac:dyDescent="0.3">
      <c r="A35" s="19" t="str">
        <f>Calculadora!B45</f>
        <v/>
      </c>
      <c r="B35" s="52">
        <f>Calculadora!C45</f>
        <v>46741</v>
      </c>
      <c r="C35" s="53">
        <f>Calculadora!F45</f>
        <v>0</v>
      </c>
      <c r="D35" s="53">
        <f>Calculadora!G45</f>
        <v>0</v>
      </c>
      <c r="E35" s="53">
        <f>Calculadora!H45</f>
        <v>0</v>
      </c>
      <c r="F35" s="53">
        <f>Calculadora!I45</f>
        <v>0</v>
      </c>
      <c r="G35" s="53">
        <f>Calculadora!J45</f>
        <v>0</v>
      </c>
    </row>
    <row r="36" spans="1:7" x14ac:dyDescent="0.3">
      <c r="A36" s="19" t="str">
        <f>Calculadora!B46</f>
        <v/>
      </c>
      <c r="B36" s="52">
        <f>Calculadora!C46</f>
        <v>46772</v>
      </c>
      <c r="C36" s="53">
        <f>Calculadora!F46</f>
        <v>0</v>
      </c>
      <c r="D36" s="53">
        <f>Calculadora!G46</f>
        <v>0</v>
      </c>
      <c r="E36" s="53">
        <f>Calculadora!H46</f>
        <v>0</v>
      </c>
      <c r="F36" s="53">
        <f>Calculadora!I46</f>
        <v>0</v>
      </c>
      <c r="G36" s="53">
        <f>Calculadora!J46</f>
        <v>0</v>
      </c>
    </row>
    <row r="37" spans="1:7" x14ac:dyDescent="0.3">
      <c r="A37" s="19" t="str">
        <f>Calculadora!B47</f>
        <v/>
      </c>
      <c r="B37" s="52">
        <f>Calculadora!C47</f>
        <v>46803</v>
      </c>
      <c r="C37" s="53">
        <f>Calculadora!F47</f>
        <v>0</v>
      </c>
      <c r="D37" s="53">
        <f>Calculadora!G47</f>
        <v>0</v>
      </c>
      <c r="E37" s="53">
        <f>Calculadora!H47</f>
        <v>0</v>
      </c>
      <c r="F37" s="53">
        <f>Calculadora!I47</f>
        <v>0</v>
      </c>
      <c r="G37" s="53">
        <f>Calculadora!J47</f>
        <v>0</v>
      </c>
    </row>
    <row r="38" spans="1:7" x14ac:dyDescent="0.3">
      <c r="A38" s="19" t="str">
        <f>Calculadora!B48</f>
        <v/>
      </c>
      <c r="B38" s="52">
        <f>Calculadora!C48</f>
        <v>46832</v>
      </c>
      <c r="C38" s="53">
        <f>Calculadora!F48</f>
        <v>0</v>
      </c>
      <c r="D38" s="53">
        <f>Calculadora!G48</f>
        <v>0</v>
      </c>
      <c r="E38" s="53">
        <f>Calculadora!H48</f>
        <v>0</v>
      </c>
      <c r="F38" s="53">
        <f>Calculadora!I48</f>
        <v>0</v>
      </c>
      <c r="G38" s="53">
        <f>Calculadora!J48</f>
        <v>0</v>
      </c>
    </row>
    <row r="39" spans="1:7" x14ac:dyDescent="0.3">
      <c r="A39" s="19" t="str">
        <f>Calculadora!B49</f>
        <v/>
      </c>
      <c r="B39" s="52">
        <f>Calculadora!C49</f>
        <v>46863</v>
      </c>
      <c r="C39" s="53">
        <f>Calculadora!F49</f>
        <v>0</v>
      </c>
      <c r="D39" s="53">
        <f>Calculadora!G49</f>
        <v>0</v>
      </c>
      <c r="E39" s="53">
        <f>Calculadora!H49</f>
        <v>0</v>
      </c>
      <c r="F39" s="53">
        <f>Calculadora!I49</f>
        <v>0</v>
      </c>
      <c r="G39" s="53">
        <f>Calculadora!J49</f>
        <v>0</v>
      </c>
    </row>
    <row r="40" spans="1:7" x14ac:dyDescent="0.3">
      <c r="A40" s="19" t="str">
        <f>Calculadora!B50</f>
        <v/>
      </c>
      <c r="B40" s="52">
        <f>Calculadora!C50</f>
        <v>46893</v>
      </c>
      <c r="C40" s="53">
        <f>Calculadora!F50</f>
        <v>0</v>
      </c>
      <c r="D40" s="53">
        <f>Calculadora!G50</f>
        <v>0</v>
      </c>
      <c r="E40" s="53">
        <f>Calculadora!H50</f>
        <v>0</v>
      </c>
      <c r="F40" s="53">
        <f>Calculadora!I50</f>
        <v>0</v>
      </c>
      <c r="G40" s="53">
        <f>Calculadora!J50</f>
        <v>0</v>
      </c>
    </row>
    <row r="41" spans="1:7" x14ac:dyDescent="0.3">
      <c r="A41" s="19" t="str">
        <f>Calculadora!B51</f>
        <v/>
      </c>
      <c r="B41" s="52">
        <f>Calculadora!C51</f>
        <v>46924</v>
      </c>
      <c r="C41" s="53">
        <f>Calculadora!F51</f>
        <v>0</v>
      </c>
      <c r="D41" s="53">
        <f>Calculadora!G51</f>
        <v>0</v>
      </c>
      <c r="E41" s="53">
        <f>Calculadora!H51</f>
        <v>0</v>
      </c>
      <c r="F41" s="53">
        <f>Calculadora!I51</f>
        <v>0</v>
      </c>
      <c r="G41" s="53">
        <f>Calculadora!J51</f>
        <v>0</v>
      </c>
    </row>
    <row r="42" spans="1:7" x14ac:dyDescent="0.3">
      <c r="A42" s="19" t="str">
        <f>Calculadora!B52</f>
        <v/>
      </c>
      <c r="B42" s="52">
        <f>Calculadora!C52</f>
        <v>46954</v>
      </c>
      <c r="C42" s="53">
        <f>Calculadora!F52</f>
        <v>0</v>
      </c>
      <c r="D42" s="53">
        <f>Calculadora!G52</f>
        <v>0</v>
      </c>
      <c r="E42" s="53">
        <f>Calculadora!H52</f>
        <v>0</v>
      </c>
      <c r="F42" s="53">
        <f>Calculadora!I52</f>
        <v>0</v>
      </c>
      <c r="G42" s="53">
        <f>Calculadora!J52</f>
        <v>0</v>
      </c>
    </row>
    <row r="43" spans="1:7" x14ac:dyDescent="0.3">
      <c r="A43" s="19" t="str">
        <f>Calculadora!B53</f>
        <v/>
      </c>
      <c r="B43" s="52">
        <f>Calculadora!C53</f>
        <v>46985</v>
      </c>
      <c r="C43" s="53">
        <f>Calculadora!F53</f>
        <v>0</v>
      </c>
      <c r="D43" s="53">
        <f>Calculadora!G53</f>
        <v>0</v>
      </c>
      <c r="E43" s="53">
        <f>Calculadora!H53</f>
        <v>0</v>
      </c>
      <c r="F43" s="53">
        <f>Calculadora!I53</f>
        <v>0</v>
      </c>
      <c r="G43" s="53">
        <f>Calculadora!J53</f>
        <v>0</v>
      </c>
    </row>
    <row r="44" spans="1:7" x14ac:dyDescent="0.3">
      <c r="A44" s="19" t="str">
        <f>Calculadora!B54</f>
        <v/>
      </c>
      <c r="B44" s="52">
        <f>Calculadora!C54</f>
        <v>47016</v>
      </c>
      <c r="C44" s="53">
        <f>Calculadora!F54</f>
        <v>0</v>
      </c>
      <c r="D44" s="53">
        <f>Calculadora!G54</f>
        <v>0</v>
      </c>
      <c r="E44" s="53">
        <f>Calculadora!H54</f>
        <v>0</v>
      </c>
      <c r="F44" s="53">
        <f>Calculadora!I54</f>
        <v>0</v>
      </c>
      <c r="G44" s="53">
        <f>Calculadora!J54</f>
        <v>0</v>
      </c>
    </row>
    <row r="45" spans="1:7" x14ac:dyDescent="0.3">
      <c r="A45" s="19" t="str">
        <f>Calculadora!B55</f>
        <v/>
      </c>
      <c r="B45" s="52">
        <f>Calculadora!C55</f>
        <v>47046</v>
      </c>
      <c r="C45" s="53">
        <f>Calculadora!F55</f>
        <v>0</v>
      </c>
      <c r="D45" s="53">
        <f>Calculadora!G55</f>
        <v>0</v>
      </c>
      <c r="E45" s="53">
        <f>Calculadora!H55</f>
        <v>0</v>
      </c>
      <c r="F45" s="53">
        <f>Calculadora!I55</f>
        <v>0</v>
      </c>
      <c r="G45" s="53">
        <f>Calculadora!J55</f>
        <v>0</v>
      </c>
    </row>
    <row r="46" spans="1:7" x14ac:dyDescent="0.3">
      <c r="A46" s="19" t="str">
        <f>Calculadora!B56</f>
        <v/>
      </c>
      <c r="B46" s="52">
        <f>Calculadora!C56</f>
        <v>47077</v>
      </c>
      <c r="C46" s="53">
        <f>Calculadora!F56</f>
        <v>0</v>
      </c>
      <c r="D46" s="53">
        <f>Calculadora!G56</f>
        <v>0</v>
      </c>
      <c r="E46" s="53">
        <f>Calculadora!H56</f>
        <v>0</v>
      </c>
      <c r="F46" s="53">
        <f>Calculadora!I56</f>
        <v>0</v>
      </c>
      <c r="G46" s="53">
        <f>Calculadora!J56</f>
        <v>0</v>
      </c>
    </row>
    <row r="47" spans="1:7" x14ac:dyDescent="0.3">
      <c r="A47" s="19" t="str">
        <f>Calculadora!B57</f>
        <v/>
      </c>
      <c r="B47" s="52">
        <f>Calculadora!C57</f>
        <v>47107</v>
      </c>
      <c r="C47" s="53">
        <f>Calculadora!F57</f>
        <v>0</v>
      </c>
      <c r="D47" s="53">
        <f>Calculadora!G57</f>
        <v>0</v>
      </c>
      <c r="E47" s="53">
        <f>Calculadora!H57</f>
        <v>0</v>
      </c>
      <c r="F47" s="53">
        <f>Calculadora!I57</f>
        <v>0</v>
      </c>
      <c r="G47" s="53">
        <f>Calculadora!J57</f>
        <v>0</v>
      </c>
    </row>
    <row r="48" spans="1:7" x14ac:dyDescent="0.3">
      <c r="A48" s="19" t="str">
        <f>Calculadora!B58</f>
        <v/>
      </c>
      <c r="B48" s="52">
        <f>Calculadora!C58</f>
        <v>47138</v>
      </c>
      <c r="C48" s="53">
        <f>Calculadora!F58</f>
        <v>0</v>
      </c>
      <c r="D48" s="53">
        <f>Calculadora!G58</f>
        <v>0</v>
      </c>
      <c r="E48" s="53">
        <f>Calculadora!H58</f>
        <v>0</v>
      </c>
      <c r="F48" s="53">
        <f>Calculadora!I58</f>
        <v>0</v>
      </c>
      <c r="G48" s="53">
        <f>Calculadora!J58</f>
        <v>0</v>
      </c>
    </row>
    <row r="49" spans="1:7" x14ac:dyDescent="0.3">
      <c r="A49" s="19" t="str">
        <f>Calculadora!B59</f>
        <v/>
      </c>
      <c r="B49" s="52">
        <f>Calculadora!C59</f>
        <v>47169</v>
      </c>
      <c r="C49" s="53">
        <f>Calculadora!F59</f>
        <v>0</v>
      </c>
      <c r="D49" s="53">
        <f>Calculadora!G59</f>
        <v>0</v>
      </c>
      <c r="E49" s="53">
        <f>Calculadora!H59</f>
        <v>0</v>
      </c>
      <c r="F49" s="53">
        <f>Calculadora!I59</f>
        <v>0</v>
      </c>
      <c r="G49" s="53">
        <f>Calculadora!J59</f>
        <v>0</v>
      </c>
    </row>
    <row r="50" spans="1:7" x14ac:dyDescent="0.3">
      <c r="A50" s="19" t="str">
        <f>Calculadora!B60</f>
        <v/>
      </c>
      <c r="B50" s="52">
        <f>Calculadora!C60</f>
        <v>47197</v>
      </c>
      <c r="C50" s="53">
        <f>Calculadora!F60</f>
        <v>0</v>
      </c>
      <c r="D50" s="53">
        <f>Calculadora!G60</f>
        <v>0</v>
      </c>
      <c r="E50" s="53">
        <f>Calculadora!H60</f>
        <v>0</v>
      </c>
      <c r="F50" s="53">
        <f>Calculadora!I60</f>
        <v>0</v>
      </c>
      <c r="G50" s="53">
        <f>Calculadora!J60</f>
        <v>0</v>
      </c>
    </row>
    <row r="51" spans="1:7" x14ac:dyDescent="0.3">
      <c r="A51" s="19" t="str">
        <f>Calculadora!B61</f>
        <v/>
      </c>
      <c r="B51" s="52">
        <f>Calculadora!C61</f>
        <v>47228</v>
      </c>
      <c r="C51" s="53">
        <f>Calculadora!F61</f>
        <v>0</v>
      </c>
      <c r="D51" s="53">
        <f>Calculadora!G61</f>
        <v>0</v>
      </c>
      <c r="E51" s="53">
        <f>Calculadora!H61</f>
        <v>0</v>
      </c>
      <c r="F51" s="53">
        <f>Calculadora!I61</f>
        <v>0</v>
      </c>
      <c r="G51" s="53">
        <f>Calculadora!J61</f>
        <v>0</v>
      </c>
    </row>
    <row r="52" spans="1:7" x14ac:dyDescent="0.3">
      <c r="A52" s="19" t="str">
        <f>Calculadora!B62</f>
        <v/>
      </c>
      <c r="B52" s="52">
        <f>Calculadora!C62</f>
        <v>47258</v>
      </c>
      <c r="C52" s="53">
        <f>Calculadora!F62</f>
        <v>0</v>
      </c>
      <c r="D52" s="53">
        <f>Calculadora!G62</f>
        <v>0</v>
      </c>
      <c r="E52" s="53">
        <f>Calculadora!H62</f>
        <v>0</v>
      </c>
      <c r="F52" s="53">
        <f>Calculadora!I62</f>
        <v>0</v>
      </c>
      <c r="G52" s="53">
        <f>Calculadora!J62</f>
        <v>0</v>
      </c>
    </row>
    <row r="53" spans="1:7" x14ac:dyDescent="0.3">
      <c r="A53" s="19" t="str">
        <f>Calculadora!B63</f>
        <v/>
      </c>
      <c r="B53" s="52">
        <f>Calculadora!C63</f>
        <v>47289</v>
      </c>
      <c r="C53" s="53">
        <f>Calculadora!F63</f>
        <v>0</v>
      </c>
      <c r="D53" s="53">
        <f>Calculadora!G63</f>
        <v>0</v>
      </c>
      <c r="E53" s="53">
        <f>Calculadora!H63</f>
        <v>0</v>
      </c>
      <c r="F53" s="53">
        <f>Calculadora!I63</f>
        <v>0</v>
      </c>
      <c r="G53" s="53">
        <f>Calculadora!J63</f>
        <v>0</v>
      </c>
    </row>
    <row r="54" spans="1:7" x14ac:dyDescent="0.3">
      <c r="A54" s="19" t="str">
        <f>Calculadora!B64</f>
        <v/>
      </c>
      <c r="B54" s="52">
        <f>Calculadora!C64</f>
        <v>47319</v>
      </c>
      <c r="C54" s="53">
        <f>Calculadora!F64</f>
        <v>0</v>
      </c>
      <c r="D54" s="53">
        <f>Calculadora!G64</f>
        <v>0</v>
      </c>
      <c r="E54" s="53">
        <f>Calculadora!H64</f>
        <v>0</v>
      </c>
      <c r="F54" s="53">
        <f>Calculadora!I64</f>
        <v>0</v>
      </c>
      <c r="G54" s="53">
        <f>Calculadora!J64</f>
        <v>0</v>
      </c>
    </row>
    <row r="55" spans="1:7" x14ac:dyDescent="0.3">
      <c r="A55" s="19" t="str">
        <f>Calculadora!B65</f>
        <v/>
      </c>
      <c r="B55" s="52">
        <f>Calculadora!C65</f>
        <v>47350</v>
      </c>
      <c r="C55" s="53">
        <f>Calculadora!F65</f>
        <v>0</v>
      </c>
      <c r="D55" s="53">
        <f>Calculadora!G65</f>
        <v>0</v>
      </c>
      <c r="E55" s="53">
        <f>Calculadora!H65</f>
        <v>0</v>
      </c>
      <c r="F55" s="53">
        <f>Calculadora!I65</f>
        <v>0</v>
      </c>
      <c r="G55" s="53">
        <f>Calculadora!J65</f>
        <v>0</v>
      </c>
    </row>
    <row r="56" spans="1:7" x14ac:dyDescent="0.3">
      <c r="A56" s="19" t="str">
        <f>Calculadora!B66</f>
        <v/>
      </c>
      <c r="B56" s="52">
        <f>Calculadora!C66</f>
        <v>47381</v>
      </c>
      <c r="C56" s="53">
        <f>Calculadora!F66</f>
        <v>0</v>
      </c>
      <c r="D56" s="53">
        <f>Calculadora!G66</f>
        <v>0</v>
      </c>
      <c r="E56" s="53">
        <f>Calculadora!H66</f>
        <v>0</v>
      </c>
      <c r="F56" s="53">
        <f>Calculadora!I66</f>
        <v>0</v>
      </c>
      <c r="G56" s="53">
        <f>Calculadora!J66</f>
        <v>0</v>
      </c>
    </row>
    <row r="57" spans="1:7" x14ac:dyDescent="0.3">
      <c r="A57" s="19" t="str">
        <f>Calculadora!B67</f>
        <v/>
      </c>
      <c r="B57" s="52">
        <f>Calculadora!C67</f>
        <v>47411</v>
      </c>
      <c r="C57" s="53">
        <f>Calculadora!F67</f>
        <v>0</v>
      </c>
      <c r="D57" s="53">
        <f>Calculadora!G67</f>
        <v>0</v>
      </c>
      <c r="E57" s="53">
        <f>Calculadora!H67</f>
        <v>0</v>
      </c>
      <c r="F57" s="53">
        <f>Calculadora!I67</f>
        <v>0</v>
      </c>
      <c r="G57" s="53">
        <f>Calculadora!J67</f>
        <v>0</v>
      </c>
    </row>
    <row r="58" spans="1:7" x14ac:dyDescent="0.3">
      <c r="A58" s="19" t="str">
        <f>Calculadora!B68</f>
        <v/>
      </c>
      <c r="B58" s="52">
        <f>Calculadora!C68</f>
        <v>47442</v>
      </c>
      <c r="C58" s="53">
        <f>Calculadora!F68</f>
        <v>0</v>
      </c>
      <c r="D58" s="53">
        <f>Calculadora!G68</f>
        <v>0</v>
      </c>
      <c r="E58" s="53">
        <f>Calculadora!H68</f>
        <v>0</v>
      </c>
      <c r="F58" s="53">
        <f>Calculadora!I68</f>
        <v>0</v>
      </c>
      <c r="G58" s="53">
        <f>Calculadora!J68</f>
        <v>0</v>
      </c>
    </row>
    <row r="59" spans="1:7" x14ac:dyDescent="0.3">
      <c r="A59" s="19" t="str">
        <f>Calculadora!B69</f>
        <v/>
      </c>
      <c r="B59" s="52">
        <f>Calculadora!C69</f>
        <v>47472</v>
      </c>
      <c r="C59" s="53">
        <f>Calculadora!F69</f>
        <v>0</v>
      </c>
      <c r="D59" s="53">
        <f>Calculadora!G69</f>
        <v>0</v>
      </c>
      <c r="E59" s="53">
        <f>Calculadora!H69</f>
        <v>0</v>
      </c>
      <c r="F59" s="53">
        <f>Calculadora!I69</f>
        <v>0</v>
      </c>
      <c r="G59" s="53">
        <f>Calculadora!J69</f>
        <v>0</v>
      </c>
    </row>
    <row r="60" spans="1:7" x14ac:dyDescent="0.3">
      <c r="A60" s="19" t="str">
        <f>Calculadora!B70</f>
        <v/>
      </c>
      <c r="B60" s="52">
        <f>Calculadora!C70</f>
        <v>47503</v>
      </c>
      <c r="C60" s="53">
        <f>Calculadora!F70</f>
        <v>0</v>
      </c>
      <c r="D60" s="53">
        <f>Calculadora!G70</f>
        <v>0</v>
      </c>
      <c r="E60" s="53">
        <f>Calculadora!H70</f>
        <v>0</v>
      </c>
      <c r="F60" s="53">
        <f>Calculadora!I70</f>
        <v>0</v>
      </c>
      <c r="G60" s="53">
        <f>Calculadora!J70</f>
        <v>0</v>
      </c>
    </row>
    <row r="61" spans="1:7" x14ac:dyDescent="0.3">
      <c r="A61" s="19" t="str">
        <f>Calculadora!B71</f>
        <v/>
      </c>
      <c r="B61" s="52">
        <f>Calculadora!C71</f>
        <v>47534</v>
      </c>
      <c r="C61" s="53">
        <f>Calculadora!F71</f>
        <v>0</v>
      </c>
      <c r="D61" s="53">
        <f>Calculadora!G71</f>
        <v>0</v>
      </c>
      <c r="E61" s="53">
        <f>Calculadora!H71</f>
        <v>0</v>
      </c>
      <c r="F61" s="53">
        <f>Calculadora!I71</f>
        <v>0</v>
      </c>
      <c r="G61" s="53">
        <f>Calculadora!J71</f>
        <v>0</v>
      </c>
    </row>
    <row r="62" spans="1:7" x14ac:dyDescent="0.3">
      <c r="A62" s="19" t="str">
        <f>Calculadora!B72</f>
        <v/>
      </c>
      <c r="B62" s="52">
        <f>Calculadora!C72</f>
        <v>47562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3">
      <c r="A63" s="19" t="str">
        <f>Calculadora!B73</f>
        <v/>
      </c>
      <c r="B63" s="52">
        <f>Calculadora!C73</f>
        <v>47593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3">
      <c r="A64" s="19" t="str">
        <f>Calculadora!B74</f>
        <v/>
      </c>
      <c r="B64" s="52">
        <f>Calculadora!C74</f>
        <v>47623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3">
      <c r="A65" s="19" t="str">
        <f>Calculadora!B75</f>
        <v/>
      </c>
      <c r="B65" s="52">
        <f>Calculadora!C75</f>
        <v>47654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3">
      <c r="A66" s="19" t="str">
        <f>Calculadora!B76</f>
        <v/>
      </c>
      <c r="B66" s="52">
        <f>Calculadora!C76</f>
        <v>47684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3">
      <c r="A67" s="19" t="str">
        <f>Calculadora!B77</f>
        <v/>
      </c>
      <c r="B67" s="52">
        <f>Calculadora!C77</f>
        <v>47715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3">
      <c r="A68" s="19" t="str">
        <f>Calculadora!B78</f>
        <v/>
      </c>
      <c r="B68" s="52">
        <f>Calculadora!C78</f>
        <v>47746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3">
      <c r="A69" s="19" t="str">
        <f>Calculadora!B79</f>
        <v/>
      </c>
      <c r="B69" s="52">
        <f>Calculadora!C79</f>
        <v>47776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3">
      <c r="A70" s="19" t="str">
        <f>Calculadora!B80</f>
        <v/>
      </c>
      <c r="B70" s="52">
        <f>Calculadora!C80</f>
        <v>47807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3">
      <c r="A71" s="19" t="str">
        <f>Calculadora!B81</f>
        <v/>
      </c>
      <c r="B71" s="52">
        <f>Calculadora!C81</f>
        <v>47837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3">
      <c r="A72" s="19" t="str">
        <f>Calculadora!B82</f>
        <v/>
      </c>
      <c r="B72" s="52">
        <f>Calculadora!C82</f>
        <v>47868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3">
      <c r="A73" s="19" t="str">
        <f>Calculadora!B83</f>
        <v/>
      </c>
      <c r="B73" s="52">
        <f>Calculadora!C83</f>
        <v>47899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3">
      <c r="A74" s="19" t="str">
        <f>Calculadora!B84</f>
        <v/>
      </c>
      <c r="B74" s="52">
        <f>Calculadora!C84</f>
        <v>47927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3">
      <c r="A75" s="19" t="str">
        <f>Calculadora!B85</f>
        <v/>
      </c>
      <c r="B75" s="52">
        <f>Calculadora!C85</f>
        <v>47958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3">
      <c r="A76" s="19" t="str">
        <f>Calculadora!B86</f>
        <v/>
      </c>
      <c r="B76" s="52">
        <f>Calculadora!C86</f>
        <v>47988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3">
      <c r="A77" s="19" t="str">
        <f>Calculadora!B87</f>
        <v/>
      </c>
      <c r="B77" s="52">
        <f>Calculadora!C87</f>
        <v>48019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3">
      <c r="A78" s="19" t="str">
        <f>Calculadora!B88</f>
        <v/>
      </c>
      <c r="B78" s="52">
        <f>Calculadora!C88</f>
        <v>48049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3">
      <c r="A79" s="19" t="str">
        <f>Calculadora!B89</f>
        <v/>
      </c>
      <c r="B79" s="52">
        <f>Calculadora!C89</f>
        <v>48080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3">
      <c r="A80" s="19" t="str">
        <f>Calculadora!B90</f>
        <v/>
      </c>
      <c r="B80" s="52">
        <f>Calculadora!C90</f>
        <v>48111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3">
      <c r="A81" s="19" t="str">
        <f>Calculadora!B91</f>
        <v/>
      </c>
      <c r="B81" s="52">
        <f>Calculadora!C91</f>
        <v>48141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3">
      <c r="A82" s="19" t="str">
        <f>Calculadora!B92</f>
        <v/>
      </c>
      <c r="B82" s="52">
        <f>Calculadora!C92</f>
        <v>48172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3">
      <c r="A83" s="19" t="str">
        <f>Calculadora!B93</f>
        <v/>
      </c>
      <c r="B83" s="52">
        <f>Calculadora!C93</f>
        <v>48202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3">
      <c r="A84" s="19" t="str">
        <f>Calculadora!B94</f>
        <v/>
      </c>
      <c r="B84" s="52">
        <f>Calculadora!C94</f>
        <v>48233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3">
      <c r="A85" s="19" t="str">
        <f>Calculadora!B95</f>
        <v/>
      </c>
      <c r="B85" s="52">
        <f>Calculadora!C95</f>
        <v>48264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3">
      <c r="A86" s="19" t="str">
        <f>Calculadora!B96</f>
        <v/>
      </c>
      <c r="B86" s="52">
        <f>Calculadora!C96</f>
        <v>48293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3">
      <c r="A87" s="19" t="str">
        <f>Calculadora!B97</f>
        <v/>
      </c>
      <c r="B87" s="52">
        <f>Calculadora!C97</f>
        <v>48324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3">
      <c r="A88" s="19" t="str">
        <f>Calculadora!B98</f>
        <v/>
      </c>
      <c r="B88" s="52">
        <f>Calculadora!C98</f>
        <v>48354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3">
      <c r="A89" s="19" t="str">
        <f>Calculadora!B99</f>
        <v/>
      </c>
      <c r="B89" s="52">
        <f>Calculadora!C99</f>
        <v>48385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3">
      <c r="A90" s="19" t="str">
        <f>Calculadora!B100</f>
        <v/>
      </c>
      <c r="B90" s="52">
        <f>Calculadora!C100</f>
        <v>48415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3">
      <c r="A91" s="19" t="str">
        <f>Calculadora!B101</f>
        <v/>
      </c>
      <c r="B91" s="52">
        <f>Calculadora!C101</f>
        <v>48446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3">
      <c r="A92" s="19" t="str">
        <f>Calculadora!B102</f>
        <v/>
      </c>
      <c r="B92" s="52">
        <f>Calculadora!C102</f>
        <v>48477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3">
      <c r="A93" s="19" t="str">
        <f>Calculadora!B103</f>
        <v/>
      </c>
      <c r="B93" s="52">
        <f>Calculadora!C103</f>
        <v>48507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3">
      <c r="A94" s="19" t="str">
        <f>Calculadora!B104</f>
        <v/>
      </c>
      <c r="B94" s="52">
        <f>Calculadora!C104</f>
        <v>48538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3">
      <c r="A95" s="19" t="str">
        <f>Calculadora!B105</f>
        <v/>
      </c>
      <c r="B95" s="52">
        <f>Calculadora!C105</f>
        <v>48568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3">
      <c r="A96" s="19" t="str">
        <f>Calculadora!B106</f>
        <v/>
      </c>
      <c r="B96" s="52">
        <f>Calculadora!C106</f>
        <v>48599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3">
      <c r="A97" s="19" t="str">
        <f>Calculadora!B107</f>
        <v/>
      </c>
      <c r="B97" s="52">
        <f>Calculadora!C107</f>
        <v>48630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3">
      <c r="A98" s="19" t="str">
        <f>Calculadora!B108</f>
        <v/>
      </c>
      <c r="B98" s="52">
        <f>Calculadora!C108</f>
        <v>48658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3">
      <c r="A99" s="19" t="str">
        <f>Calculadora!B109</f>
        <v/>
      </c>
      <c r="B99" s="52">
        <f>Calculadora!C109</f>
        <v>48689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3">
      <c r="A100" s="19" t="str">
        <f>Calculadora!B110</f>
        <v/>
      </c>
      <c r="B100" s="52">
        <f>Calculadora!C110</f>
        <v>48719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3">
      <c r="A101" s="19" t="str">
        <f>Calculadora!B111</f>
        <v/>
      </c>
      <c r="B101" s="52">
        <f>Calculadora!C111</f>
        <v>48750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3">
      <c r="A102" s="19" t="str">
        <f>Calculadora!B112</f>
        <v/>
      </c>
      <c r="B102" s="52">
        <f>Calculadora!C112</f>
        <v>48780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3">
      <c r="A103" s="19" t="str">
        <f>Calculadora!B113</f>
        <v/>
      </c>
      <c r="B103" s="52">
        <f>Calculadora!C113</f>
        <v>48811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3">
      <c r="A104" s="19" t="str">
        <f>Calculadora!B114</f>
        <v/>
      </c>
      <c r="B104" s="52">
        <f>Calculadora!C114</f>
        <v>48842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3">
      <c r="A105" s="19" t="str">
        <f>Calculadora!B115</f>
        <v/>
      </c>
      <c r="B105" s="52">
        <f>Calculadora!C115</f>
        <v>48872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3">
      <c r="A106" s="19" t="str">
        <f>Calculadora!B116</f>
        <v/>
      </c>
      <c r="B106" s="52">
        <f>Calculadora!C116</f>
        <v>48903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3">
      <c r="A107" s="19" t="str">
        <f>Calculadora!B117</f>
        <v/>
      </c>
      <c r="B107" s="52">
        <f>Calculadora!C117</f>
        <v>48933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3">
      <c r="A108" s="19" t="str">
        <f>Calculadora!B118</f>
        <v/>
      </c>
      <c r="B108" s="52">
        <f>Calculadora!C118</f>
        <v>48964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3">
      <c r="A109" s="19" t="str">
        <f>Calculadora!B119</f>
        <v/>
      </c>
      <c r="B109" s="52">
        <f>Calculadora!C119</f>
        <v>48995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3">
      <c r="A110" s="19" t="str">
        <f>Calculadora!B120</f>
        <v/>
      </c>
      <c r="B110" s="52">
        <f>Calculadora!C120</f>
        <v>49023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3">
      <c r="A111" s="19" t="str">
        <f>Calculadora!B121</f>
        <v/>
      </c>
      <c r="B111" s="52">
        <f>Calculadora!C121</f>
        <v>49054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3">
      <c r="A112" s="19" t="str">
        <f>Calculadora!B122</f>
        <v/>
      </c>
      <c r="B112" s="52">
        <f>Calculadora!C122</f>
        <v>49084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3">
      <c r="A113" s="19" t="str">
        <f>Calculadora!B123</f>
        <v/>
      </c>
      <c r="B113" s="52">
        <f>Calculadora!C123</f>
        <v>49115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3">
      <c r="A114" s="19" t="str">
        <f>Calculadora!B124</f>
        <v/>
      </c>
      <c r="B114" s="52">
        <f>Calculadora!C124</f>
        <v>49145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3">
      <c r="A115" s="19" t="str">
        <f>Calculadora!B125</f>
        <v/>
      </c>
      <c r="B115" s="52">
        <f>Calculadora!C125</f>
        <v>49176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3">
      <c r="A116" s="19" t="str">
        <f>Calculadora!B126</f>
        <v/>
      </c>
      <c r="B116" s="52">
        <f>Calculadora!C126</f>
        <v>49207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3">
      <c r="A117" s="19" t="str">
        <f>Calculadora!B127</f>
        <v/>
      </c>
      <c r="B117" s="52">
        <f>Calculadora!C127</f>
        <v>49237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3">
      <c r="A118" s="19" t="str">
        <f>Calculadora!B128</f>
        <v/>
      </c>
      <c r="B118" s="52">
        <f>Calculadora!C128</f>
        <v>49268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3">
      <c r="A119" s="19" t="str">
        <f>Calculadora!B129</f>
        <v/>
      </c>
      <c r="B119" s="52">
        <f>Calculadora!C129</f>
        <v>49298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3">
      <c r="A120" s="19" t="str">
        <f>Calculadora!B130</f>
        <v/>
      </c>
      <c r="B120" s="52">
        <f>Calculadora!C130</f>
        <v>49329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3">
      <c r="A121" s="19" t="str">
        <f>Calculadora!B131</f>
        <v/>
      </c>
      <c r="B121" s="52">
        <f>Calculadora!C131</f>
        <v>49360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3">
      <c r="A122" s="19" t="str">
        <f>Calculadora!B132</f>
        <v/>
      </c>
      <c r="B122" s="52">
        <f>Calculadora!C132</f>
        <v>49388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3">
      <c r="A123" s="19" t="str">
        <f>Calculadora!B133</f>
        <v/>
      </c>
      <c r="B123" s="52">
        <f>Calculadora!C133</f>
        <v>49419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3">
      <c r="A124" s="19" t="str">
        <f>Calculadora!B134</f>
        <v/>
      </c>
      <c r="B124" s="52">
        <f>Calculadora!C134</f>
        <v>49449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3">
      <c r="A125" s="19" t="str">
        <f>Calculadora!B135</f>
        <v/>
      </c>
      <c r="B125" s="52">
        <f>Calculadora!C135</f>
        <v>49480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3">
      <c r="A126" s="19" t="str">
        <f>Calculadora!B136</f>
        <v/>
      </c>
      <c r="B126" s="52">
        <f>Calculadora!C136</f>
        <v>49510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3">
      <c r="A127" s="19" t="str">
        <f>Calculadora!B137</f>
        <v/>
      </c>
      <c r="B127" s="52">
        <f>Calculadora!C137</f>
        <v>49541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3">
      <c r="A128" s="19" t="str">
        <f>Calculadora!B138</f>
        <v/>
      </c>
      <c r="B128" s="52">
        <f>Calculadora!C138</f>
        <v>49572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3">
      <c r="A129" s="19" t="str">
        <f>Calculadora!B139</f>
        <v/>
      </c>
      <c r="B129" s="52">
        <f>Calculadora!C139</f>
        <v>49602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3">
      <c r="A130" s="19" t="str">
        <f>Calculadora!B140</f>
        <v/>
      </c>
      <c r="B130" s="52">
        <f>Calculadora!C140</f>
        <v>49633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3">
      <c r="A131" s="19" t="str">
        <f>Calculadora!B141</f>
        <v/>
      </c>
      <c r="B131" s="52">
        <f>Calculadora!C141</f>
        <v>49663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3">
      <c r="A132" s="19" t="str">
        <f>Calculadora!B142</f>
        <v/>
      </c>
      <c r="B132" s="52">
        <f>Calculadora!C142</f>
        <v>49694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3">
      <c r="A133" s="19" t="str">
        <f>Calculadora!B143</f>
        <v/>
      </c>
      <c r="B133" s="52">
        <f>Calculadora!C143</f>
        <v>49725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3">
      <c r="A134" s="19" t="str">
        <f>Calculadora!B144</f>
        <v/>
      </c>
      <c r="B134" s="52">
        <f>Calculadora!C144</f>
        <v>49754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3">
      <c r="A135" s="19" t="str">
        <f>Calculadora!B145</f>
        <v/>
      </c>
      <c r="B135" s="52">
        <f>Calculadora!C145</f>
        <v>49785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3">
      <c r="A136" s="19" t="str">
        <f>Calculadora!B146</f>
        <v/>
      </c>
      <c r="B136" s="52">
        <f>Calculadora!C146</f>
        <v>49815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3">
      <c r="A137" s="19" t="str">
        <f>Calculadora!B147</f>
        <v/>
      </c>
      <c r="B137" s="52">
        <f>Calculadora!C147</f>
        <v>49846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3">
      <c r="A138" s="19" t="str">
        <f>Calculadora!B148</f>
        <v/>
      </c>
      <c r="B138" s="52">
        <f>Calculadora!C148</f>
        <v>49876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3">
      <c r="A139" s="19" t="str">
        <f>Calculadora!B149</f>
        <v/>
      </c>
      <c r="B139" s="52">
        <f>Calculadora!C149</f>
        <v>49907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3">
      <c r="A140" s="19" t="str">
        <f>Calculadora!B150</f>
        <v/>
      </c>
      <c r="B140" s="52">
        <f>Calculadora!C150</f>
        <v>49938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3">
      <c r="A141" s="19" t="str">
        <f>Calculadora!B151</f>
        <v/>
      </c>
      <c r="B141" s="52">
        <f>Calculadora!C151</f>
        <v>49968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3">
      <c r="A142" s="19" t="str">
        <f>Calculadora!B152</f>
        <v/>
      </c>
      <c r="B142" s="52">
        <f>Calculadora!C152</f>
        <v>49999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3">
      <c r="A143" s="19" t="str">
        <f>Calculadora!B153</f>
        <v/>
      </c>
      <c r="B143" s="52">
        <f>Calculadora!C153</f>
        <v>50029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3">
      <c r="A144" s="19" t="str">
        <f>Calculadora!B154</f>
        <v/>
      </c>
      <c r="B144" s="52">
        <f>Calculadora!C154</f>
        <v>50060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3">
      <c r="A145" s="19" t="str">
        <f>Calculadora!B155</f>
        <v/>
      </c>
      <c r="B145" s="52">
        <f>Calculadora!C155</f>
        <v>50091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3">
      <c r="A146" s="19" t="str">
        <f>Calculadora!B156</f>
        <v/>
      </c>
      <c r="B146" s="52">
        <f>Calculadora!C156</f>
        <v>50119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3">
      <c r="A147" s="19" t="str">
        <f>Calculadora!B157</f>
        <v/>
      </c>
      <c r="B147" s="52">
        <f>Calculadora!C157</f>
        <v>50150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3">
      <c r="A148" s="19" t="str">
        <f>Calculadora!B158</f>
        <v/>
      </c>
      <c r="B148" s="52">
        <f>Calculadora!C158</f>
        <v>50180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3">
      <c r="A149" s="19" t="str">
        <f>Calculadora!B159</f>
        <v/>
      </c>
      <c r="B149" s="52">
        <f>Calculadora!C159</f>
        <v>50211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3">
      <c r="A150" s="19" t="str">
        <f>Calculadora!B160</f>
        <v/>
      </c>
      <c r="B150" s="52">
        <f>Calculadora!C160</f>
        <v>50241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3">
      <c r="A151" s="19" t="str">
        <f>Calculadora!B161</f>
        <v/>
      </c>
      <c r="B151" s="52">
        <f>Calculadora!C161</f>
        <v>50272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3">
      <c r="A152" s="19" t="str">
        <f>Calculadora!B162</f>
        <v/>
      </c>
      <c r="B152" s="52">
        <f>Calculadora!C162</f>
        <v>50303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3">
      <c r="A153" s="19" t="str">
        <f>Calculadora!B163</f>
        <v/>
      </c>
      <c r="B153" s="52">
        <f>Calculadora!C163</f>
        <v>50333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3">
      <c r="A154" s="19" t="str">
        <f>Calculadora!B164</f>
        <v/>
      </c>
      <c r="B154" s="52">
        <f>Calculadora!C164</f>
        <v>50364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3">
      <c r="A155" s="19" t="str">
        <f>Calculadora!B165</f>
        <v/>
      </c>
      <c r="B155" s="52">
        <f>Calculadora!C165</f>
        <v>50394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3">
      <c r="A156" s="19" t="str">
        <f>Calculadora!B166</f>
        <v/>
      </c>
      <c r="B156" s="52">
        <f>Calculadora!C166</f>
        <v>50425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3">
      <c r="A157" s="19" t="str">
        <f>Calculadora!B167</f>
        <v/>
      </c>
      <c r="B157" s="52">
        <f>Calculadora!C167</f>
        <v>50456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3">
      <c r="A158" s="19" t="str">
        <f>Calculadora!B168</f>
        <v/>
      </c>
      <c r="B158" s="52">
        <f>Calculadora!C168</f>
        <v>50484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3">
      <c r="A159" s="19" t="str">
        <f>Calculadora!B169</f>
        <v/>
      </c>
      <c r="B159" s="52">
        <f>Calculadora!C169</f>
        <v>50515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3">
      <c r="A160" s="19" t="str">
        <f>Calculadora!B170</f>
        <v/>
      </c>
      <c r="B160" s="52">
        <f>Calculadora!C170</f>
        <v>50545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3">
      <c r="A161" s="19" t="str">
        <f>Calculadora!B171</f>
        <v/>
      </c>
      <c r="B161" s="52">
        <f>Calculadora!C171</f>
        <v>50576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3">
      <c r="A162" s="19" t="str">
        <f>Calculadora!B172</f>
        <v/>
      </c>
      <c r="B162" s="52">
        <f>Calculadora!C172</f>
        <v>50606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3">
      <c r="A163" s="19" t="str">
        <f>Calculadora!B173</f>
        <v/>
      </c>
      <c r="B163" s="52">
        <f>Calculadora!C173</f>
        <v>50637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3">
      <c r="A164" s="19" t="str">
        <f>Calculadora!B174</f>
        <v/>
      </c>
      <c r="B164" s="52">
        <f>Calculadora!C174</f>
        <v>50668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3">
      <c r="A165" s="19" t="str">
        <f>Calculadora!B175</f>
        <v/>
      </c>
      <c r="B165" s="52">
        <f>Calculadora!C175</f>
        <v>50698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3">
      <c r="A166" s="19" t="str">
        <f>Calculadora!B176</f>
        <v/>
      </c>
      <c r="B166" s="52">
        <f>Calculadora!C176</f>
        <v>50729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3">
      <c r="A167" s="19" t="str">
        <f>Calculadora!B177</f>
        <v/>
      </c>
      <c r="B167" s="52">
        <f>Calculadora!C177</f>
        <v>50759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3">
      <c r="A168" s="19" t="str">
        <f>Calculadora!B178</f>
        <v/>
      </c>
      <c r="B168" s="52">
        <f>Calculadora!C178</f>
        <v>50790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3">
      <c r="A169" s="19" t="str">
        <f>Calculadora!B179</f>
        <v/>
      </c>
      <c r="B169" s="52">
        <f>Calculadora!C179</f>
        <v>50821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3">
      <c r="A170" s="19" t="str">
        <f>Calculadora!B180</f>
        <v/>
      </c>
      <c r="B170" s="52">
        <f>Calculadora!C180</f>
        <v>50849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3">
      <c r="A171" s="19" t="str">
        <f>Calculadora!B181</f>
        <v/>
      </c>
      <c r="B171" s="52">
        <f>Calculadora!C181</f>
        <v>50880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3">
      <c r="A172" s="19" t="str">
        <f>Calculadora!B182</f>
        <v/>
      </c>
      <c r="B172" s="52">
        <f>Calculadora!C182</f>
        <v>50910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3">
      <c r="A173" s="19" t="str">
        <f>Calculadora!B183</f>
        <v/>
      </c>
      <c r="B173" s="52">
        <f>Calculadora!C183</f>
        <v>50941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3">
      <c r="A174" s="19" t="str">
        <f>Calculadora!B184</f>
        <v/>
      </c>
      <c r="B174" s="52">
        <f>Calculadora!C184</f>
        <v>50971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3">
      <c r="A175" s="19" t="str">
        <f>Calculadora!B185</f>
        <v/>
      </c>
      <c r="B175" s="52">
        <f>Calculadora!C185</f>
        <v>51002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3">
      <c r="A176" s="19" t="str">
        <f>Calculadora!B186</f>
        <v/>
      </c>
      <c r="B176" s="52">
        <f>Calculadora!C186</f>
        <v>51033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3">
      <c r="A177" s="19" t="str">
        <f>Calculadora!B187</f>
        <v/>
      </c>
      <c r="B177" s="52">
        <f>Calculadora!C187</f>
        <v>51063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3">
      <c r="A178" s="19" t="str">
        <f>Calculadora!B188</f>
        <v/>
      </c>
      <c r="B178" s="52">
        <f>Calculadora!C188</f>
        <v>51094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3">
      <c r="A179" s="19" t="str">
        <f>Calculadora!B189</f>
        <v/>
      </c>
      <c r="B179" s="52">
        <f>Calculadora!C189</f>
        <v>51124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3">
      <c r="A180" s="19" t="str">
        <f>Calculadora!B190</f>
        <v/>
      </c>
      <c r="B180" s="52">
        <f>Calculadora!C190</f>
        <v>51155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3">
      <c r="A181" s="19" t="str">
        <f>Calculadora!B191</f>
        <v/>
      </c>
      <c r="B181" s="52">
        <f>Calculadora!C191</f>
        <v>51186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3">
      <c r="A182" s="19" t="str">
        <f>Calculadora!B192</f>
        <v/>
      </c>
      <c r="B182" s="52">
        <f>Calculadora!C192</f>
        <v>51215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3">
      <c r="A183" s="19" t="str">
        <f>Calculadora!B193</f>
        <v/>
      </c>
      <c r="B183" s="52">
        <f>Calculadora!C193</f>
        <v>51246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3">
      <c r="A184" s="19" t="str">
        <f>Calculadora!B194</f>
        <v/>
      </c>
      <c r="B184" s="52">
        <f>Calculadora!C194</f>
        <v>51276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3">
      <c r="A185" s="19" t="str">
        <f>Calculadora!B195</f>
        <v/>
      </c>
      <c r="B185" s="52">
        <f>Calculadora!C195</f>
        <v>51307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3">
      <c r="A186" s="19" t="str">
        <f>Calculadora!B196</f>
        <v/>
      </c>
      <c r="B186" s="52">
        <f>Calculadora!C196</f>
        <v>51337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3">
      <c r="A187" s="19" t="str">
        <f>Calculadora!B197</f>
        <v/>
      </c>
      <c r="B187" s="52">
        <f>Calculadora!C197</f>
        <v>51368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3">
      <c r="A188" s="19" t="str">
        <f>Calculadora!B198</f>
        <v/>
      </c>
      <c r="B188" s="52">
        <f>Calculadora!C198</f>
        <v>51399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3">
      <c r="A189" s="19" t="str">
        <f>Calculadora!B199</f>
        <v/>
      </c>
      <c r="B189" s="52">
        <f>Calculadora!C199</f>
        <v>51429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3">
      <c r="A190" s="19" t="str">
        <f>Calculadora!B200</f>
        <v/>
      </c>
      <c r="B190" s="52">
        <f>Calculadora!C200</f>
        <v>51460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3">
      <c r="A191" s="19" t="str">
        <f>Calculadora!B201</f>
        <v/>
      </c>
      <c r="B191" s="52">
        <f>Calculadora!C201</f>
        <v>51490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3">
      <c r="A192" s="19" t="str">
        <f>Calculadora!B202</f>
        <v/>
      </c>
      <c r="B192" s="52">
        <f>Calculadora!C202</f>
        <v>51521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3">
      <c r="A193" s="19" t="str">
        <f>Calculadora!B203</f>
        <v/>
      </c>
      <c r="B193" s="52">
        <f>Calculadora!C203</f>
        <v>51552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3">
      <c r="A194" s="19" t="str">
        <f>Calculadora!B204</f>
        <v/>
      </c>
      <c r="B194" s="52">
        <f>Calculadora!C204</f>
        <v>51580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3">
      <c r="A195" s="19" t="str">
        <f>Calculadora!B205</f>
        <v/>
      </c>
      <c r="B195" s="52">
        <f>Calculadora!C205</f>
        <v>51611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3">
      <c r="A196" s="19" t="str">
        <f>Calculadora!B206</f>
        <v/>
      </c>
      <c r="B196" s="52">
        <f>Calculadora!C206</f>
        <v>51641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3">
      <c r="A197" s="19" t="str">
        <f>Calculadora!B207</f>
        <v/>
      </c>
      <c r="B197" s="52">
        <f>Calculadora!C207</f>
        <v>51672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3">
      <c r="A198" s="19" t="str">
        <f>Calculadora!B208</f>
        <v/>
      </c>
      <c r="B198" s="52">
        <f>Calculadora!C208</f>
        <v>51702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3">
      <c r="A199" s="19" t="str">
        <f>Calculadora!B209</f>
        <v/>
      </c>
      <c r="B199" s="52">
        <f>Calculadora!C209</f>
        <v>51733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3">
      <c r="A200" s="19" t="str">
        <f>Calculadora!B210</f>
        <v/>
      </c>
      <c r="B200" s="52">
        <f>Calculadora!C210</f>
        <v>51764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3">
      <c r="A201" s="19" t="str">
        <f>Calculadora!B211</f>
        <v/>
      </c>
      <c r="B201" s="52">
        <f>Calculadora!C211</f>
        <v>51794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3">
      <c r="A202" s="19" t="str">
        <f>Calculadora!B212</f>
        <v/>
      </c>
      <c r="B202" s="52">
        <f>Calculadora!C212</f>
        <v>51825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3">
      <c r="A203" s="19" t="str">
        <f>Calculadora!B213</f>
        <v/>
      </c>
      <c r="B203" s="52">
        <f>Calculadora!C213</f>
        <v>51855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3">
      <c r="A204" s="19" t="str">
        <f>Calculadora!B214</f>
        <v/>
      </c>
      <c r="B204" s="52">
        <f>Calculadora!C214</f>
        <v>51886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3">
      <c r="A205" s="19" t="str">
        <f>Calculadora!B215</f>
        <v/>
      </c>
      <c r="B205" s="52">
        <f>Calculadora!C215</f>
        <v>51917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3">
      <c r="A206" s="19" t="str">
        <f>Calculadora!B216</f>
        <v/>
      </c>
      <c r="B206" s="52">
        <f>Calculadora!C216</f>
        <v>51945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3">
      <c r="A207" s="19" t="str">
        <f>Calculadora!B217</f>
        <v/>
      </c>
      <c r="B207" s="52">
        <f>Calculadora!C217</f>
        <v>51976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3">
      <c r="A208" s="19" t="str">
        <f>Calculadora!B218</f>
        <v/>
      </c>
      <c r="B208" s="52">
        <f>Calculadora!C218</f>
        <v>52006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3">
      <c r="A209" s="19" t="str">
        <f>Calculadora!B219</f>
        <v/>
      </c>
      <c r="B209" s="52">
        <f>Calculadora!C219</f>
        <v>52037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3">
      <c r="A210" s="19" t="str">
        <f>Calculadora!B220</f>
        <v/>
      </c>
      <c r="B210" s="52">
        <f>Calculadora!C220</f>
        <v>52067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3">
      <c r="A211" s="19" t="str">
        <f>Calculadora!B221</f>
        <v/>
      </c>
      <c r="B211" s="52">
        <f>Calculadora!C221</f>
        <v>52098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3">
      <c r="A212" s="19" t="str">
        <f>Calculadora!B222</f>
        <v/>
      </c>
      <c r="B212" s="52">
        <f>Calculadora!C222</f>
        <v>52129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3">
      <c r="A213" s="19" t="str">
        <f>Calculadora!B223</f>
        <v/>
      </c>
      <c r="B213" s="52">
        <f>Calculadora!C223</f>
        <v>52159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3">
      <c r="A214" s="19" t="str">
        <f>Calculadora!B224</f>
        <v/>
      </c>
      <c r="B214" s="52">
        <f>Calculadora!C224</f>
        <v>52190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3">
      <c r="A215" s="19" t="str">
        <f>Calculadora!B225</f>
        <v/>
      </c>
      <c r="B215" s="52">
        <f>Calculadora!C225</f>
        <v>52220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3">
      <c r="A216" s="19" t="str">
        <f>Calculadora!B226</f>
        <v/>
      </c>
      <c r="B216" s="52">
        <f>Calculadora!C226</f>
        <v>52251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3">
      <c r="A217" s="19" t="str">
        <f>Calculadora!B227</f>
        <v/>
      </c>
      <c r="B217" s="52">
        <f>Calculadora!C227</f>
        <v>52282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3">
      <c r="A218" s="19" t="str">
        <f>Calculadora!B228</f>
        <v/>
      </c>
      <c r="B218" s="52">
        <f>Calculadora!C228</f>
        <v>52310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3">
      <c r="A219" s="19" t="str">
        <f>Calculadora!B229</f>
        <v/>
      </c>
      <c r="B219" s="52">
        <f>Calculadora!C229</f>
        <v>52341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3">
      <c r="A220" s="19" t="str">
        <f>Calculadora!B230</f>
        <v/>
      </c>
      <c r="B220" s="52">
        <f>Calculadora!C230</f>
        <v>52371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3">
      <c r="A221" s="19" t="str">
        <f>Calculadora!B231</f>
        <v/>
      </c>
      <c r="B221" s="52">
        <f>Calculadora!C231</f>
        <v>52402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3">
      <c r="A222" s="19" t="str">
        <f>Calculadora!B232</f>
        <v/>
      </c>
      <c r="B222" s="52">
        <f>Calculadora!C232</f>
        <v>52432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3">
      <c r="A223" s="19" t="str">
        <f>Calculadora!B233</f>
        <v/>
      </c>
      <c r="B223" s="52">
        <f>Calculadora!C233</f>
        <v>52463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3">
      <c r="A224" s="19" t="str">
        <f>Calculadora!B234</f>
        <v/>
      </c>
      <c r="B224" s="52">
        <f>Calculadora!C234</f>
        <v>52494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3">
      <c r="A225" s="19" t="str">
        <f>Calculadora!B235</f>
        <v/>
      </c>
      <c r="B225" s="52">
        <f>Calculadora!C235</f>
        <v>52524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3">
      <c r="A226" s="19" t="str">
        <f>Calculadora!B236</f>
        <v/>
      </c>
      <c r="B226" s="52">
        <f>Calculadora!C236</f>
        <v>52555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3">
      <c r="A227" s="19" t="str">
        <f>Calculadora!B237</f>
        <v/>
      </c>
      <c r="B227" s="52">
        <f>Calculadora!C237</f>
        <v>52585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3">
      <c r="A228" s="19" t="str">
        <f>Calculadora!B238</f>
        <v/>
      </c>
      <c r="B228" s="52">
        <f>Calculadora!C238</f>
        <v>52616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3">
      <c r="A229" s="19" t="str">
        <f>Calculadora!B239</f>
        <v/>
      </c>
      <c r="B229" s="52">
        <f>Calculadora!C239</f>
        <v>52647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3">
      <c r="A230" s="19" t="str">
        <f>Calculadora!B240</f>
        <v/>
      </c>
      <c r="B230" s="52">
        <f>Calculadora!C240</f>
        <v>52676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3">
      <c r="A231" s="19" t="str">
        <f>Calculadora!B241</f>
        <v/>
      </c>
      <c r="B231" s="52">
        <f>Calculadora!C241</f>
        <v>52707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3">
      <c r="A232" s="19" t="str">
        <f>Calculadora!B242</f>
        <v/>
      </c>
      <c r="B232" s="52">
        <f>Calculadora!C242</f>
        <v>52737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3">
      <c r="A233" s="19" t="str">
        <f>Calculadora!B243</f>
        <v/>
      </c>
      <c r="B233" s="52">
        <f>Calculadora!C243</f>
        <v>52768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3">
      <c r="A234" s="19" t="str">
        <f>Calculadora!B244</f>
        <v/>
      </c>
      <c r="B234" s="52">
        <f>Calculadora!C244</f>
        <v>52798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3">
      <c r="A235" s="19" t="str">
        <f>Calculadora!B245</f>
        <v/>
      </c>
      <c r="B235" s="52">
        <f>Calculadora!C245</f>
        <v>52829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3">
      <c r="A236" s="19" t="str">
        <f>Calculadora!B246</f>
        <v/>
      </c>
      <c r="B236" s="52">
        <f>Calculadora!C246</f>
        <v>52860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3">
      <c r="A237" s="19" t="str">
        <f>Calculadora!B247</f>
        <v/>
      </c>
      <c r="B237" s="52">
        <f>Calculadora!C247</f>
        <v>52890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3">
      <c r="A238" s="19" t="str">
        <f>Calculadora!B248</f>
        <v/>
      </c>
      <c r="B238" s="52">
        <f>Calculadora!C248</f>
        <v>52921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3">
      <c r="A239" s="19" t="str">
        <f>Calculadora!B249</f>
        <v/>
      </c>
      <c r="B239" s="52">
        <f>Calculadora!C249</f>
        <v>52951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3">
      <c r="A240" s="19" t="str">
        <f>Calculadora!B250</f>
        <v/>
      </c>
      <c r="B240" s="52">
        <f>Calculadora!C250</f>
        <v>52982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3">
      <c r="A241" s="19" t="str">
        <f>Calculadora!B251</f>
        <v/>
      </c>
      <c r="B241" s="52">
        <f>Calculadora!C251</f>
        <v>53013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3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3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546875" defaultRowHeight="14.4" x14ac:dyDescent="0.3"/>
  <cols>
    <col min="2" max="2" width="17.6640625" bestFit="1" customWidth="1"/>
    <col min="3" max="3" width="11.88671875" bestFit="1" customWidth="1"/>
    <col min="4" max="4" width="12.109375" bestFit="1" customWidth="1"/>
    <col min="5" max="6" width="16.109375" bestFit="1" customWidth="1"/>
    <col min="7" max="7" width="19.44140625" bestFit="1" customWidth="1"/>
    <col min="8" max="9" width="4.44140625" bestFit="1" customWidth="1"/>
    <col min="10" max="10" width="11.109375" bestFit="1" customWidth="1"/>
    <col min="12" max="12" width="8.33203125" bestFit="1" customWidth="1"/>
  </cols>
  <sheetData>
    <row r="1" spans="2:12" s="19" customFormat="1" x14ac:dyDescent="0.3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3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3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3">
      <c r="C4" s="15" t="s">
        <v>32</v>
      </c>
    </row>
    <row r="7" spans="2:12" s="19" customFormat="1" x14ac:dyDescent="0.3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3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3">
      <c r="J9" s="15" t="s">
        <v>39</v>
      </c>
    </row>
    <row r="12" spans="2:12" x14ac:dyDescent="0.3">
      <c r="B12" s="59" t="s">
        <v>40</v>
      </c>
      <c r="C12" s="60"/>
      <c r="D12" s="61"/>
      <c r="F12" s="59" t="s">
        <v>41</v>
      </c>
      <c r="G12" s="61"/>
    </row>
    <row r="13" spans="2:12" x14ac:dyDescent="0.3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3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3">
      <c r="B15" s="15" t="s">
        <v>46</v>
      </c>
      <c r="C15" s="26">
        <v>0</v>
      </c>
      <c r="D15" s="26">
        <v>2</v>
      </c>
    </row>
    <row r="16" spans="2:12" x14ac:dyDescent="0.3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3">
      <c r="B17" s="15" t="s">
        <v>48</v>
      </c>
      <c r="C17" s="26">
        <v>0.5</v>
      </c>
      <c r="D17" s="26">
        <v>0.5</v>
      </c>
      <c r="E17" s="25"/>
    </row>
    <row r="18" spans="2:8" x14ac:dyDescent="0.3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3">
      <c r="C19" s="29">
        <f>SUM(C14:C18)</f>
        <v>61.976794397576725</v>
      </c>
      <c r="D19" s="29">
        <f>SUM(D14:D18)</f>
        <v>63.976794397576725</v>
      </c>
    </row>
    <row r="21" spans="2:8" x14ac:dyDescent="0.3">
      <c r="B21" s="59" t="s">
        <v>50</v>
      </c>
      <c r="C21" s="60"/>
      <c r="D21" s="61"/>
    </row>
    <row r="22" spans="2:8" x14ac:dyDescent="0.3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3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3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3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3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3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JALIXTO CHAVEZ JOEL</cp:lastModifiedBy>
  <cp:lastPrinted>2020-02-25T15:09:47Z</cp:lastPrinted>
  <dcterms:created xsi:type="dcterms:W3CDTF">2019-01-26T16:00:33Z</dcterms:created>
  <dcterms:modified xsi:type="dcterms:W3CDTF">2025-02-07T23:54:13Z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