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jali\OneDrive\Escritorio\Microservicio-Document\lib\"/>
    </mc:Choice>
  </mc:AlternateContent>
  <xr:revisionPtr revIDLastSave="0" documentId="13_ncr:1_{80B9F1CE-05AB-41D2-B26F-8C49672DF048}" xr6:coauthVersionLast="47" xr6:coauthVersionMax="47" xr10:uidLastSave="{00000000-0000-0000-0000-000000000000}"/>
  <bookViews>
    <workbookView xWindow="384" yWindow="384" windowWidth="17280" windowHeight="8880" tabRatio="719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26" i="3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A251" i="1"/>
  <c r="DE251" i="1" s="1"/>
  <c r="A250" i="1"/>
  <c r="CV250" i="1" s="1"/>
  <c r="A249" i="1"/>
  <c r="A248" i="1"/>
  <c r="A247" i="1"/>
  <c r="A246" i="1"/>
  <c r="CD246" i="1" s="1"/>
  <c r="A245" i="1"/>
  <c r="DW245" i="1" s="1"/>
  <c r="A244" i="1"/>
  <c r="CM244" i="1" s="1"/>
  <c r="A243" i="1"/>
  <c r="CV243" i="1" s="1"/>
  <c r="DN242" i="1"/>
  <c r="A242" i="1"/>
  <c r="BL241" i="1"/>
  <c r="A241" i="1"/>
  <c r="CV241" i="1" s="1"/>
  <c r="A240" i="1"/>
  <c r="DW240" i="1" s="1"/>
  <c r="A239" i="1"/>
  <c r="DN239" i="1" s="1"/>
  <c r="A238" i="1"/>
  <c r="DW238" i="1" s="1"/>
  <c r="A237" i="1"/>
  <c r="BL237" i="1" s="1"/>
  <c r="DN236" i="1"/>
  <c r="A236" i="1"/>
  <c r="DW236" i="1" s="1"/>
  <c r="A235" i="1"/>
  <c r="DE235" i="1" s="1"/>
  <c r="A234" i="1"/>
  <c r="DE234" i="1" s="1"/>
  <c r="A233" i="1"/>
  <c r="DN233" i="1" s="1"/>
  <c r="A232" i="1"/>
  <c r="A231" i="1"/>
  <c r="CM231" i="1" s="1"/>
  <c r="A230" i="1"/>
  <c r="CM230" i="1" s="1"/>
  <c r="A229" i="1"/>
  <c r="AT229" i="1" s="1"/>
  <c r="A228" i="1"/>
  <c r="CM228" i="1" s="1"/>
  <c r="A227" i="1"/>
  <c r="CM227" i="1" s="1"/>
  <c r="A226" i="1"/>
  <c r="DW226" i="1" s="1"/>
  <c r="A225" i="1"/>
  <c r="A224" i="1"/>
  <c r="A223" i="1"/>
  <c r="DN223" i="1" s="1"/>
  <c r="A222" i="1"/>
  <c r="DE222" i="1" s="1"/>
  <c r="A221" i="1"/>
  <c r="A220" i="1"/>
  <c r="A219" i="1"/>
  <c r="DN219" i="1" s="1"/>
  <c r="A218" i="1"/>
  <c r="CM218" i="1" s="1"/>
  <c r="A217" i="1"/>
  <c r="DE217" i="1" s="1"/>
  <c r="A216" i="1"/>
  <c r="DW216" i="1" s="1"/>
  <c r="A215" i="1"/>
  <c r="A214" i="1"/>
  <c r="DN214" i="1" s="1"/>
  <c r="A213" i="1"/>
  <c r="DE213" i="1" s="1"/>
  <c r="DN212" i="1"/>
  <c r="A212" i="1"/>
  <c r="DE212" i="1" s="1"/>
  <c r="A211" i="1"/>
  <c r="DW211" i="1" s="1"/>
  <c r="A210" i="1"/>
  <c r="A209" i="1"/>
  <c r="DW209" i="1" s="1"/>
  <c r="A208" i="1"/>
  <c r="CM208" i="1" s="1"/>
  <c r="A207" i="1"/>
  <c r="DN207" i="1" s="1"/>
  <c r="A206" i="1"/>
  <c r="CD206" i="1" s="1"/>
  <c r="A205" i="1"/>
  <c r="DE205" i="1" s="1"/>
  <c r="A204" i="1"/>
  <c r="AT204" i="1" s="1"/>
  <c r="A203" i="1"/>
  <c r="A202" i="1"/>
  <c r="AT202" i="1" s="1"/>
  <c r="A201" i="1"/>
  <c r="A200" i="1"/>
  <c r="DE200" i="1" s="1"/>
  <c r="A199" i="1"/>
  <c r="DE199" i="1" s="1"/>
  <c r="A198" i="1"/>
  <c r="A197" i="1"/>
  <c r="A196" i="1"/>
  <c r="DW196" i="1" s="1"/>
  <c r="A195" i="1"/>
  <c r="CV195" i="1" s="1"/>
  <c r="A194" i="1"/>
  <c r="DN194" i="1" s="1"/>
  <c r="DW193" i="1"/>
  <c r="DE193" i="1"/>
  <c r="A193" i="1"/>
  <c r="CD193" i="1" s="1"/>
  <c r="CV192" i="1"/>
  <c r="A192" i="1"/>
  <c r="DE192" i="1" s="1"/>
  <c r="A191" i="1"/>
  <c r="CV191" i="1" s="1"/>
  <c r="A190" i="1"/>
  <c r="A189" i="1"/>
  <c r="A188" i="1"/>
  <c r="DW188" i="1" s="1"/>
  <c r="A187" i="1"/>
  <c r="A186" i="1"/>
  <c r="CM186" i="1" s="1"/>
  <c r="A185" i="1"/>
  <c r="A184" i="1"/>
  <c r="DN184" i="1" s="1"/>
  <c r="A183" i="1"/>
  <c r="DE183" i="1" s="1"/>
  <c r="A182" i="1"/>
  <c r="BU182" i="1" s="1"/>
  <c r="A181" i="1"/>
  <c r="A180" i="1"/>
  <c r="A179" i="1"/>
  <c r="DW179" i="1" s="1"/>
  <c r="A178" i="1"/>
  <c r="DW178" i="1" s="1"/>
  <c r="A177" i="1"/>
  <c r="A176" i="1"/>
  <c r="DE175" i="1"/>
  <c r="A175" i="1"/>
  <c r="DN175" i="1" s="1"/>
  <c r="A174" i="1"/>
  <c r="BC174" i="1" s="1"/>
  <c r="A173" i="1"/>
  <c r="A172" i="1"/>
  <c r="A171" i="1"/>
  <c r="DW171" i="1" s="1"/>
  <c r="A170" i="1"/>
  <c r="DN170" i="1" s="1"/>
  <c r="A169" i="1"/>
  <c r="DW169" i="1" s="1"/>
  <c r="A168" i="1"/>
  <c r="CV168" i="1" s="1"/>
  <c r="A167" i="1"/>
  <c r="CM167" i="1" s="1"/>
  <c r="A166" i="1"/>
  <c r="CV166" i="1" s="1"/>
  <c r="A165" i="1"/>
  <c r="A164" i="1"/>
  <c r="A163" i="1"/>
  <c r="A162" i="1"/>
  <c r="A161" i="1"/>
  <c r="BC161" i="1" s="1"/>
  <c r="A160" i="1"/>
  <c r="CV160" i="1" s="1"/>
  <c r="A159" i="1"/>
  <c r="CM159" i="1" s="1"/>
  <c r="A158" i="1"/>
  <c r="DW158" i="1" s="1"/>
  <c r="A157" i="1"/>
  <c r="CV157" i="1" s="1"/>
  <c r="A156" i="1"/>
  <c r="A155" i="1"/>
  <c r="A154" i="1"/>
  <c r="A153" i="1"/>
  <c r="A152" i="1"/>
  <c r="DE151" i="1"/>
  <c r="A151" i="1"/>
  <c r="CV151" i="1" s="1"/>
  <c r="A150" i="1"/>
  <c r="CD150" i="1" s="1"/>
  <c r="A149" i="1"/>
  <c r="DN149" i="1" s="1"/>
  <c r="BL148" i="1"/>
  <c r="A148" i="1"/>
  <c r="CM148" i="1" s="1"/>
  <c r="A147" i="1"/>
  <c r="A146" i="1"/>
  <c r="BU146" i="1" s="1"/>
  <c r="A145" i="1"/>
  <c r="A144" i="1"/>
  <c r="DE144" i="1" s="1"/>
  <c r="A143" i="1"/>
  <c r="DN143" i="1" s="1"/>
  <c r="A142" i="1"/>
  <c r="A141" i="1"/>
  <c r="DW141" i="1" s="1"/>
  <c r="A140" i="1"/>
  <c r="A139" i="1"/>
  <c r="CV139" i="1" s="1"/>
  <c r="A138" i="1"/>
  <c r="DW138" i="1" s="1"/>
  <c r="A137" i="1"/>
  <c r="CV137" i="1" s="1"/>
  <c r="BL136" i="1"/>
  <c r="A136" i="1"/>
  <c r="CM136" i="1" s="1"/>
  <c r="A135" i="1"/>
  <c r="A134" i="1"/>
  <c r="DE133" i="1"/>
  <c r="A133" i="1"/>
  <c r="CV133" i="1" s="1"/>
  <c r="A132" i="1"/>
  <c r="DN132" i="1" s="1"/>
  <c r="A131" i="1"/>
  <c r="DW131" i="1" s="1"/>
  <c r="A130" i="1"/>
  <c r="A129" i="1"/>
  <c r="CM129" i="1" s="1"/>
  <c r="A128" i="1"/>
  <c r="A127" i="1"/>
  <c r="DW127" i="1" s="1"/>
  <c r="A126" i="1"/>
  <c r="A125" i="1"/>
  <c r="DW125" i="1" s="1"/>
  <c r="A124" i="1"/>
  <c r="A123" i="1"/>
  <c r="A122" i="1"/>
  <c r="A121" i="1"/>
  <c r="CM121" i="1" s="1"/>
  <c r="A120" i="1"/>
  <c r="CM120" i="1" s="1"/>
  <c r="A119" i="1"/>
  <c r="A118" i="1"/>
  <c r="DW118" i="1" s="1"/>
  <c r="A117" i="1"/>
  <c r="DW117" i="1" s="1"/>
  <c r="A116" i="1"/>
  <c r="DW116" i="1" s="1"/>
  <c r="A115" i="1"/>
  <c r="A114" i="1"/>
  <c r="A113" i="1"/>
  <c r="DN113" i="1" s="1"/>
  <c r="A112" i="1"/>
  <c r="A111" i="1"/>
  <c r="A110" i="1"/>
  <c r="DN110" i="1" s="1"/>
  <c r="A109" i="1"/>
  <c r="DE109" i="1" s="1"/>
  <c r="A108" i="1"/>
  <c r="CV108" i="1" s="1"/>
  <c r="A107" i="1"/>
  <c r="DW107" i="1" s="1"/>
  <c r="A106" i="1"/>
  <c r="A105" i="1"/>
  <c r="DW105" i="1" s="1"/>
  <c r="A104" i="1"/>
  <c r="A103" i="1"/>
  <c r="CD103" i="1" s="1"/>
  <c r="A102" i="1"/>
  <c r="CM102" i="1" s="1"/>
  <c r="A101" i="1"/>
  <c r="A100" i="1"/>
  <c r="DW100" i="1" s="1"/>
  <c r="A99" i="1"/>
  <c r="DW99" i="1" s="1"/>
  <c r="A98" i="1"/>
  <c r="A97" i="1"/>
  <c r="DW97" i="1" s="1"/>
  <c r="A96" i="1"/>
  <c r="A95" i="1"/>
  <c r="BL95" i="1" s="1"/>
  <c r="DE94" i="1"/>
  <c r="A94" i="1"/>
  <c r="CV94" i="1" s="1"/>
  <c r="A93" i="1"/>
  <c r="CM93" i="1" s="1"/>
  <c r="A92" i="1"/>
  <c r="A91" i="1"/>
  <c r="A90" i="1"/>
  <c r="A89" i="1"/>
  <c r="A88" i="1"/>
  <c r="BU88" i="1" s="1"/>
  <c r="A87" i="1"/>
  <c r="A86" i="1"/>
  <c r="DN86" i="1" s="1"/>
  <c r="A85" i="1"/>
  <c r="DE85" i="1" s="1"/>
  <c r="DE84" i="1"/>
  <c r="A84" i="1"/>
  <c r="CV84" i="1" s="1"/>
  <c r="A83" i="1"/>
  <c r="A82" i="1"/>
  <c r="A81" i="1"/>
  <c r="A80" i="1"/>
  <c r="DN80" i="1" s="1"/>
  <c r="CM79" i="1"/>
  <c r="A79" i="1"/>
  <c r="DN79" i="1" s="1"/>
  <c r="A78" i="1"/>
  <c r="CV78" i="1" s="1"/>
  <c r="A77" i="1"/>
  <c r="CM77" i="1" s="1"/>
  <c r="A76" i="1"/>
  <c r="CM76" i="1" s="1"/>
  <c r="A75" i="1"/>
  <c r="A74" i="1"/>
  <c r="A73" i="1"/>
  <c r="A72" i="1"/>
  <c r="DW72" i="1" s="1"/>
  <c r="A71" i="1"/>
  <c r="AT71" i="1" s="1"/>
  <c r="A70" i="1"/>
  <c r="DN70" i="1" s="1"/>
  <c r="A69" i="1"/>
  <c r="CM69" i="1" s="1"/>
  <c r="A68" i="1"/>
  <c r="DN68" i="1" s="1"/>
  <c r="A67" i="1"/>
  <c r="DW67" i="1" s="1"/>
  <c r="A66" i="1"/>
  <c r="A65" i="1"/>
  <c r="A64" i="1"/>
  <c r="CV64" i="1" s="1"/>
  <c r="A63" i="1"/>
  <c r="CM63" i="1" s="1"/>
  <c r="A62" i="1"/>
  <c r="A61" i="1"/>
  <c r="DW61" i="1" s="1"/>
  <c r="A60" i="1"/>
  <c r="DN60" i="1" s="1"/>
  <c r="A59" i="1"/>
  <c r="BL59" i="1" s="1"/>
  <c r="A58" i="1"/>
  <c r="A57" i="1"/>
  <c r="A56" i="1"/>
  <c r="DN56" i="1" s="1"/>
  <c r="A55" i="1"/>
  <c r="DW55" i="1" s="1"/>
  <c r="A54" i="1"/>
  <c r="A53" i="1"/>
  <c r="A52" i="1"/>
  <c r="DE52" i="1" s="1"/>
  <c r="A51" i="1"/>
  <c r="CV51" i="1" s="1"/>
  <c r="CM50" i="1"/>
  <c r="A50" i="1"/>
  <c r="DE50" i="1" s="1"/>
  <c r="A49" i="1"/>
  <c r="DW49" i="1" s="1"/>
  <c r="A48" i="1"/>
  <c r="DE48" i="1" s="1"/>
  <c r="BL47" i="1"/>
  <c r="A47" i="1"/>
  <c r="CV47" i="1" s="1"/>
  <c r="A46" i="1"/>
  <c r="A45" i="1"/>
  <c r="A44" i="1"/>
  <c r="DE44" i="1" s="1"/>
  <c r="A43" i="1"/>
  <c r="CV43" i="1" s="1"/>
  <c r="A42" i="1"/>
  <c r="CM42" i="1" s="1"/>
  <c r="A41" i="1"/>
  <c r="DW41" i="1" s="1"/>
  <c r="A40" i="1"/>
  <c r="CM40" i="1" s="1"/>
  <c r="A39" i="1"/>
  <c r="DN39" i="1" s="1"/>
  <c r="A38" i="1"/>
  <c r="A37" i="1"/>
  <c r="A36" i="1"/>
  <c r="CM36" i="1" s="1"/>
  <c r="A35" i="1"/>
  <c r="DN35" i="1" s="1"/>
  <c r="A34" i="1"/>
  <c r="DE34" i="1" s="1"/>
  <c r="A33" i="1"/>
  <c r="A32" i="1"/>
  <c r="CM32" i="1" s="1"/>
  <c r="A31" i="1"/>
  <c r="CD31" i="1" s="1"/>
  <c r="A30" i="1"/>
  <c r="DW30" i="1" s="1"/>
  <c r="A29" i="1"/>
  <c r="A28" i="1"/>
  <c r="CD28" i="1" s="1"/>
  <c r="BU27" i="1"/>
  <c r="A27" i="1"/>
  <c r="CM27" i="1" s="1"/>
  <c r="A26" i="1"/>
  <c r="DN26" i="1" s="1"/>
  <c r="A25" i="1"/>
  <c r="A24" i="1"/>
  <c r="CD24" i="1" s="1"/>
  <c r="A23" i="1"/>
  <c r="CM23" i="1" s="1"/>
  <c r="A22" i="1"/>
  <c r="CV22" i="1" s="1"/>
  <c r="A21" i="1"/>
  <c r="A20" i="1"/>
  <c r="CV20" i="1" s="1"/>
  <c r="A19" i="1"/>
  <c r="BU19" i="1" s="1"/>
  <c r="A18" i="1"/>
  <c r="BU18" i="1" s="1"/>
  <c r="A17" i="1"/>
  <c r="BU16" i="1"/>
  <c r="A16" i="1"/>
  <c r="CV16" i="1" s="1"/>
  <c r="A15" i="1"/>
  <c r="CM15" i="1" s="1"/>
  <c r="A14" i="1"/>
  <c r="DN14" i="1" s="1"/>
  <c r="B13" i="1"/>
  <c r="A3" i="2" s="1"/>
  <c r="A13" i="1"/>
  <c r="AR12" i="1"/>
  <c r="C12" i="1"/>
  <c r="B2" i="2" s="1"/>
  <c r="A12" i="1"/>
  <c r="DN12" i="1" s="1"/>
  <c r="D9" i="1"/>
  <c r="C3" i="1"/>
  <c r="AS9" i="1" s="1"/>
  <c r="G2" i="1"/>
  <c r="H2" i="1" s="1"/>
  <c r="D2" i="1"/>
  <c r="J11" i="1" l="1"/>
  <c r="DN144" i="1"/>
  <c r="BC149" i="1"/>
  <c r="AT158" i="1"/>
  <c r="CD208" i="1"/>
  <c r="AT212" i="1"/>
  <c r="CD219" i="1"/>
  <c r="DE241" i="1"/>
  <c r="DN251" i="1"/>
  <c r="BC167" i="1"/>
  <c r="DW223" i="1"/>
  <c r="CM34" i="1"/>
  <c r="DW39" i="1"/>
  <c r="DW60" i="1"/>
  <c r="CD86" i="1"/>
  <c r="DE149" i="1"/>
  <c r="BU158" i="1"/>
  <c r="BC194" i="1"/>
  <c r="CM204" i="1"/>
  <c r="BL212" i="1"/>
  <c r="CD230" i="1"/>
  <c r="BL194" i="1"/>
  <c r="BU212" i="1"/>
  <c r="DE230" i="1"/>
  <c r="DE36" i="1"/>
  <c r="DN67" i="1"/>
  <c r="DE110" i="1"/>
  <c r="CV127" i="1"/>
  <c r="CV212" i="1"/>
  <c r="DN235" i="1"/>
  <c r="CD16" i="1"/>
  <c r="BU20" i="1"/>
  <c r="CD23" i="1"/>
  <c r="CD27" i="1"/>
  <c r="AT32" i="1"/>
  <c r="DN34" i="1"/>
  <c r="DN36" i="1"/>
  <c r="BL64" i="1"/>
  <c r="CD72" i="1"/>
  <c r="DN84" i="1"/>
  <c r="DE86" i="1"/>
  <c r="DN94" i="1"/>
  <c r="DN109" i="1"/>
  <c r="BU131" i="1"/>
  <c r="DN133" i="1"/>
  <c r="DN148" i="1"/>
  <c r="DW149" i="1"/>
  <c r="CM157" i="1"/>
  <c r="AT159" i="1"/>
  <c r="CV167" i="1"/>
  <c r="CD169" i="1"/>
  <c r="AT179" i="1"/>
  <c r="AT183" i="1"/>
  <c r="BL191" i="1"/>
  <c r="CV194" i="1"/>
  <c r="CV204" i="1"/>
  <c r="BC218" i="1"/>
  <c r="CM229" i="1"/>
  <c r="CV230" i="1"/>
  <c r="BC233" i="1"/>
  <c r="AT243" i="1"/>
  <c r="DN245" i="1"/>
  <c r="BC250" i="1"/>
  <c r="DW251" i="1"/>
  <c r="CD20" i="1"/>
  <c r="BL32" i="1"/>
  <c r="BU40" i="1"/>
  <c r="BU48" i="1"/>
  <c r="DE64" i="1"/>
  <c r="CV72" i="1"/>
  <c r="DE131" i="1"/>
  <c r="DW148" i="1"/>
  <c r="BC159" i="1"/>
  <c r="CV169" i="1"/>
  <c r="BL183" i="1"/>
  <c r="DE191" i="1"/>
  <c r="BL218" i="1"/>
  <c r="CV229" i="1"/>
  <c r="BU233" i="1"/>
  <c r="BC243" i="1"/>
  <c r="BL250" i="1"/>
  <c r="CD15" i="1"/>
  <c r="DW32" i="1"/>
  <c r="CD40" i="1"/>
  <c r="DN48" i="1"/>
  <c r="DE69" i="1"/>
  <c r="BC78" i="1"/>
  <c r="CV85" i="1"/>
  <c r="CD93" i="1"/>
  <c r="CD129" i="1"/>
  <c r="AT144" i="1"/>
  <c r="DE159" i="1"/>
  <c r="BC168" i="1"/>
  <c r="CV183" i="1"/>
  <c r="DW218" i="1"/>
  <c r="DE233" i="1"/>
  <c r="DE250" i="1"/>
  <c r="CV15" i="1"/>
  <c r="DN18" i="1"/>
  <c r="AT36" i="1"/>
  <c r="AT63" i="1"/>
  <c r="BL78" i="1"/>
  <c r="DN85" i="1"/>
  <c r="CV93" i="1"/>
  <c r="DE102" i="1"/>
  <c r="DW110" i="1"/>
  <c r="CD121" i="1"/>
  <c r="CV129" i="1"/>
  <c r="BU144" i="1"/>
  <c r="DE168" i="1"/>
  <c r="CV170" i="1"/>
  <c r="BC175" i="1"/>
  <c r="BL178" i="1"/>
  <c r="DN183" i="1"/>
  <c r="AT192" i="1"/>
  <c r="CV227" i="1"/>
  <c r="AT230" i="1"/>
  <c r="BU231" i="1"/>
  <c r="DW233" i="1"/>
  <c r="BL236" i="1"/>
  <c r="BC239" i="1"/>
  <c r="AT244" i="1"/>
  <c r="DN250" i="1"/>
  <c r="BU22" i="1"/>
  <c r="BC36" i="1"/>
  <c r="BU39" i="1"/>
  <c r="BC47" i="1"/>
  <c r="CD60" i="1"/>
  <c r="BC63" i="1"/>
  <c r="DN108" i="1"/>
  <c r="CV121" i="1"/>
  <c r="BC133" i="1"/>
  <c r="BC136" i="1"/>
  <c r="CV144" i="1"/>
  <c r="BC148" i="1"/>
  <c r="BU149" i="1"/>
  <c r="BL151" i="1"/>
  <c r="DN168" i="1"/>
  <c r="CD175" i="1"/>
  <c r="BU178" i="1"/>
  <c r="BU192" i="1"/>
  <c r="CM206" i="1"/>
  <c r="BU219" i="1"/>
  <c r="BC230" i="1"/>
  <c r="CV236" i="1"/>
  <c r="CM239" i="1"/>
  <c r="CV244" i="1"/>
  <c r="DW222" i="1"/>
  <c r="BL52" i="1"/>
  <c r="DW109" i="1"/>
  <c r="BC139" i="1"/>
  <c r="DN161" i="1"/>
  <c r="BC184" i="1"/>
  <c r="BU237" i="1"/>
  <c r="DN15" i="1"/>
  <c r="DE16" i="1"/>
  <c r="AT19" i="1"/>
  <c r="DE20" i="1"/>
  <c r="AT23" i="1"/>
  <c r="DE23" i="1"/>
  <c r="CV27" i="1"/>
  <c r="BU32" i="1"/>
  <c r="BL36" i="1"/>
  <c r="DW36" i="1"/>
  <c r="CV40" i="1"/>
  <c r="DN44" i="1"/>
  <c r="DE47" i="1"/>
  <c r="DW48" i="1"/>
  <c r="BC51" i="1"/>
  <c r="BU52" i="1"/>
  <c r="BC55" i="1"/>
  <c r="CV63" i="1"/>
  <c r="DN64" i="1"/>
  <c r="DE70" i="1"/>
  <c r="BC77" i="1"/>
  <c r="DE78" i="1"/>
  <c r="BC80" i="1"/>
  <c r="DW85" i="1"/>
  <c r="DW86" i="1"/>
  <c r="DE93" i="1"/>
  <c r="AT102" i="1"/>
  <c r="BL103" i="1"/>
  <c r="AT109" i="1"/>
  <c r="DE121" i="1"/>
  <c r="DE129" i="1"/>
  <c r="CD136" i="1"/>
  <c r="BL137" i="1"/>
  <c r="BL139" i="1"/>
  <c r="BL141" i="1"/>
  <c r="CD144" i="1"/>
  <c r="DE146" i="1"/>
  <c r="BU148" i="1"/>
  <c r="DN151" i="1"/>
  <c r="BC160" i="1"/>
  <c r="DW161" i="1"/>
  <c r="CM166" i="1"/>
  <c r="DE167" i="1"/>
  <c r="DN171" i="1"/>
  <c r="DW174" i="1"/>
  <c r="DW175" i="1"/>
  <c r="BC182" i="1"/>
  <c r="BU183" i="1"/>
  <c r="BU184" i="1"/>
  <c r="BC186" i="1"/>
  <c r="DN191" i="1"/>
  <c r="DN192" i="1"/>
  <c r="BC195" i="1"/>
  <c r="BU196" i="1"/>
  <c r="CM199" i="1"/>
  <c r="DN202" i="1"/>
  <c r="DW212" i="1"/>
  <c r="AT217" i="1"/>
  <c r="DN218" i="1"/>
  <c r="DE219" i="1"/>
  <c r="BL222" i="1"/>
  <c r="BC223" i="1"/>
  <c r="BC228" i="1"/>
  <c r="CD233" i="1"/>
  <c r="AT235" i="1"/>
  <c r="DE237" i="1"/>
  <c r="DE239" i="1"/>
  <c r="DN241" i="1"/>
  <c r="DN243" i="1"/>
  <c r="AT245" i="1"/>
  <c r="AT246" i="1"/>
  <c r="AT251" i="1"/>
  <c r="AT77" i="1"/>
  <c r="CD146" i="1"/>
  <c r="BC196" i="1"/>
  <c r="AT199" i="1"/>
  <c r="AT15" i="1"/>
  <c r="DW15" i="1"/>
  <c r="DW16" i="1"/>
  <c r="DN19" i="1"/>
  <c r="DW20" i="1"/>
  <c r="BC23" i="1"/>
  <c r="DN23" i="1"/>
  <c r="AT27" i="1"/>
  <c r="DE27" i="1"/>
  <c r="CD32" i="1"/>
  <c r="AT34" i="1"/>
  <c r="BU35" i="1"/>
  <c r="BU36" i="1"/>
  <c r="AT40" i="1"/>
  <c r="DE40" i="1"/>
  <c r="DN47" i="1"/>
  <c r="BL51" i="1"/>
  <c r="DN52" i="1"/>
  <c r="BL55" i="1"/>
  <c r="CD61" i="1"/>
  <c r="DE63" i="1"/>
  <c r="AT69" i="1"/>
  <c r="CV77" i="1"/>
  <c r="DN78" i="1"/>
  <c r="BL80" i="1"/>
  <c r="AT85" i="1"/>
  <c r="AT95" i="1"/>
  <c r="BC102" i="1"/>
  <c r="BU103" i="1"/>
  <c r="BC108" i="1"/>
  <c r="BL109" i="1"/>
  <c r="BC110" i="1"/>
  <c r="AT127" i="1"/>
  <c r="AT129" i="1"/>
  <c r="DN129" i="1"/>
  <c r="CV136" i="1"/>
  <c r="DE137" i="1"/>
  <c r="DE139" i="1"/>
  <c r="CD148" i="1"/>
  <c r="BL160" i="1"/>
  <c r="CM182" i="1"/>
  <c r="CD184" i="1"/>
  <c r="BU186" i="1"/>
  <c r="DW192" i="1"/>
  <c r="BL195" i="1"/>
  <c r="CM196" i="1"/>
  <c r="DN199" i="1"/>
  <c r="CV217" i="1"/>
  <c r="DW219" i="1"/>
  <c r="BU222" i="1"/>
  <c r="BU223" i="1"/>
  <c r="BL228" i="1"/>
  <c r="BL235" i="1"/>
  <c r="DN237" i="1"/>
  <c r="BC245" i="1"/>
  <c r="BC246" i="1"/>
  <c r="BL251" i="1"/>
  <c r="CV23" i="1"/>
  <c r="BL44" i="1"/>
  <c r="BC141" i="1"/>
  <c r="BL12" i="1"/>
  <c r="BL15" i="1"/>
  <c r="BL23" i="1"/>
  <c r="DW23" i="1"/>
  <c r="BC27" i="1"/>
  <c r="DN27" i="1"/>
  <c r="CM31" i="1"/>
  <c r="CV32" i="1"/>
  <c r="BL34" i="1"/>
  <c r="DW35" i="1"/>
  <c r="CD36" i="1"/>
  <c r="BC40" i="1"/>
  <c r="DN40" i="1"/>
  <c r="BC43" i="1"/>
  <c r="DE51" i="1"/>
  <c r="DW52" i="1"/>
  <c r="DE55" i="1"/>
  <c r="BC69" i="1"/>
  <c r="DE77" i="1"/>
  <c r="CV80" i="1"/>
  <c r="BC84" i="1"/>
  <c r="BL85" i="1"/>
  <c r="BC86" i="1"/>
  <c r="AT93" i="1"/>
  <c r="BC94" i="1"/>
  <c r="CD95" i="1"/>
  <c r="CD102" i="1"/>
  <c r="BL108" i="1"/>
  <c r="BU109" i="1"/>
  <c r="BU110" i="1"/>
  <c r="AT121" i="1"/>
  <c r="BL127" i="1"/>
  <c r="BC129" i="1"/>
  <c r="DE136" i="1"/>
  <c r="DN137" i="1"/>
  <c r="DN139" i="1"/>
  <c r="CV148" i="1"/>
  <c r="DE160" i="1"/>
  <c r="DE182" i="1"/>
  <c r="DE184" i="1"/>
  <c r="CD186" i="1"/>
  <c r="DE195" i="1"/>
  <c r="CV222" i="1"/>
  <c r="CD223" i="1"/>
  <c r="BU235" i="1"/>
  <c r="CD245" i="1"/>
  <c r="CM246" i="1"/>
  <c r="BU251" i="1"/>
  <c r="BC137" i="1"/>
  <c r="DE174" i="1"/>
  <c r="AT222" i="1"/>
  <c r="DW235" i="1"/>
  <c r="BU15" i="1"/>
  <c r="BC16" i="1"/>
  <c r="BC20" i="1"/>
  <c r="BU23" i="1"/>
  <c r="BL27" i="1"/>
  <c r="DW27" i="1"/>
  <c r="DN32" i="1"/>
  <c r="BU34" i="1"/>
  <c r="CV36" i="1"/>
  <c r="BL40" i="1"/>
  <c r="DW40" i="1"/>
  <c r="DE43" i="1"/>
  <c r="BL48" i="1"/>
  <c r="BU50" i="1"/>
  <c r="DN51" i="1"/>
  <c r="DN55" i="1"/>
  <c r="BU60" i="1"/>
  <c r="BC64" i="1"/>
  <c r="CV69" i="1"/>
  <c r="AT72" i="1"/>
  <c r="CD79" i="1"/>
  <c r="DW80" i="1"/>
  <c r="BL84" i="1"/>
  <c r="BU85" i="1"/>
  <c r="BU86" i="1"/>
  <c r="BC93" i="1"/>
  <c r="BL94" i="1"/>
  <c r="CM95" i="1"/>
  <c r="CD100" i="1"/>
  <c r="CV102" i="1"/>
  <c r="DE108" i="1"/>
  <c r="CV109" i="1"/>
  <c r="CD110" i="1"/>
  <c r="DW113" i="1"/>
  <c r="CD118" i="1"/>
  <c r="BC121" i="1"/>
  <c r="BU127" i="1"/>
  <c r="BL129" i="1"/>
  <c r="BL133" i="1"/>
  <c r="AT136" i="1"/>
  <c r="DN136" i="1"/>
  <c r="AT148" i="1"/>
  <c r="DE148" i="1"/>
  <c r="CD149" i="1"/>
  <c r="BC151" i="1"/>
  <c r="CV159" i="1"/>
  <c r="DN160" i="1"/>
  <c r="AT167" i="1"/>
  <c r="BL168" i="1"/>
  <c r="BU175" i="1"/>
  <c r="DW183" i="1"/>
  <c r="DW184" i="1"/>
  <c r="DN186" i="1"/>
  <c r="BC191" i="1"/>
  <c r="BL192" i="1"/>
  <c r="BU193" i="1"/>
  <c r="CM194" i="1"/>
  <c r="DN195" i="1"/>
  <c r="BC219" i="1"/>
  <c r="DN222" i="1"/>
  <c r="DE223" i="1"/>
  <c r="BU227" i="1"/>
  <c r="CV235" i="1"/>
  <c r="BC241" i="1"/>
  <c r="DE245" i="1"/>
  <c r="CV251" i="1"/>
  <c r="CD126" i="1"/>
  <c r="DW126" i="1"/>
  <c r="BU126" i="1"/>
  <c r="DN126" i="1"/>
  <c r="BL126" i="1"/>
  <c r="DE126" i="1"/>
  <c r="BC126" i="1"/>
  <c r="CV126" i="1"/>
  <c r="AT126" i="1"/>
  <c r="BU12" i="1"/>
  <c r="BC15" i="1"/>
  <c r="DE15" i="1"/>
  <c r="BL16" i="1"/>
  <c r="DN16" i="1"/>
  <c r="BL20" i="1"/>
  <c r="DN20" i="1"/>
  <c r="AT24" i="1"/>
  <c r="CV24" i="1"/>
  <c r="AT28" i="1"/>
  <c r="CV28" i="1"/>
  <c r="AT30" i="1"/>
  <c r="AT31" i="1"/>
  <c r="CV31" i="1"/>
  <c r="BC32" i="1"/>
  <c r="DE32" i="1"/>
  <c r="BC34" i="1"/>
  <c r="DW34" i="1"/>
  <c r="CD35" i="1"/>
  <c r="CD39" i="1"/>
  <c r="BU42" i="1"/>
  <c r="BL42" i="1"/>
  <c r="BC42" i="1"/>
  <c r="DW42" i="1"/>
  <c r="DE42" i="1"/>
  <c r="CV42" i="1"/>
  <c r="CM126" i="1"/>
  <c r="DN128" i="1"/>
  <c r="CV128" i="1"/>
  <c r="CD128" i="1"/>
  <c r="AT128" i="1"/>
  <c r="BC24" i="1"/>
  <c r="DE24" i="1"/>
  <c r="BC28" i="1"/>
  <c r="DE28" i="1"/>
  <c r="BL30" i="1"/>
  <c r="BC31" i="1"/>
  <c r="DE31" i="1"/>
  <c r="CM35" i="1"/>
  <c r="CM39" i="1"/>
  <c r="CD225" i="1"/>
  <c r="BL225" i="1"/>
  <c r="CD76" i="1"/>
  <c r="DW76" i="1"/>
  <c r="BU76" i="1"/>
  <c r="DN76" i="1"/>
  <c r="BL76" i="1"/>
  <c r="DE76" i="1"/>
  <c r="BC76" i="1"/>
  <c r="CV76" i="1"/>
  <c r="AT76" i="1"/>
  <c r="CV12" i="1"/>
  <c r="BC14" i="1"/>
  <c r="BL24" i="1"/>
  <c r="DN24" i="1"/>
  <c r="BL28" i="1"/>
  <c r="DN28" i="1"/>
  <c r="CD30" i="1"/>
  <c r="BL31" i="1"/>
  <c r="DN31" i="1"/>
  <c r="AT35" i="1"/>
  <c r="CV35" i="1"/>
  <c r="AT39" i="1"/>
  <c r="CV39" i="1"/>
  <c r="CD101" i="1"/>
  <c r="DW101" i="1"/>
  <c r="BU101" i="1"/>
  <c r="DN101" i="1"/>
  <c r="BL101" i="1"/>
  <c r="DE101" i="1"/>
  <c r="BC101" i="1"/>
  <c r="CV101" i="1"/>
  <c r="AT101" i="1"/>
  <c r="CD124" i="1"/>
  <c r="DW124" i="1"/>
  <c r="BU124" i="1"/>
  <c r="DN124" i="1"/>
  <c r="BL124" i="1"/>
  <c r="DE124" i="1"/>
  <c r="BC124" i="1"/>
  <c r="CV124" i="1"/>
  <c r="AT124" i="1"/>
  <c r="CM24" i="1"/>
  <c r="CM28" i="1"/>
  <c r="CM12" i="1"/>
  <c r="DE12" i="1"/>
  <c r="CM14" i="1"/>
  <c r="CM16" i="1"/>
  <c r="CM20" i="1"/>
  <c r="BU24" i="1"/>
  <c r="DW24" i="1"/>
  <c r="BU28" i="1"/>
  <c r="DW28" i="1"/>
  <c r="CV30" i="1"/>
  <c r="BU31" i="1"/>
  <c r="DW31" i="1"/>
  <c r="BC35" i="1"/>
  <c r="DE35" i="1"/>
  <c r="BC39" i="1"/>
  <c r="DE39" i="1"/>
  <c r="CD62" i="1"/>
  <c r="DW62" i="1"/>
  <c r="BU62" i="1"/>
  <c r="DN62" i="1"/>
  <c r="BL62" i="1"/>
  <c r="DE62" i="1"/>
  <c r="BC62" i="1"/>
  <c r="CV62" i="1"/>
  <c r="AT62" i="1"/>
  <c r="CD92" i="1"/>
  <c r="DW92" i="1"/>
  <c r="BU92" i="1"/>
  <c r="DN92" i="1"/>
  <c r="BL92" i="1"/>
  <c r="DE92" i="1"/>
  <c r="BC92" i="1"/>
  <c r="CV92" i="1"/>
  <c r="AT92" i="1"/>
  <c r="CM101" i="1"/>
  <c r="BU119" i="1"/>
  <c r="DW119" i="1"/>
  <c r="DE119" i="1"/>
  <c r="CV119" i="1"/>
  <c r="BL119" i="1"/>
  <c r="BC119" i="1"/>
  <c r="CM124" i="1"/>
  <c r="BC12" i="1"/>
  <c r="DW12" i="1"/>
  <c r="AT16" i="1"/>
  <c r="AT18" i="1"/>
  <c r="AT20" i="1"/>
  <c r="AT22" i="1"/>
  <c r="DN30" i="1"/>
  <c r="CV34" i="1"/>
  <c r="BL35" i="1"/>
  <c r="BL39" i="1"/>
  <c r="CM62" i="1"/>
  <c r="DE75" i="1"/>
  <c r="DW75" i="1"/>
  <c r="CV75" i="1"/>
  <c r="CM75" i="1"/>
  <c r="BL75" i="1"/>
  <c r="BC75" i="1"/>
  <c r="CM92" i="1"/>
  <c r="CD120" i="1"/>
  <c r="DW120" i="1"/>
  <c r="BU120" i="1"/>
  <c r="DN120" i="1"/>
  <c r="BL120" i="1"/>
  <c r="DE120" i="1"/>
  <c r="BC120" i="1"/>
  <c r="CV120" i="1"/>
  <c r="AT120" i="1"/>
  <c r="CD215" i="1"/>
  <c r="DW215" i="1"/>
  <c r="BU215" i="1"/>
  <c r="DN215" i="1"/>
  <c r="BL215" i="1"/>
  <c r="DE215" i="1"/>
  <c r="BC215" i="1"/>
  <c r="CV215" i="1"/>
  <c r="CM215" i="1"/>
  <c r="AT215" i="1"/>
  <c r="BL43" i="1"/>
  <c r="DN43" i="1"/>
  <c r="BU44" i="1"/>
  <c r="DW44" i="1"/>
  <c r="CM61" i="1"/>
  <c r="CM100" i="1"/>
  <c r="CM118" i="1"/>
  <c r="DW150" i="1"/>
  <c r="DN150" i="1"/>
  <c r="CM150" i="1"/>
  <c r="DW156" i="1"/>
  <c r="BU156" i="1"/>
  <c r="DN156" i="1"/>
  <c r="BL156" i="1"/>
  <c r="DE156" i="1"/>
  <c r="BC156" i="1"/>
  <c r="CV156" i="1"/>
  <c r="AT156" i="1"/>
  <c r="DW176" i="1"/>
  <c r="BU176" i="1"/>
  <c r="DN176" i="1"/>
  <c r="BL176" i="1"/>
  <c r="DE176" i="1"/>
  <c r="BC176" i="1"/>
  <c r="CV176" i="1"/>
  <c r="AT176" i="1"/>
  <c r="CM187" i="1"/>
  <c r="CD187" i="1"/>
  <c r="BU187" i="1"/>
  <c r="DW187" i="1"/>
  <c r="BL187" i="1"/>
  <c r="DN187" i="1"/>
  <c r="BC187" i="1"/>
  <c r="BL190" i="1"/>
  <c r="CM190" i="1"/>
  <c r="CD190" i="1"/>
  <c r="DW190" i="1"/>
  <c r="BU190" i="1"/>
  <c r="DN190" i="1"/>
  <c r="BC190" i="1"/>
  <c r="BU43" i="1"/>
  <c r="DW43" i="1"/>
  <c r="CD44" i="1"/>
  <c r="BU47" i="1"/>
  <c r="DW47" i="1"/>
  <c r="CD48" i="1"/>
  <c r="CV50" i="1"/>
  <c r="BU51" i="1"/>
  <c r="DW51" i="1"/>
  <c r="CD52" i="1"/>
  <c r="BU55" i="1"/>
  <c r="CM60" i="1"/>
  <c r="AT61" i="1"/>
  <c r="CV61" i="1"/>
  <c r="BL63" i="1"/>
  <c r="DN63" i="1"/>
  <c r="BU64" i="1"/>
  <c r="DW64" i="1"/>
  <c r="CM68" i="1"/>
  <c r="BL69" i="1"/>
  <c r="DN69" i="1"/>
  <c r="DE72" i="1"/>
  <c r="BL77" i="1"/>
  <c r="DN77" i="1"/>
  <c r="BU78" i="1"/>
  <c r="DW78" i="1"/>
  <c r="CV79" i="1"/>
  <c r="CD80" i="1"/>
  <c r="BU84" i="1"/>
  <c r="DW84" i="1"/>
  <c r="CD85" i="1"/>
  <c r="CM86" i="1"/>
  <c r="BL93" i="1"/>
  <c r="DN93" i="1"/>
  <c r="BU94" i="1"/>
  <c r="DW94" i="1"/>
  <c r="DN95" i="1"/>
  <c r="AT100" i="1"/>
  <c r="CV100" i="1"/>
  <c r="BL102" i="1"/>
  <c r="DN102" i="1"/>
  <c r="CM103" i="1"/>
  <c r="BU108" i="1"/>
  <c r="DW108" i="1"/>
  <c r="CD109" i="1"/>
  <c r="CM110" i="1"/>
  <c r="BC116" i="1"/>
  <c r="AT118" i="1"/>
  <c r="CV118" i="1"/>
  <c r="BL121" i="1"/>
  <c r="DN121" i="1"/>
  <c r="BU133" i="1"/>
  <c r="DW133" i="1"/>
  <c r="BU137" i="1"/>
  <c r="DW137" i="1"/>
  <c r="BU139" i="1"/>
  <c r="DW139" i="1"/>
  <c r="BU141" i="1"/>
  <c r="CM149" i="1"/>
  <c r="AT150" i="1"/>
  <c r="CV150" i="1"/>
  <c r="CD156" i="1"/>
  <c r="CD176" i="1"/>
  <c r="AT187" i="1"/>
  <c r="AT190" i="1"/>
  <c r="CD43" i="1"/>
  <c r="CM44" i="1"/>
  <c r="CD47" i="1"/>
  <c r="CM48" i="1"/>
  <c r="DW50" i="1"/>
  <c r="CD51" i="1"/>
  <c r="CM52" i="1"/>
  <c r="CD55" i="1"/>
  <c r="CD56" i="1"/>
  <c r="AT60" i="1"/>
  <c r="CV60" i="1"/>
  <c r="BC61" i="1"/>
  <c r="DE61" i="1"/>
  <c r="BU63" i="1"/>
  <c r="DW63" i="1"/>
  <c r="CD64" i="1"/>
  <c r="CV68" i="1"/>
  <c r="BU69" i="1"/>
  <c r="DW69" i="1"/>
  <c r="DN72" i="1"/>
  <c r="BU77" i="1"/>
  <c r="DW77" i="1"/>
  <c r="CD78" i="1"/>
  <c r="DE79" i="1"/>
  <c r="CM80" i="1"/>
  <c r="CD84" i="1"/>
  <c r="CM85" i="1"/>
  <c r="AT86" i="1"/>
  <c r="CV86" i="1"/>
  <c r="BU93" i="1"/>
  <c r="DW93" i="1"/>
  <c r="CD94" i="1"/>
  <c r="BC100" i="1"/>
  <c r="DE100" i="1"/>
  <c r="BU102" i="1"/>
  <c r="DW102" i="1"/>
  <c r="CV103" i="1"/>
  <c r="CD108" i="1"/>
  <c r="CM109" i="1"/>
  <c r="AT110" i="1"/>
  <c r="CV110" i="1"/>
  <c r="CV116" i="1"/>
  <c r="BC118" i="1"/>
  <c r="DE118" i="1"/>
  <c r="BU121" i="1"/>
  <c r="DW121" i="1"/>
  <c r="CM127" i="1"/>
  <c r="BU129" i="1"/>
  <c r="DW129" i="1"/>
  <c r="CV132" i="1"/>
  <c r="CD133" i="1"/>
  <c r="BU136" i="1"/>
  <c r="DW136" i="1"/>
  <c r="CD137" i="1"/>
  <c r="CD139" i="1"/>
  <c r="CD141" i="1"/>
  <c r="AT149" i="1"/>
  <c r="CV149" i="1"/>
  <c r="BC150" i="1"/>
  <c r="DE150" i="1"/>
  <c r="CM156" i="1"/>
  <c r="CM176" i="1"/>
  <c r="CV179" i="1"/>
  <c r="DN179" i="1"/>
  <c r="CM179" i="1"/>
  <c r="CD179" i="1"/>
  <c r="BC179" i="1"/>
  <c r="CV187" i="1"/>
  <c r="CV190" i="1"/>
  <c r="DW208" i="1"/>
  <c r="BU208" i="1"/>
  <c r="DN208" i="1"/>
  <c r="BL208" i="1"/>
  <c r="DE208" i="1"/>
  <c r="BC208" i="1"/>
  <c r="CV208" i="1"/>
  <c r="AT208" i="1"/>
  <c r="CD229" i="1"/>
  <c r="DW229" i="1"/>
  <c r="BU229" i="1"/>
  <c r="DN229" i="1"/>
  <c r="BL229" i="1"/>
  <c r="DE229" i="1"/>
  <c r="BC229" i="1"/>
  <c r="CD244" i="1"/>
  <c r="DW244" i="1"/>
  <c r="BU244" i="1"/>
  <c r="DN244" i="1"/>
  <c r="BL244" i="1"/>
  <c r="DE244" i="1"/>
  <c r="BC244" i="1"/>
  <c r="CM43" i="1"/>
  <c r="AT44" i="1"/>
  <c r="CV44" i="1"/>
  <c r="CM47" i="1"/>
  <c r="AT48" i="1"/>
  <c r="CV48" i="1"/>
  <c r="BC50" i="1"/>
  <c r="CM51" i="1"/>
  <c r="AT52" i="1"/>
  <c r="CV52" i="1"/>
  <c r="CM55" i="1"/>
  <c r="BC60" i="1"/>
  <c r="DE60" i="1"/>
  <c r="BL61" i="1"/>
  <c r="DN61" i="1"/>
  <c r="CD63" i="1"/>
  <c r="CM64" i="1"/>
  <c r="DE68" i="1"/>
  <c r="CD69" i="1"/>
  <c r="BL72" i="1"/>
  <c r="CD77" i="1"/>
  <c r="CM78" i="1"/>
  <c r="BC79" i="1"/>
  <c r="DW79" i="1"/>
  <c r="CM84" i="1"/>
  <c r="CM94" i="1"/>
  <c r="BL100" i="1"/>
  <c r="DN100" i="1"/>
  <c r="DE103" i="1"/>
  <c r="CM108" i="1"/>
  <c r="DE116" i="1"/>
  <c r="BL118" i="1"/>
  <c r="DN118" i="1"/>
  <c r="CM133" i="1"/>
  <c r="CM137" i="1"/>
  <c r="CM139" i="1"/>
  <c r="CM141" i="1"/>
  <c r="BL150" i="1"/>
  <c r="CD157" i="1"/>
  <c r="DW157" i="1"/>
  <c r="BU157" i="1"/>
  <c r="DN157" i="1"/>
  <c r="BL157" i="1"/>
  <c r="DE157" i="1"/>
  <c r="BC157" i="1"/>
  <c r="CD166" i="1"/>
  <c r="DW166" i="1"/>
  <c r="BU166" i="1"/>
  <c r="DN166" i="1"/>
  <c r="BL166" i="1"/>
  <c r="DE166" i="1"/>
  <c r="BC166" i="1"/>
  <c r="DW177" i="1"/>
  <c r="CV177" i="1"/>
  <c r="DE187" i="1"/>
  <c r="DE190" i="1"/>
  <c r="DN234" i="1"/>
  <c r="CM234" i="1"/>
  <c r="BU234" i="1"/>
  <c r="BL234" i="1"/>
  <c r="DW234" i="1"/>
  <c r="BC234" i="1"/>
  <c r="AT43" i="1"/>
  <c r="BC44" i="1"/>
  <c r="AT47" i="1"/>
  <c r="BC48" i="1"/>
  <c r="BL50" i="1"/>
  <c r="AT51" i="1"/>
  <c r="BC52" i="1"/>
  <c r="AT55" i="1"/>
  <c r="CV55" i="1"/>
  <c r="BL60" i="1"/>
  <c r="BU61" i="1"/>
  <c r="AT64" i="1"/>
  <c r="BU70" i="1"/>
  <c r="BU72" i="1"/>
  <c r="AT78" i="1"/>
  <c r="BL79" i="1"/>
  <c r="DE80" i="1"/>
  <c r="AT84" i="1"/>
  <c r="BC85" i="1"/>
  <c r="BL86" i="1"/>
  <c r="AT94" i="1"/>
  <c r="BU95" i="1"/>
  <c r="BU100" i="1"/>
  <c r="AT103" i="1"/>
  <c r="DN103" i="1"/>
  <c r="AT108" i="1"/>
  <c r="BC109" i="1"/>
  <c r="BL110" i="1"/>
  <c r="BU118" i="1"/>
  <c r="DN127" i="1"/>
  <c r="AT133" i="1"/>
  <c r="AT137" i="1"/>
  <c r="AT139" i="1"/>
  <c r="AT141" i="1"/>
  <c r="CV141" i="1"/>
  <c r="BL149" i="1"/>
  <c r="BU150" i="1"/>
  <c r="AT157" i="1"/>
  <c r="AT166" i="1"/>
  <c r="CV171" i="1"/>
  <c r="CM171" i="1"/>
  <c r="CD171" i="1"/>
  <c r="BC171" i="1"/>
  <c r="AT171" i="1"/>
  <c r="BC177" i="1"/>
  <c r="CD204" i="1"/>
  <c r="DW204" i="1"/>
  <c r="BU204" i="1"/>
  <c r="DN204" i="1"/>
  <c r="BL204" i="1"/>
  <c r="DE204" i="1"/>
  <c r="BC204" i="1"/>
  <c r="DW206" i="1"/>
  <c r="BU206" i="1"/>
  <c r="DN206" i="1"/>
  <c r="BL206" i="1"/>
  <c r="DE206" i="1"/>
  <c r="BC206" i="1"/>
  <c r="CV206" i="1"/>
  <c r="AT206" i="1"/>
  <c r="CM217" i="1"/>
  <c r="CD217" i="1"/>
  <c r="BU217" i="1"/>
  <c r="DW217" i="1"/>
  <c r="BL217" i="1"/>
  <c r="DN217" i="1"/>
  <c r="BC217" i="1"/>
  <c r="DW224" i="1"/>
  <c r="DN224" i="1"/>
  <c r="DE224" i="1"/>
  <c r="CV224" i="1"/>
  <c r="CD224" i="1"/>
  <c r="CV234" i="1"/>
  <c r="BU151" i="1"/>
  <c r="DW151" i="1"/>
  <c r="CD158" i="1"/>
  <c r="BL159" i="1"/>
  <c r="DN159" i="1"/>
  <c r="BU160" i="1"/>
  <c r="DW160" i="1"/>
  <c r="BL167" i="1"/>
  <c r="DN167" i="1"/>
  <c r="BU168" i="1"/>
  <c r="DW168" i="1"/>
  <c r="DN169" i="1"/>
  <c r="CM175" i="1"/>
  <c r="CD178" i="1"/>
  <c r="DW182" i="1"/>
  <c r="CD183" i="1"/>
  <c r="CM184" i="1"/>
  <c r="CV186" i="1"/>
  <c r="BU191" i="1"/>
  <c r="DW191" i="1"/>
  <c r="CD192" i="1"/>
  <c r="DE194" i="1"/>
  <c r="BU195" i="1"/>
  <c r="DW195" i="1"/>
  <c r="CV196" i="1"/>
  <c r="CV199" i="1"/>
  <c r="CD212" i="1"/>
  <c r="BU218" i="1"/>
  <c r="CM219" i="1"/>
  <c r="CD222" i="1"/>
  <c r="CM223" i="1"/>
  <c r="DE227" i="1"/>
  <c r="BU228" i="1"/>
  <c r="BL230" i="1"/>
  <c r="DN230" i="1"/>
  <c r="CM233" i="1"/>
  <c r="CD235" i="1"/>
  <c r="DW239" i="1"/>
  <c r="BU241" i="1"/>
  <c r="DW241" i="1"/>
  <c r="CD243" i="1"/>
  <c r="BL245" i="1"/>
  <c r="BU250" i="1"/>
  <c r="DW250" i="1"/>
  <c r="CD251" i="1"/>
  <c r="CD151" i="1"/>
  <c r="DE158" i="1"/>
  <c r="BU159" i="1"/>
  <c r="DW159" i="1"/>
  <c r="CD160" i="1"/>
  <c r="BU167" i="1"/>
  <c r="DW167" i="1"/>
  <c r="CD168" i="1"/>
  <c r="AT175" i="1"/>
  <c r="CV175" i="1"/>
  <c r="CV178" i="1"/>
  <c r="CM183" i="1"/>
  <c r="AT184" i="1"/>
  <c r="CV184" i="1"/>
  <c r="AT186" i="1"/>
  <c r="DE186" i="1"/>
  <c r="CD191" i="1"/>
  <c r="CM192" i="1"/>
  <c r="BL193" i="1"/>
  <c r="DW194" i="1"/>
  <c r="CD195" i="1"/>
  <c r="CM212" i="1"/>
  <c r="CV213" i="1"/>
  <c r="CD218" i="1"/>
  <c r="AT219" i="1"/>
  <c r="CV219" i="1"/>
  <c r="CM222" i="1"/>
  <c r="AT223" i="1"/>
  <c r="CV223" i="1"/>
  <c r="DW227" i="1"/>
  <c r="CV228" i="1"/>
  <c r="BU230" i="1"/>
  <c r="DW230" i="1"/>
  <c r="AT233" i="1"/>
  <c r="CV233" i="1"/>
  <c r="CM235" i="1"/>
  <c r="AT236" i="1"/>
  <c r="AT237" i="1"/>
  <c r="CD241" i="1"/>
  <c r="CM243" i="1"/>
  <c r="BU245" i="1"/>
  <c r="CD250" i="1"/>
  <c r="CM251" i="1"/>
  <c r="CM151" i="1"/>
  <c r="DN158" i="1"/>
  <c r="CD159" i="1"/>
  <c r="CM160" i="1"/>
  <c r="AT161" i="1"/>
  <c r="CD167" i="1"/>
  <c r="CM168" i="1"/>
  <c r="AT169" i="1"/>
  <c r="BC170" i="1"/>
  <c r="DE178" i="1"/>
  <c r="CM191" i="1"/>
  <c r="CM195" i="1"/>
  <c r="CV218" i="1"/>
  <c r="DE228" i="1"/>
  <c r="CM241" i="1"/>
  <c r="CM250" i="1"/>
  <c r="AT151" i="1"/>
  <c r="AT160" i="1"/>
  <c r="CV161" i="1"/>
  <c r="AT168" i="1"/>
  <c r="BL169" i="1"/>
  <c r="CD170" i="1"/>
  <c r="BL175" i="1"/>
  <c r="AT178" i="1"/>
  <c r="DN178" i="1"/>
  <c r="BC183" i="1"/>
  <c r="BL184" i="1"/>
  <c r="BL186" i="1"/>
  <c r="DW186" i="1"/>
  <c r="AT191" i="1"/>
  <c r="BC192" i="1"/>
  <c r="BU194" i="1"/>
  <c r="AT195" i="1"/>
  <c r="BL196" i="1"/>
  <c r="BC212" i="1"/>
  <c r="AT214" i="1"/>
  <c r="AT218" i="1"/>
  <c r="DE218" i="1"/>
  <c r="BL219" i="1"/>
  <c r="BC222" i="1"/>
  <c r="BL223" i="1"/>
  <c r="BC227" i="1"/>
  <c r="AT228" i="1"/>
  <c r="DW228" i="1"/>
  <c r="BL231" i="1"/>
  <c r="BL233" i="1"/>
  <c r="BC235" i="1"/>
  <c r="CD236" i="1"/>
  <c r="CV237" i="1"/>
  <c r="BU239" i="1"/>
  <c r="AT241" i="1"/>
  <c r="DW243" i="1"/>
  <c r="CV245" i="1"/>
  <c r="AT250" i="1"/>
  <c r="BC251" i="1"/>
  <c r="AV11" i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E51" i="1" s="1"/>
  <c r="BB52" i="1" s="1"/>
  <c r="BF51" i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AW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DA56" i="1" l="1"/>
  <c r="CR57" i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E59" i="1" s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E200" i="1" l="1"/>
  <c r="J198" i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E201" i="1" l="1"/>
  <c r="CI202" i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E202" i="1" l="1"/>
  <c r="B193" i="2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E203" i="1" l="1"/>
  <c r="J201" i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C7" i="1" l="1"/>
  <c r="F241" i="2"/>
  <c r="I9" i="1"/>
  <c r="C8" i="1" s="1"/>
  <c r="J251" i="1"/>
  <c r="H4" i="1" s="1"/>
  <c r="G241" i="2" l="1"/>
  <c r="J9" i="1"/>
</calcChain>
</file>

<file path=xl/sharedStrings.xml><?xml version="1.0" encoding="utf-8"?>
<sst xmlns="http://schemas.openxmlformats.org/spreadsheetml/2006/main" count="144" uniqueCount="66">
  <si>
    <t>Tasa Anual</t>
  </si>
  <si>
    <t>Tasa Mensual</t>
  </si>
  <si>
    <t>Cuota Inicial</t>
  </si>
  <si>
    <t>Años</t>
  </si>
  <si>
    <t>Fecha Primera Cuota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</si>
  <si>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</si>
  <si>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</si>
  <si>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</si>
  <si>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</si>
  <si>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</si>
  <si>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</si>
  <si>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</si>
  <si>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</si>
  <si>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</si>
  <si>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</si>
  <si>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</si>
  <si>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</si>
  <si>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</si>
  <si>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</si>
  <si>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</si>
  <si>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</si>
  <si>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</si>
  <si>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</si>
  <si>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</si>
  <si>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</si>
  <si>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</si>
  <si>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</si>
  <si>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</si>
  <si>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</si>
  <si>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</si>
  <si>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</si>
  <si>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</si>
  <si>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</si>
  <si>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</si>
  <si>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</si>
  <si>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</si>
  <si>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</si>
  <si>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</si>
  <si>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</si>
  <si>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</si>
  <si>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</si>
  <si>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</si>
  <si>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</si>
  <si>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</si>
  <si>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</si>
  <si>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</si>
  <si>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</si>
  <si>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</si>
  <si>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</si>
  <si>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</si>
  <si>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</si>
  <si>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</si>
  <si>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</si>
  <si>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</si>
  <si>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</si>
  <si>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</si>
  <si>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</si>
  <si>
    <t>Precio de Venta</t>
  </si>
  <si>
    <t>Armada (cuota) inicial</t>
  </si>
  <si>
    <t>Saldo del precio de venta</t>
  </si>
  <si>
    <t>Importe de la cuota mensual</t>
  </si>
  <si>
    <t>Número de armadas (cuotas)</t>
  </si>
  <si>
    <t>Tasa de Interés Efectiva Anual</t>
  </si>
  <si>
    <t>Tasa de Costo Efectivo Anual (TCEA)</t>
  </si>
  <si>
    <t xml:space="preserve">
Monto de intereses, gasto administrativo e ITF</t>
  </si>
  <si>
    <t>Precio de Venta (al crédito)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</si>
</sst>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62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1" fontId="2" fillId="0" borderId="1" xfId="2" applyNumberFormat="1" applyFont="1" applyBorder="1"/>
    <xf numFmtId="167" fontId="2" fillId="0" borderId="0" xfId="0" applyNumberFormat="1" applyFont="1" applyAlignment="1">
      <alignment horizontal="center"/>
    </xf>
    <xf numFmtId="10" fontId="2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tabSelected="1" zoomScale="145" zoomScaleNormal="145" workbookViewId="0">
      <selection activeCell="D8" sqref="D8"/>
    </sheetView>
  </sheetViews>
  <sheetFormatPr baseColWidth="10" defaultColWidth="8.44140625" defaultRowHeight="10.199999999999999" x14ac:dyDescent="0.2"/>
  <cols>
    <col min="1" max="1" width="1.33203125" style="3" bestFit="1" customWidth="1"/>
    <col min="2" max="2" width="20.44140625" style="3" bestFit="1" customWidth="1"/>
    <col min="3" max="3" width="13.44140625" style="3" bestFit="1" customWidth="1"/>
    <col min="4" max="4" width="5.44140625" style="3" bestFit="1" customWidth="1"/>
    <col min="5" max="5" width="8.109375" style="3" bestFit="1" customWidth="1"/>
    <col min="6" max="6" width="8.44140625" style="3" bestFit="1" customWidth="1"/>
    <col min="7" max="7" width="24.5546875" style="3" bestFit="1" customWidth="1"/>
    <col min="8" max="8" width="9.6640625" style="3" bestFit="1" customWidth="1"/>
    <col min="9" max="9" width="6" style="3" bestFit="1" customWidth="1"/>
    <col min="10" max="10" width="11.33203125" style="3" bestFit="1" customWidth="1"/>
    <col min="11" max="11" width="11.5546875" style="3" bestFit="1" customWidth="1"/>
    <col min="12" max="12" width="9.44140625" style="3" bestFit="1" customWidth="1"/>
    <col min="13" max="13" width="7" style="3" bestFit="1" customWidth="1"/>
    <col min="14" max="14" width="7.5546875" style="3" bestFit="1" customWidth="1"/>
    <col min="15" max="15" width="8" style="3" bestFit="1" customWidth="1"/>
    <col min="16" max="16" width="4.44140625" style="3" bestFit="1" customWidth="1"/>
    <col min="17" max="17" width="8.6640625" style="3" bestFit="1" customWidth="1"/>
    <col min="18" max="18" width="7.5546875" style="3" bestFit="1" customWidth="1"/>
    <col min="19" max="19" width="7.33203125" style="3" bestFit="1" customWidth="1"/>
    <col min="20" max="20" width="7.5546875" style="3" bestFit="1" customWidth="1"/>
    <col min="21" max="21" width="11.5546875" style="3" bestFit="1" customWidth="1"/>
    <col min="22" max="22" width="8" style="3" bestFit="1" customWidth="1"/>
    <col min="23" max="23" width="7.5546875" style="3" bestFit="1" customWidth="1"/>
    <col min="24" max="24" width="6" style="3" bestFit="1" customWidth="1"/>
    <col min="25" max="25" width="6.44140625" style="3" bestFit="1" customWidth="1"/>
    <col min="26" max="26" width="6.6640625" style="3" bestFit="1" customWidth="1"/>
    <col min="27" max="27" width="7.5546875" style="3" bestFit="1" customWidth="1"/>
    <col min="28" max="28" width="6.5546875" style="3" bestFit="1" customWidth="1"/>
    <col min="29" max="29" width="7.33203125" style="3" bestFit="1" customWidth="1"/>
    <col min="30" max="30" width="6.6640625" style="3" bestFit="1" customWidth="1"/>
    <col min="31" max="31" width="6.5546875" style="3" bestFit="1" customWidth="1"/>
    <col min="32" max="32" width="8.6640625" style="3" bestFit="1" customWidth="1"/>
    <col min="33" max="33" width="5.6640625" style="3" bestFit="1" customWidth="1"/>
    <col min="34" max="34" width="7.5546875" style="3" bestFit="1" customWidth="1"/>
    <col min="35" max="35" width="6.88671875" style="3" bestFit="1" customWidth="1"/>
    <col min="36" max="36" width="5.6640625" style="3" bestFit="1" customWidth="1"/>
    <col min="37" max="37" width="6.6640625" style="3" bestFit="1" customWidth="1"/>
    <col min="38" max="38" width="7.5546875" style="3" bestFit="1" customWidth="1"/>
    <col min="39" max="39" width="6.5546875" style="3" bestFit="1" customWidth="1"/>
    <col min="40" max="40" width="6.6640625" style="3" bestFit="1" customWidth="1"/>
    <col min="41" max="41" width="7.33203125" style="3" bestFit="1" customWidth="1"/>
    <col min="42" max="42" width="6.5546875" style="3" bestFit="1" customWidth="1"/>
    <col min="43" max="43" width="3.88671875" style="3" bestFit="1" customWidth="1"/>
    <col min="44" max="44" width="2" style="3" bestFit="1" customWidth="1"/>
    <col min="45" max="45" width="9" style="3" bestFit="1" customWidth="1"/>
    <col min="46" max="46" width="5.33203125" style="3" bestFit="1" customWidth="1"/>
    <col min="47" max="47" width="8.44140625" style="3" bestFit="1" customWidth="1"/>
    <col min="48" max="48" width="6.88671875" style="3" bestFit="1" customWidth="1"/>
    <col min="49" max="49" width="8.33203125" style="3" bestFit="1" customWidth="1"/>
    <col min="50" max="50" width="5.6640625" style="3" bestFit="1" customWidth="1"/>
    <col min="51" max="51" width="7.33203125" style="3" bestFit="1" customWidth="1"/>
    <col min="52" max="52" width="2.109375" style="3" hidden="1" customWidth="1"/>
    <col min="53" max="53" width="1.33203125" style="3" bestFit="1" customWidth="1"/>
    <col min="54" max="54" width="7.5546875" style="3" bestFit="1" customWidth="1"/>
    <col min="55" max="55" width="5.33203125" style="3" bestFit="1" customWidth="1"/>
    <col min="56" max="56" width="8.44140625" style="3" bestFit="1" customWidth="1"/>
    <col min="57" max="57" width="6.88671875" style="3" bestFit="1" customWidth="1"/>
    <col min="58" max="58" width="8.33203125" style="3" bestFit="1" customWidth="1"/>
    <col min="59" max="59" width="5.6640625" style="3" bestFit="1" customWidth="1"/>
    <col min="60" max="60" width="7.33203125" style="3" bestFit="1" customWidth="1"/>
    <col min="61" max="61" width="2.109375" style="3" hidden="1" customWidth="1"/>
    <col min="62" max="62" width="1.33203125" style="3" bestFit="1" customWidth="1"/>
    <col min="63" max="63" width="7.5546875" style="3" bestFit="1" customWidth="1"/>
    <col min="64" max="64" width="5.33203125" style="3" bestFit="1" customWidth="1"/>
    <col min="65" max="65" width="8.44140625" style="3" bestFit="1" customWidth="1"/>
    <col min="66" max="66" width="6.88671875" style="3" bestFit="1" customWidth="1"/>
    <col min="67" max="67" width="8.33203125" style="3" bestFit="1" customWidth="1"/>
    <col min="68" max="68" width="5.6640625" style="3" bestFit="1" customWidth="1"/>
    <col min="69" max="69" width="7.33203125" style="3" bestFit="1" customWidth="1"/>
    <col min="70" max="70" width="2.109375" style="3" hidden="1" customWidth="1"/>
    <col min="71" max="71" width="2" style="3" bestFit="1" customWidth="1"/>
    <col min="72" max="72" width="7.5546875" style="3" bestFit="1" customWidth="1"/>
    <col min="73" max="73" width="5.33203125" style="3" bestFit="1" customWidth="1"/>
    <col min="74" max="74" width="8.44140625" style="3" bestFit="1" customWidth="1"/>
    <col min="75" max="75" width="6.88671875" style="3" bestFit="1" customWidth="1"/>
    <col min="76" max="76" width="8.33203125" style="3" bestFit="1" customWidth="1"/>
    <col min="77" max="77" width="5.6640625" style="3" bestFit="1" customWidth="1"/>
    <col min="78" max="78" width="7.33203125" style="3" bestFit="1" customWidth="1"/>
    <col min="79" max="79" width="2.109375" style="3" hidden="1" customWidth="1"/>
    <col min="80" max="80" width="2" style="3" bestFit="1" customWidth="1"/>
    <col min="81" max="81" width="7.5546875" style="3" bestFit="1" customWidth="1"/>
    <col min="82" max="82" width="5.33203125" style="3" bestFit="1" customWidth="1"/>
    <col min="83" max="83" width="8.44140625" style="3" bestFit="1" customWidth="1"/>
    <col min="84" max="84" width="6.88671875" style="3" bestFit="1" customWidth="1"/>
    <col min="85" max="85" width="8.33203125" style="3" bestFit="1" customWidth="1"/>
    <col min="86" max="86" width="5.6640625" style="3" bestFit="1" customWidth="1"/>
    <col min="87" max="87" width="7.33203125" style="3" bestFit="1" customWidth="1"/>
    <col min="88" max="88" width="2.109375" style="3" hidden="1" customWidth="1"/>
    <col min="89" max="89" width="2" style="3" bestFit="1" customWidth="1"/>
    <col min="90" max="90" width="7.5546875" style="3" bestFit="1" customWidth="1"/>
    <col min="91" max="91" width="5.33203125" style="3" bestFit="1" customWidth="1"/>
    <col min="92" max="92" width="8.44140625" style="3" bestFit="1" customWidth="1"/>
    <col min="93" max="93" width="6.88671875" style="3" bestFit="1" customWidth="1"/>
    <col min="94" max="94" width="8.33203125" style="3" bestFit="1" customWidth="1"/>
    <col min="95" max="95" width="5.6640625" style="3" bestFit="1" customWidth="1"/>
    <col min="96" max="96" width="7.33203125" style="3" bestFit="1" customWidth="1"/>
    <col min="97" max="97" width="2.109375" style="3" hidden="1" customWidth="1"/>
    <col min="98" max="98" width="2" style="3" bestFit="1" customWidth="1"/>
    <col min="99" max="99" width="7.5546875" style="3" bestFit="1" customWidth="1"/>
    <col min="100" max="100" width="5.33203125" style="3" bestFit="1" customWidth="1"/>
    <col min="101" max="101" width="8.44140625" style="3" bestFit="1" customWidth="1"/>
    <col min="102" max="102" width="6.88671875" style="3" bestFit="1" customWidth="1"/>
    <col min="103" max="103" width="8.33203125" style="3" bestFit="1" customWidth="1"/>
    <col min="104" max="104" width="5.6640625" style="3" bestFit="1" customWidth="1"/>
    <col min="105" max="105" width="7.33203125" style="3" bestFit="1" customWidth="1"/>
    <col min="106" max="106" width="13" style="3" hidden="1" customWidth="1"/>
    <col min="107" max="107" width="2" style="3" bestFit="1" customWidth="1"/>
    <col min="108" max="108" width="7.5546875" style="3" bestFit="1" customWidth="1"/>
    <col min="109" max="109" width="5.33203125" style="3" bestFit="1" customWidth="1"/>
    <col min="110" max="110" width="8.44140625" style="3" bestFit="1" customWidth="1"/>
    <col min="111" max="111" width="6.88671875" style="3" bestFit="1" customWidth="1"/>
    <col min="112" max="112" width="8.33203125" style="3" bestFit="1" customWidth="1"/>
    <col min="113" max="113" width="5.6640625" style="3" bestFit="1" customWidth="1"/>
    <col min="114" max="114" width="7.33203125" style="3" bestFit="1" customWidth="1"/>
    <col min="115" max="115" width="13" style="3" hidden="1" customWidth="1"/>
    <col min="116" max="116" width="2" style="3" bestFit="1" customWidth="1"/>
    <col min="117" max="117" width="7.5546875" style="3" bestFit="1" customWidth="1"/>
    <col min="118" max="118" width="5.33203125" style="3" bestFit="1" customWidth="1"/>
    <col min="119" max="119" width="8.44140625" style="3" bestFit="1" customWidth="1"/>
    <col min="120" max="120" width="6.88671875" style="3" bestFit="1" customWidth="1"/>
    <col min="121" max="121" width="8.33203125" style="3" bestFit="1" customWidth="1"/>
    <col min="122" max="122" width="5.6640625" style="3" bestFit="1" customWidth="1"/>
    <col min="123" max="123" width="7.33203125" style="3" bestFit="1" customWidth="1"/>
    <col min="124" max="124" width="13" style="3" hidden="1" customWidth="1"/>
    <col min="125" max="125" width="2" style="3" bestFit="1" customWidth="1"/>
    <col min="126" max="126" width="7.5546875" style="3" bestFit="1" customWidth="1"/>
    <col min="127" max="127" width="5.33203125" style="3" bestFit="1" customWidth="1"/>
    <col min="128" max="128" width="8.44140625" style="3" bestFit="1" customWidth="1"/>
    <col min="129" max="129" width="6.88671875" style="3" bestFit="1" customWidth="1"/>
    <col min="130" max="130" width="8.33203125" style="3" bestFit="1" customWidth="1"/>
    <col min="131" max="131" width="5.6640625" style="3" bestFit="1" customWidth="1"/>
    <col min="132" max="132" width="7.33203125" style="3" bestFit="1" customWidth="1"/>
    <col min="133" max="135" width="13" style="3" hidden="1" customWidth="1"/>
    <col min="136" max="137" width="8.44140625" style="3" customWidth="1"/>
    <col min="138" max="16384" width="8.44140625" style="3"/>
  </cols>
  <sheetData>
    <row r="1" spans="1:132" x14ac:dyDescent="0.2">
      <c r="B1" s="54" t="s">
        <v>57</v>
      </c>
      <c r="C1" s="46">
        <v>50000</v>
      </c>
      <c r="D1" s="39"/>
      <c r="G1" s="55" t="s">
        <v>62</v>
      </c>
      <c r="H1" s="37" t="s">
        <v>1</v>
      </c>
    </row>
    <row r="2" spans="1:132" x14ac:dyDescent="0.2">
      <c r="B2" s="54" t="s">
        <v>58</v>
      </c>
      <c r="C2" s="46">
        <v>40000</v>
      </c>
      <c r="D2" s="49">
        <f>C2/C1</f>
        <v>0.8</v>
      </c>
      <c r="G2" s="47">
        <f>Tablas!C8</f>
        <v>0.2</v>
      </c>
      <c r="H2" s="47">
        <f>POWER(1+$G$2,1/12)-1</f>
        <v>1.5309470499731193E-2</v>
      </c>
      <c r="K2" s="42"/>
      <c r="L2" s="42"/>
      <c r="M2" s="7"/>
    </row>
    <row r="3" spans="1:132" x14ac:dyDescent="0.2">
      <c r="B3" s="54" t="s">
        <v>59</v>
      </c>
      <c r="C3" s="36">
        <f>C1-C2</f>
        <v>10000</v>
      </c>
      <c r="H3" s="41"/>
      <c r="K3" s="42"/>
      <c r="L3" s="42"/>
      <c r="M3" s="43"/>
    </row>
    <row r="4" spans="1:132" x14ac:dyDescent="0.2">
      <c r="B4" s="44" t="s">
        <v>3</v>
      </c>
      <c r="C4" s="45"/>
      <c r="G4" s="55" t="s">
        <v>63</v>
      </c>
      <c r="H4" s="58" t="e">
        <f>(1+IRR(J11:J251))^12-1</f>
        <v>#VALUE!</v>
      </c>
      <c r="I4" s="7"/>
      <c r="J4" s="48"/>
      <c r="K4" s="38"/>
      <c r="L4" s="42"/>
      <c r="M4" s="43"/>
    </row>
    <row r="5" spans="1:132" x14ac:dyDescent="0.2">
      <c r="B5" s="44" t="s">
        <v>4</v>
      </c>
      <c r="C5" s="2">
        <v>45611</v>
      </c>
      <c r="F5" s="38"/>
      <c r="G5" s="55" t="s">
        <v>61</v>
      </c>
      <c r="H5" s="56">
        <f>C4*12</f>
        <v>0</v>
      </c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55" t="s">
        <v>60</v>
      </c>
      <c r="C6" s="36" t="e">
        <f>J12</f>
        <v>#NUM!</v>
      </c>
      <c r="D6" s="21"/>
      <c r="F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ht="11.25" customHeight="1" x14ac:dyDescent="0.2">
      <c r="A7" s="4"/>
      <c r="B7" s="55" t="s">
        <v>64</v>
      </c>
      <c r="C7" s="36" t="e">
        <f>G9+H9</f>
        <v>#NUM!</v>
      </c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B8" s="55" t="s">
        <v>65</v>
      </c>
      <c r="C8" s="36" t="e">
        <f>SUM(F9:I9)</f>
        <v>#NUM!</v>
      </c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 t="e">
        <f>SUM(F12:F251)</f>
        <v>#NUM!</v>
      </c>
      <c r="G9" s="6" t="e">
        <f>SUM(G12:G251)</f>
        <v>#NUM!</v>
      </c>
      <c r="H9" s="6" t="e">
        <f>SUM(H12:H251)</f>
        <v>#NUM!</v>
      </c>
      <c r="I9" s="6" t="e">
        <f>SUM(I12:I251)</f>
        <v>#NUM!</v>
      </c>
      <c r="J9" s="6" t="e">
        <f>SUM(J12:J251)</f>
        <v>#NUM!</v>
      </c>
      <c r="K9" s="42"/>
      <c r="L9" s="42"/>
      <c r="W9" s="4"/>
      <c r="AR9" s="10">
        <v>1</v>
      </c>
      <c r="AS9" s="36">
        <f>C3</f>
        <v>10000</v>
      </c>
      <c r="AT9" s="8">
        <f>SUM(AT12:AT71)</f>
        <v>0</v>
      </c>
      <c r="AU9" s="6" t="e">
        <f>SUM(AU12:AU71)</f>
        <v>#NUM!</v>
      </c>
      <c r="AW9" s="6">
        <f>SUM(AW12:AW71)</f>
        <v>153.09470499731194</v>
      </c>
      <c r="AX9" s="6" t="e">
        <f>SUM(AX12:AX71)</f>
        <v>#NUM!</v>
      </c>
      <c r="BA9" s="10">
        <v>2</v>
      </c>
      <c r="BB9" s="8" t="e">
        <f>AS$9-SUM(AT$12:AU$71)</f>
        <v>#NUM!</v>
      </c>
      <c r="BC9" s="8">
        <f>SUM(BC12:BC71)</f>
        <v>0</v>
      </c>
      <c r="BD9" s="6" t="e">
        <f>SUM(BD12:BD71)</f>
        <v>#NUM!</v>
      </c>
      <c r="BF9" s="6" t="e">
        <f>SUM(BF12:BF71)</f>
        <v>#NUM!</v>
      </c>
      <c r="BG9" s="6" t="e">
        <f>SUM(BG12:BG71)</f>
        <v>#NUM!</v>
      </c>
      <c r="BJ9" s="10">
        <v>3</v>
      </c>
      <c r="BK9" s="8" t="e">
        <f>BB$9-SUM(BC$12:BD$71)</f>
        <v>#NUM!</v>
      </c>
      <c r="BL9" s="8">
        <f>SUM(BL12:BL71)</f>
        <v>0</v>
      </c>
      <c r="BM9" s="6" t="e">
        <f>SUM(BM12:BM71)</f>
        <v>#NUM!</v>
      </c>
      <c r="BO9" s="6" t="e">
        <f>SUM(BO12:BO71)</f>
        <v>#NUM!</v>
      </c>
      <c r="BP9" s="6" t="e">
        <f>SUM(BP12:BP71)</f>
        <v>#NUM!</v>
      </c>
      <c r="BS9" s="10">
        <v>4</v>
      </c>
      <c r="BT9" s="8" t="e">
        <f>BK$9-SUM(BL$12:BM$71)</f>
        <v>#NUM!</v>
      </c>
      <c r="BU9" s="8">
        <f>SUM(BU12:BU71)</f>
        <v>0</v>
      </c>
      <c r="BV9" s="6" t="e">
        <f>SUM(BV12:BV71)</f>
        <v>#NUM!</v>
      </c>
      <c r="BX9" s="6" t="e">
        <f>SUM(BX12:BX71)</f>
        <v>#NUM!</v>
      </c>
      <c r="BY9" s="6" t="e">
        <f>SUM(BY12:BY71)</f>
        <v>#NUM!</v>
      </c>
      <c r="CB9" s="10">
        <v>5</v>
      </c>
      <c r="CC9" s="8" t="e">
        <f>BT$9-SUM(BU$12:BV$71)</f>
        <v>#NUM!</v>
      </c>
      <c r="CD9" s="8">
        <f>SUM(CD12:CD71)</f>
        <v>0</v>
      </c>
      <c r="CE9" s="6" t="e">
        <f>SUM(CE12:CE71)</f>
        <v>#NUM!</v>
      </c>
      <c r="CG9" s="6" t="e">
        <f>SUM(CG12:CG71)</f>
        <v>#NUM!</v>
      </c>
      <c r="CH9" s="6" t="e">
        <f>SUM(CH12:CH71)</f>
        <v>#NUM!</v>
      </c>
      <c r="CK9" s="10">
        <v>6</v>
      </c>
      <c r="CL9" s="8" t="e">
        <f>CC$9-SUM(CD$12:CE$71)</f>
        <v>#NUM!</v>
      </c>
      <c r="CM9" s="8">
        <f>SUM(CM12:CM71)</f>
        <v>0</v>
      </c>
      <c r="CN9" s="6" t="e">
        <f>SUM(CN12:CN71)</f>
        <v>#NUM!</v>
      </c>
      <c r="CP9" s="6" t="e">
        <f>SUM(CP12:CP71)</f>
        <v>#NUM!</v>
      </c>
      <c r="CQ9" s="6" t="e">
        <f>SUM(CQ12:CQ71)</f>
        <v>#NUM!</v>
      </c>
      <c r="CT9" s="10">
        <v>7</v>
      </c>
      <c r="CU9" s="8" t="e">
        <f>CL$9-SUM(CM$12:CN$71)</f>
        <v>#NUM!</v>
      </c>
      <c r="CV9" s="8">
        <f>SUM(CV12:CV71)</f>
        <v>0</v>
      </c>
      <c r="CW9" s="6" t="e">
        <f>SUM(CW12:CW71)</f>
        <v>#NUM!</v>
      </c>
      <c r="CY9" s="6" t="e">
        <f>SUM(CY12:CY71)</f>
        <v>#NUM!</v>
      </c>
      <c r="CZ9" s="6" t="e">
        <f>SUM(CZ12:CZ71)</f>
        <v>#NUM!</v>
      </c>
      <c r="DC9" s="10">
        <v>8</v>
      </c>
      <c r="DD9" s="8" t="e">
        <f>CU$9-SUM(CV$12:CW$71)</f>
        <v>#NUM!</v>
      </c>
      <c r="DE9" s="8">
        <f>SUM(DE12:DE71)</f>
        <v>0</v>
      </c>
      <c r="DF9" s="6" t="e">
        <f>SUM(DF12:DF71)</f>
        <v>#NUM!</v>
      </c>
      <c r="DH9" s="6" t="e">
        <f>SUM(DH12:DH71)</f>
        <v>#NUM!</v>
      </c>
      <c r="DI9" s="6" t="e">
        <f>SUM(DI12:DI71)</f>
        <v>#NUM!</v>
      </c>
      <c r="DL9" s="10">
        <v>9</v>
      </c>
      <c r="DM9" s="8" t="e">
        <f>DD$9-SUM(DE$12:DF$71)</f>
        <v>#NUM!</v>
      </c>
      <c r="DN9" s="8">
        <f>SUM(DN12:DN71)</f>
        <v>0</v>
      </c>
      <c r="DO9" s="6" t="e">
        <f>SUM(DO12:DO71)</f>
        <v>#NUM!</v>
      </c>
      <c r="DQ9" s="6" t="e">
        <f>SUM(DQ12:DQ71)</f>
        <v>#NUM!</v>
      </c>
      <c r="DR9" s="6" t="e">
        <f>SUM(DR12:DR71)</f>
        <v>#NUM!</v>
      </c>
      <c r="DU9" s="10">
        <v>10</v>
      </c>
      <c r="DV9" s="8" t="e">
        <f>DM$9-SUM(DN$12:DO$71)</f>
        <v>#NUM!</v>
      </c>
      <c r="DW9" s="8">
        <f>SUM(DW12:DW71)</f>
        <v>0</v>
      </c>
      <c r="DX9" s="6" t="e">
        <f>SUM(DX12:DX71)</f>
        <v>#NUM!</v>
      </c>
      <c r="DZ9" s="6" t="e">
        <f>SUM(DZ12:DZ71)</f>
        <v>#NUM!</v>
      </c>
      <c r="EA9" s="6" t="e">
        <f>SUM(EA12:EA71)</f>
        <v>#NUM!</v>
      </c>
    </row>
    <row r="10" spans="1:132" s="24" customFormat="1" ht="22.5" customHeight="1" x14ac:dyDescent="0.2">
      <c r="A10" s="24" t="s">
        <v>5</v>
      </c>
      <c r="B10" s="51" t="s">
        <v>6</v>
      </c>
      <c r="C10" s="51" t="s">
        <v>7</v>
      </c>
      <c r="D10" s="31" t="s">
        <v>8</v>
      </c>
      <c r="E10" s="30" t="s">
        <v>9</v>
      </c>
      <c r="F10" s="51" t="s">
        <v>10</v>
      </c>
      <c r="G10" s="51" t="s">
        <v>11</v>
      </c>
      <c r="H10" s="51" t="s">
        <v>12</v>
      </c>
      <c r="I10" s="51" t="s">
        <v>13</v>
      </c>
      <c r="J10" s="51" t="s">
        <v>14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15</v>
      </c>
      <c r="AT10" s="33" t="s">
        <v>8</v>
      </c>
      <c r="AU10" s="33" t="s">
        <v>10</v>
      </c>
      <c r="AV10" s="33" t="s">
        <v>16</v>
      </c>
      <c r="AW10" s="33" t="s">
        <v>17</v>
      </c>
      <c r="AX10" s="33" t="s">
        <v>18</v>
      </c>
      <c r="AY10" s="33" t="s">
        <v>14</v>
      </c>
      <c r="BA10" s="33">
        <v>0</v>
      </c>
      <c r="BB10" s="33" t="s">
        <v>15</v>
      </c>
      <c r="BC10" s="33" t="s">
        <v>8</v>
      </c>
      <c r="BD10" s="33" t="s">
        <v>10</v>
      </c>
      <c r="BE10" s="33" t="s">
        <v>16</v>
      </c>
      <c r="BF10" s="33" t="s">
        <v>17</v>
      </c>
      <c r="BG10" s="33" t="s">
        <v>18</v>
      </c>
      <c r="BH10" s="33" t="s">
        <v>14</v>
      </c>
      <c r="BJ10" s="33">
        <v>0</v>
      </c>
      <c r="BK10" s="33" t="s">
        <v>15</v>
      </c>
      <c r="BL10" s="33" t="s">
        <v>8</v>
      </c>
      <c r="BM10" s="33" t="s">
        <v>10</v>
      </c>
      <c r="BN10" s="33" t="s">
        <v>16</v>
      </c>
      <c r="BO10" s="33" t="s">
        <v>17</v>
      </c>
      <c r="BP10" s="33" t="s">
        <v>18</v>
      </c>
      <c r="BQ10" s="33" t="s">
        <v>14</v>
      </c>
      <c r="BS10" s="33">
        <v>0</v>
      </c>
      <c r="BT10" s="33" t="s">
        <v>15</v>
      </c>
      <c r="BU10" s="33" t="s">
        <v>8</v>
      </c>
      <c r="BV10" s="33" t="s">
        <v>10</v>
      </c>
      <c r="BW10" s="33" t="s">
        <v>16</v>
      </c>
      <c r="BX10" s="33" t="s">
        <v>17</v>
      </c>
      <c r="BY10" s="33" t="s">
        <v>18</v>
      </c>
      <c r="BZ10" s="33" t="s">
        <v>14</v>
      </c>
      <c r="CB10" s="33">
        <v>0</v>
      </c>
      <c r="CC10" s="33" t="s">
        <v>15</v>
      </c>
      <c r="CD10" s="33" t="s">
        <v>8</v>
      </c>
      <c r="CE10" s="33" t="s">
        <v>10</v>
      </c>
      <c r="CF10" s="33" t="s">
        <v>16</v>
      </c>
      <c r="CG10" s="33" t="s">
        <v>17</v>
      </c>
      <c r="CH10" s="33" t="s">
        <v>18</v>
      </c>
      <c r="CI10" s="33" t="s">
        <v>14</v>
      </c>
      <c r="CK10" s="33">
        <v>0</v>
      </c>
      <c r="CL10" s="33" t="s">
        <v>15</v>
      </c>
      <c r="CM10" s="33" t="s">
        <v>8</v>
      </c>
      <c r="CN10" s="33" t="s">
        <v>10</v>
      </c>
      <c r="CO10" s="33" t="s">
        <v>16</v>
      </c>
      <c r="CP10" s="33" t="s">
        <v>17</v>
      </c>
      <c r="CQ10" s="33" t="s">
        <v>18</v>
      </c>
      <c r="CR10" s="33" t="s">
        <v>14</v>
      </c>
      <c r="CT10" s="33">
        <v>0</v>
      </c>
      <c r="CU10" s="33" t="s">
        <v>15</v>
      </c>
      <c r="CV10" s="33" t="s">
        <v>8</v>
      </c>
      <c r="CW10" s="33" t="s">
        <v>10</v>
      </c>
      <c r="CX10" s="33" t="s">
        <v>16</v>
      </c>
      <c r="CY10" s="33" t="s">
        <v>17</v>
      </c>
      <c r="CZ10" s="33" t="s">
        <v>18</v>
      </c>
      <c r="DA10" s="33" t="s">
        <v>14</v>
      </c>
      <c r="DC10" s="33">
        <v>0</v>
      </c>
      <c r="DD10" s="33" t="s">
        <v>15</v>
      </c>
      <c r="DE10" s="33" t="s">
        <v>8</v>
      </c>
      <c r="DF10" s="33" t="s">
        <v>10</v>
      </c>
      <c r="DG10" s="33" t="s">
        <v>16</v>
      </c>
      <c r="DH10" s="33" t="s">
        <v>17</v>
      </c>
      <c r="DI10" s="33" t="s">
        <v>18</v>
      </c>
      <c r="DJ10" s="33" t="s">
        <v>14</v>
      </c>
      <c r="DL10" s="33">
        <v>0</v>
      </c>
      <c r="DM10" s="33" t="s">
        <v>15</v>
      </c>
      <c r="DN10" s="33" t="s">
        <v>8</v>
      </c>
      <c r="DO10" s="33" t="s">
        <v>10</v>
      </c>
      <c r="DP10" s="33" t="s">
        <v>16</v>
      </c>
      <c r="DQ10" s="33" t="s">
        <v>17</v>
      </c>
      <c r="DR10" s="33" t="s">
        <v>18</v>
      </c>
      <c r="DS10" s="33" t="s">
        <v>14</v>
      </c>
      <c r="DU10" s="33">
        <v>0</v>
      </c>
      <c r="DV10" s="33" t="s">
        <v>15</v>
      </c>
      <c r="DW10" s="33" t="s">
        <v>8</v>
      </c>
      <c r="DX10" s="33" t="s">
        <v>10</v>
      </c>
      <c r="DY10" s="33" t="s">
        <v>16</v>
      </c>
      <c r="DZ10" s="33" t="s">
        <v>17</v>
      </c>
      <c r="EA10" s="33" t="s">
        <v>18</v>
      </c>
      <c r="EB10" s="33" t="s">
        <v>14</v>
      </c>
    </row>
    <row r="11" spans="1:132" s="11" customFormat="1" x14ac:dyDescent="0.2">
      <c r="J11" s="57">
        <f>C3*-1</f>
        <v>-10000</v>
      </c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10000</v>
      </c>
      <c r="AW11" s="5"/>
      <c r="AX11" s="5"/>
      <c r="AY11" s="5"/>
      <c r="BA11" s="5"/>
      <c r="BB11" s="5"/>
      <c r="BC11" s="5"/>
      <c r="BD11" s="5"/>
      <c r="BE11" s="12" t="e">
        <f>IF($AU$12=0,AS9-SUM(AT$12:AU$71),0)</f>
        <v>#NUM!</v>
      </c>
      <c r="BF11" s="5"/>
      <c r="BG11" s="5"/>
      <c r="BH11" s="5"/>
      <c r="BJ11" s="5"/>
      <c r="BK11" s="5"/>
      <c r="BL11" s="5"/>
      <c r="BM11" s="5"/>
      <c r="BN11" s="12" t="e">
        <f>IF($AU$12+$BD$12=0,BB9-SUM(BC$12:BD$71),0)</f>
        <v>#NUM!</v>
      </c>
      <c r="BO11" s="5"/>
      <c r="BP11" s="5"/>
      <c r="BQ11" s="5"/>
      <c r="BS11" s="5"/>
      <c r="BT11" s="5"/>
      <c r="BU11" s="5"/>
      <c r="BV11" s="5"/>
      <c r="BW11" s="12" t="e">
        <f>IF($AU$12+$BD$12+$BM$12=0,BK9-SUM(BL$12:BM$71),0)</f>
        <v>#NUM!</v>
      </c>
      <c r="BX11" s="5"/>
      <c r="BY11" s="5"/>
      <c r="BZ11" s="5"/>
      <c r="CB11" s="5"/>
      <c r="CC11" s="5"/>
      <c r="CD11" s="5"/>
      <c r="CE11" s="5"/>
      <c r="CF11" s="12" t="e">
        <f>IF($AU$12+$BD$12+$BM$12+$BV$12=0,BT9-SUM(BU$12:BV$71),0)</f>
        <v>#NUM!</v>
      </c>
      <c r="CG11" s="5"/>
      <c r="CH11" s="5"/>
      <c r="CI11" s="5"/>
      <c r="CK11" s="5"/>
      <c r="CL11" s="5"/>
      <c r="CM11" s="5"/>
      <c r="CN11" s="5"/>
      <c r="CO11" s="12" t="e">
        <f>IF($AU$12+$BD$12+$BM$12+$BV$12+$CE$12=0,CC9-SUM(CD$12:CE$71),0)</f>
        <v>#NUM!</v>
      </c>
      <c r="CP11" s="5"/>
      <c r="CQ11" s="5"/>
      <c r="CR11" s="5"/>
      <c r="CT11" s="5"/>
      <c r="CU11" s="5"/>
      <c r="CV11" s="5"/>
      <c r="CW11" s="5"/>
      <c r="CX11" s="12" t="e">
        <f>IF($AU$12+$BD$12+$BM$12+$BV$12+$CE$12+$CN$12=0,CL9-SUM(CM$12:CN$71),0)</f>
        <v>#NUM!</v>
      </c>
      <c r="CY11" s="5"/>
      <c r="CZ11" s="5"/>
      <c r="DA11" s="5"/>
      <c r="DC11" s="5"/>
      <c r="DD11" s="5"/>
      <c r="DE11" s="5"/>
      <c r="DF11" s="5"/>
      <c r="DG11" s="12" t="e">
        <f>IF($AU$12+$BD$12+$BM$12+$BV$12+$CE$12+$CN$12+$CW$12=0,CU9-SUM(CV$12:CW$71),0)</f>
        <v>#NUM!</v>
      </c>
      <c r="DH11" s="5"/>
      <c r="DI11" s="5"/>
      <c r="DJ11" s="5"/>
      <c r="DL11" s="5"/>
      <c r="DM11" s="5"/>
      <c r="DN11" s="5"/>
      <c r="DO11" s="5"/>
      <c r="DP11" s="12" t="e">
        <f>IF($AU$12+$BD$12+$BM$12+$BV$12+$CE$12+$CN$12+$CW$12+$DF$12=0,DD9-SUM(DE$12:DF$71),0)</f>
        <v>#NUM!</v>
      </c>
      <c r="DQ11" s="5"/>
      <c r="DR11" s="5"/>
      <c r="DS11" s="5"/>
      <c r="DU11" s="5"/>
      <c r="DV11" s="5"/>
      <c r="DW11" s="5"/>
      <c r="DX11" s="5"/>
      <c r="DY11" s="12" t="e">
        <f>IF($AU$12+$BD$12+$BM$12+$BV$12+$CE$12+$CN$12+$CW$12+$DF$12+$DO$12=0,DM9-SUM(DN$12:DO$71),0)</f>
        <v>#NUM!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10000</v>
      </c>
      <c r="F12" s="6" t="e">
        <f t="shared" ref="F12:F75" si="0">AU12+BD12+BM12+BV12+CE12+CN12+CW12+DF12+DO12+DX12</f>
        <v>#NUM!</v>
      </c>
      <c r="G12" s="6" t="e">
        <f t="shared" ref="G12:G75" si="1">AW12+BF12+BO12+BX12+CG12+CP12+CY12+DH12+DQ12+DZ12</f>
        <v>#NUM!</v>
      </c>
      <c r="H12" s="6" t="e">
        <f t="shared" ref="H12:H75" si="2">AX12+BG12+BP12+BY12+CH12+CQ12+CZ12+DI12+DR12+EA12</f>
        <v>#NUM!</v>
      </c>
      <c r="I12" s="6" t="e">
        <f>ROUND(SUM(F12:H12),2)*(Tablas!$E$8)</f>
        <v>#NUM!</v>
      </c>
      <c r="J12" s="6" t="e">
        <f t="shared" ref="J12:J75" si="3">SUM(F12:I12)</f>
        <v>#NUM!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10000</v>
      </c>
      <c r="AT12" s="6">
        <f t="shared" ref="AT12:AT75" si="6">IF($A12=$AR$9,$D12,0)</f>
        <v>0</v>
      </c>
      <c r="AU12" s="6" t="e">
        <f>IF(SUM($AT$12:$AT12)&gt;0,0,IF($AR12&lt;&gt;"",-PPMT($H$2,$AR12,$C$4*12,$AS$12-SUM($AT$12:$AT12)),0))</f>
        <v>#NUM!</v>
      </c>
      <c r="AV12" s="6" t="e">
        <f>IF(SUM($AT$12:$AT12)&gt;0,0,IF($AR12&lt;&gt;"",AS12-AU12-AT12,0))</f>
        <v>#NUM!</v>
      </c>
      <c r="AW12" s="6">
        <f>IF(SUM($AT$12:$AT12)&gt;0,0,IF($AR12&lt;&gt;"",(AS12-AT12)*$H$2,0))</f>
        <v>153.09470499731194</v>
      </c>
      <c r="AX12" s="6" t="e">
        <f>IF(AU12&gt;0,IF(SUM($AT$12:$AT12)&gt;0,0,IF($AR12&lt;&gt;"",Tablas!$G$8,0)),0)</f>
        <v>#NUM!</v>
      </c>
      <c r="AY12" s="6" t="e">
        <f>IF($AR12&lt;&gt;"",ROUND(AX12+AW12+AU12,2),0)*(1+Tablas!$E$8)</f>
        <v>#NUM!</v>
      </c>
      <c r="AZ12" s="7"/>
      <c r="BA12" s="14" t="e">
        <f t="shared" ref="BA12:BA75" si="7">IF(B12&lt;&gt;"",IF(AU12&gt;0,0,BA11+1),"")</f>
        <v>#NUM!</v>
      </c>
      <c r="BB12" s="6" t="e">
        <f t="shared" ref="BB12:BB75" si="8">IF(AT12&gt;0,BB$9,BE11)</f>
        <v>#NUM!</v>
      </c>
      <c r="BC12" s="6">
        <f t="shared" ref="BC12:BC75" si="9">IF($A12=BA$9,$D12,0)</f>
        <v>0</v>
      </c>
      <c r="BD12" s="6" t="e">
        <f>IF(BB12&gt;0,
IF(SUM(BC$12:BC12)&gt;0,0,
IF(BA12&lt;&gt;"",
-PPMT(Tablas!$D$8,BA12,($C$4*12)-(VLOOKUP($AR$9,$A$12:$B$71,2,0)-1),BB$9-SUM(BC$12:BC12)),0)),0)</f>
        <v>#NUM!</v>
      </c>
      <c r="BE12" s="6" t="e">
        <f>IF(SUM(BC$12:BC12)&gt;0,0,IF(BA12&lt;&gt;"",BB12-BD12-BC12,0))</f>
        <v>#NUM!</v>
      </c>
      <c r="BF12" s="6" t="e">
        <f>IF(SUM(BC$12:BC12)&gt;0,0,IF(BA12&lt;&gt;"",(BB12-BC12)*Tablas!$D$8,0))</f>
        <v>#NUM!</v>
      </c>
      <c r="BG12" s="6" t="e">
        <f>IF(BD12&gt;0,IF(SUM(BC$12:BC12)&gt;0,0,IF(BA12&lt;&gt;"",Tablas!$G$8,0)),0)</f>
        <v>#NUM!</v>
      </c>
      <c r="BH12" s="6" t="e">
        <f>IF(BA12&lt;&gt;"",ROUND(BG12+BF12+BD12,2),0)*(1+Tablas!$E$8)</f>
        <v>#NUM!</v>
      </c>
      <c r="BJ12" s="14" t="e">
        <f t="shared" ref="BJ12:BJ75" si="10">IF(B12&lt;&gt;"",IF(BD12+AU12&gt;0,0,BJ11+1),"")</f>
        <v>#NUM!</v>
      </c>
      <c r="BK12" s="6" t="e">
        <f t="shared" ref="BK12:BK75" si="11">IF(BC12&gt;0,BK$9,BN11)</f>
        <v>#NUM!</v>
      </c>
      <c r="BL12" s="6">
        <f t="shared" ref="BL12:BL75" si="12">IF($A12=BJ$9,$D12,0)</f>
        <v>0</v>
      </c>
      <c r="BM12" s="6" t="e">
        <f>IF(BK12&gt;0,IF(SUM(BL$12:BL12)&gt;0,0,IF(BJ12&lt;&gt;"",-PPMT(Tablas!$D$8,BJ12,($C$4*12)-(VLOOKUP($BA$9,$A$12:$B$71,2,0)-1),BK$9-SUM(BL$12:BL12)),0)),0)</f>
        <v>#NUM!</v>
      </c>
      <c r="BN12" s="6" t="e">
        <f>IF(SUM(BL$12:BL12)&gt;0,0,IF(BJ12&lt;&gt;"",BK12-BM12-BL12,0))</f>
        <v>#NUM!</v>
      </c>
      <c r="BO12" s="6" t="e">
        <f>IF(SUM(BL$12:BL12)&gt;0,0,IF(BJ12&lt;&gt;"",(BK12-BL12)*Tablas!$D$8,0))</f>
        <v>#NUM!</v>
      </c>
      <c r="BP12" s="6" t="e">
        <f>IF(BM12&gt;0,IF(SUM(BL$12:BL12)&gt;0,0,IF(BJ12&lt;&gt;"",Tablas!$G$8,0)),0)</f>
        <v>#NUM!</v>
      </c>
      <c r="BQ12" s="6" t="e">
        <f>IF(BJ12&lt;&gt;"",ROUND(BP12+BO12+BM12,2),0)*(1+Tablas!$E$8)</f>
        <v>#NUM!</v>
      </c>
      <c r="BS12" s="14" t="e">
        <f t="shared" ref="BS12:BS75" si="13">IF(B12&lt;&gt;"",IF(BM12+BD12&gt;0,0,BS11+1),"")</f>
        <v>#NUM!</v>
      </c>
      <c r="BT12" s="6" t="e">
        <f t="shared" ref="BT12:BT75" si="14">IF(BL12&gt;0,BT$9,BW11)</f>
        <v>#NUM!</v>
      </c>
      <c r="BU12" s="6">
        <f t="shared" ref="BU12:BU75" si="15">IF($A12=BS$9,$D12,0)</f>
        <v>0</v>
      </c>
      <c r="BV12" s="6" t="e">
        <f>IF(BT12&gt;0,IF(SUM(BU$12:BU12)&gt;0,0,IF(BS12&lt;&gt;"",-PPMT(Tablas!$D$8,BS12,($C$4*12)-(VLOOKUP($BJ$9,$A$12:$B$71,2,0)-1),BT$9-SUM(BU$12:BU12)),0)),0)</f>
        <v>#NUM!</v>
      </c>
      <c r="BW12" s="6" t="e">
        <f>IF(SUM(BU$12:BU12)&gt;0,0,IF(BS12&lt;&gt;"",BT12-BV12-BU12,0))</f>
        <v>#NUM!</v>
      </c>
      <c r="BX12" s="6" t="e">
        <f>IF(SUM(BU$12:BU12)&gt;0,0,IF(BS12&lt;&gt;"",(BT12-BU12)*Tablas!$D$8,0))</f>
        <v>#NUM!</v>
      </c>
      <c r="BY12" s="6" t="e">
        <f>IF(BV12&gt;0,IF(SUM(BU$12:BU12)&gt;0,0,IF(BS12&lt;&gt;"",Tablas!$G$8,0)),0)</f>
        <v>#NUM!</v>
      </c>
      <c r="BZ12" s="6" t="e">
        <f>IF(BS12&lt;&gt;"",ROUND(BY12+BX12+BV12,2),0)*(1+Tablas!$E$8)</f>
        <v>#NUM!</v>
      </c>
      <c r="CB12" s="14" t="e">
        <f t="shared" ref="CB12:CB75" si="16">IF(B12&lt;&gt;"",IF(BV12+BM12&gt;0,0,CB11+1),"")</f>
        <v>#NUM!</v>
      </c>
      <c r="CC12" s="6" t="e">
        <f t="shared" ref="CC12:CC75" si="17">IF(BU12&gt;0,CC$9,CF11)</f>
        <v>#NUM!</v>
      </c>
      <c r="CD12" s="6">
        <f t="shared" ref="CD12:CD75" si="18">IF($A12=CB$9,$D12,0)</f>
        <v>0</v>
      </c>
      <c r="CE12" s="6" t="e">
        <f>IF(CC12&gt;0,IF(SUM(CD$12:CD12)&gt;0,0,IF(CB12&lt;&gt;"",-PPMT(Tablas!$D$8,CB12,($C$4*12)-(VLOOKUP($BS$9,$A$12:$B$71,2,0)-1),CC$9-SUM(CD$12:CD12)),0)),0)</f>
        <v>#NUM!</v>
      </c>
      <c r="CF12" s="6" t="e">
        <f>IF(SUM(CD$12:CD12)&gt;0,0,IF(CB12&lt;&gt;"",CC12-CE12-CD12,0))</f>
        <v>#NUM!</v>
      </c>
      <c r="CG12" s="6" t="e">
        <f>IF(SUM(CD$12:CD12)&gt;0,0,IF(CB12&lt;&gt;"",(CC12-CD12)*Tablas!$D$8,0))</f>
        <v>#NUM!</v>
      </c>
      <c r="CH12" s="6" t="e">
        <f>IF(CE12&gt;0,IF(SUM(CD$12:CD12)&gt;0,0,IF(CB12&lt;&gt;"",Tablas!$G$8,0)),0)</f>
        <v>#NUM!</v>
      </c>
      <c r="CI12" s="6" t="e">
        <f>IF(CB12&lt;&gt;"",ROUND(CH12+CG12+CE12,2),0)*(1+Tablas!$E$8)</f>
        <v>#NUM!</v>
      </c>
      <c r="CK12" s="14" t="e">
        <f t="shared" ref="CK12:CK75" si="19">IF(B12&lt;&gt;"",IF(CE12+BV12&gt;0,0,CK11+1),"")</f>
        <v>#NUM!</v>
      </c>
      <c r="CL12" s="6" t="e">
        <f t="shared" ref="CL12:CL75" si="20">IF(CD12&gt;0,CL$9,CO11)</f>
        <v>#NUM!</v>
      </c>
      <c r="CM12" s="6">
        <f t="shared" ref="CM12:CM75" si="21">IF($A12=CK$9,$D12,0)</f>
        <v>0</v>
      </c>
      <c r="CN12" s="6" t="e">
        <f>IF(CL12&gt;0,IF(SUM(CM$12:CM12)&gt;0,0,IF(CK12&lt;&gt;"",-PPMT(Tablas!$D$8,CK12,($C$4*12)-(VLOOKUP($CB$9,$A$12:$B$71,2,0)-1),CL$9-SUM(CM$12:CM12)),0)),0)</f>
        <v>#NUM!</v>
      </c>
      <c r="CO12" s="6" t="e">
        <f>IF(SUM(CM$12:CM12)&gt;0,0,IF(CK12&lt;&gt;"",CL12-CN12-CM12,0))</f>
        <v>#NUM!</v>
      </c>
      <c r="CP12" s="6" t="e">
        <f>IF(SUM(CM$12:CM12)&gt;0,0,IF(CK12&lt;&gt;"",(CL12-CM12)*Tablas!$D$8,0))</f>
        <v>#NUM!</v>
      </c>
      <c r="CQ12" s="6" t="e">
        <f>IF(CN12&gt;0,IF(SUM(CM$12:CM12)&gt;0,0,IF(CK12&lt;&gt;"",Tablas!$G$8,0)),0)</f>
        <v>#NUM!</v>
      </c>
      <c r="CR12" s="6" t="e">
        <f>IF(CK12&lt;&gt;"",ROUND(CQ12+CP12+CN12,2),0)*(1+Tablas!$E$8)</f>
        <v>#NUM!</v>
      </c>
      <c r="CT12" s="14" t="e">
        <f t="shared" ref="CT12:CT75" si="22">IF(B12&lt;&gt;"",IF(CN12+CE12&gt;0,0,CT11+1),"")</f>
        <v>#NUM!</v>
      </c>
      <c r="CU12" s="6" t="e">
        <f t="shared" ref="CU12:CU75" si="23">IF(CM12&gt;0,CU$9,CX11)</f>
        <v>#NUM!</v>
      </c>
      <c r="CV12" s="6">
        <f t="shared" ref="CV12:CV75" si="24">IF($A12=CT$9,$D12,0)</f>
        <v>0</v>
      </c>
      <c r="CW12" s="6" t="e">
        <f>IF(CU12&gt;0,IF(SUM(CV$12:CV12)&gt;0,0,IF(CT12&lt;&gt;"",-PPMT(Tablas!$D$8,CT12,($C$4*12)-(VLOOKUP($CK$9,$A$12:$B$71,2,0)-1),CU$9-SUM(CV$12:CV12)),0)),0)</f>
        <v>#NUM!</v>
      </c>
      <c r="CX12" s="6" t="e">
        <f>IF(SUM(CV$12:CV12)&gt;0,0,IF(CT12&lt;&gt;"",CU12-CW12-CV12,0))</f>
        <v>#NUM!</v>
      </c>
      <c r="CY12" s="6" t="e">
        <f>IF(SUM(CV$12:CV12)&gt;0,0,IF(CT12&lt;&gt;"",(CU12-CV12)*Tablas!$D$8,0))</f>
        <v>#NUM!</v>
      </c>
      <c r="CZ12" s="6" t="e">
        <f>IF(CW12&gt;0,IF(SUM(CV$12:CV12)&gt;0,0,IF(CT12&lt;&gt;"",Tablas!$G$8,0)),0)</f>
        <v>#NUM!</v>
      </c>
      <c r="DA12" s="6" t="e">
        <f>IF(CT12&lt;&gt;"",ROUND(CZ12+CY12+CW12,2),0)*(1+Tablas!$E$8)</f>
        <v>#NUM!</v>
      </c>
      <c r="DC12" s="14" t="e">
        <f t="shared" ref="DC12:DC75" si="25">IF(B12&lt;&gt;"",IF(CW12+CN12&gt;0,0,DC11+1),"")</f>
        <v>#NUM!</v>
      </c>
      <c r="DD12" s="6" t="e">
        <f t="shared" ref="DD12:DD75" si="26">IF(CV12&gt;0,DD$9,DG11)</f>
        <v>#NUM!</v>
      </c>
      <c r="DE12" s="6">
        <f t="shared" ref="DE12:DE75" si="27">IF($A12=DC$9,$D12,0)</f>
        <v>0</v>
      </c>
      <c r="DF12" s="6" t="e">
        <f>IF(DD12&gt;0,IF(SUM(DE$12:DE12)&gt;0,0,IF(DC12&lt;&gt;"",-PPMT(Tablas!$D$8,DC12,($C$4*12)-(VLOOKUP($CT$9,$A$12:$B$71,2,0)-1),DD$9-SUM(DE$12:DE12)),0)),0)</f>
        <v>#NUM!</v>
      </c>
      <c r="DG12" s="6" t="e">
        <f>IF(SUM(DE$12:DE12)&gt;0,0,IF(DC12&lt;&gt;"",DD12-DF12-DE12,0))</f>
        <v>#NUM!</v>
      </c>
      <c r="DH12" s="6" t="e">
        <f>IF(SUM(DE$12:DE12)&gt;0,0,IF(DC12&lt;&gt;"",(DD12-DE12)*Tablas!$D$8,0))</f>
        <v>#NUM!</v>
      </c>
      <c r="DI12" s="6" t="e">
        <f>IF(DF12&gt;0,IF(SUM(DE$12:DE12)&gt;0,0,IF(DC12&lt;&gt;"",Tablas!$G$8,0)),0)</f>
        <v>#NUM!</v>
      </c>
      <c r="DJ12" s="6" t="e">
        <f>IF(DC12&lt;&gt;"",ROUND(DI12+DH12+DF12,2),0)*(1+Tablas!$E$8)</f>
        <v>#NUM!</v>
      </c>
      <c r="DL12" s="14" t="e">
        <f t="shared" ref="DL12:DL75" si="28">IF(B12&lt;&gt;"",IF(DF12+CW12&gt;0,0,DL11+1),"")</f>
        <v>#NUM!</v>
      </c>
      <c r="DM12" s="6" t="e">
        <f t="shared" ref="DM12:DM75" si="29">IF(DE12&gt;0,DM$9,DP11)</f>
        <v>#NUM!</v>
      </c>
      <c r="DN12" s="6">
        <f t="shared" ref="DN12:DN75" si="30">IF($A12=DL$9,$D12,0)</f>
        <v>0</v>
      </c>
      <c r="DO12" s="6" t="e">
        <f>IF(DM12&gt;0,IF(SUM(DN$12:DN12)&gt;0,0,IF(DL12&lt;&gt;"",-PPMT(Tablas!$D$8,DL12,($C$4*12)-(VLOOKUP($DC$9,$A$12:$B$71,2,0)-1),DM$9-SUM(DN$12:DN12)),0)),0)</f>
        <v>#NUM!</v>
      </c>
      <c r="DP12" s="6" t="e">
        <f>IF(SUM(DN$12:DN12)&gt;0,0,IF(DL12&lt;&gt;"",DM12-DO12-DN12,0))</f>
        <v>#NUM!</v>
      </c>
      <c r="DQ12" s="6" t="e">
        <f>IF(SUM(DN$12:DN12)&gt;0,0,IF(DL12&lt;&gt;"",(DM12-DN12)*Tablas!$D$8,0))</f>
        <v>#NUM!</v>
      </c>
      <c r="DR12" s="6" t="e">
        <f>IF(DO12&gt;0,IF(SUM(DN$12:DN12)&gt;0,0,IF(DL12&lt;&gt;"",Tablas!$G$8,0)),0)</f>
        <v>#NUM!</v>
      </c>
      <c r="DS12" s="6" t="e">
        <f>IF(DL12&lt;&gt;"",ROUND(DR12+DQ12+DO12,2),0)*(1+Tablas!$E$8)</f>
        <v>#NUM!</v>
      </c>
      <c r="DU12" s="14" t="e">
        <f t="shared" ref="DU12:DU75" si="31">IF(B12&lt;&gt;"",IF(DO12+DF12&gt;0,0,DU11+1),"")</f>
        <v>#NUM!</v>
      </c>
      <c r="DV12" s="6" t="e">
        <f t="shared" ref="DV12:DV75" si="32">IF(DN12&gt;0,DV$9,DY11)</f>
        <v>#NUM!</v>
      </c>
      <c r="DW12" s="6">
        <f t="shared" ref="DW12:DW75" si="33">IF($A12=DU$9,$D12,0)</f>
        <v>0</v>
      </c>
      <c r="DX12" s="6" t="e">
        <f>IF(DV12&gt;0,IF(SUM(DW$12:DW12)&gt;0,0,IF(DU12&lt;&gt;"",-PPMT(Tablas!$D$8,DU12,($C$4*12)-(VLOOKUP($DL$9,$A$12:$B$71,2,0)-1),DV$9-SUM(DW$12:DW12)),0)),0)</f>
        <v>#NUM!</v>
      </c>
      <c r="DY12" s="6" t="e">
        <f>IF(SUM(DW$12:DW12)&gt;0,0,IF(DU12&lt;&gt;"",DV12-DX12-DW12,0))</f>
        <v>#NUM!</v>
      </c>
      <c r="DZ12" s="6" t="e">
        <f>IF(SUM(DW$12:DW12)&gt;0,0,IF(DU12&lt;&gt;"",(DV12-DW12)*Tablas!$D$8,0))</f>
        <v>#NUM!</v>
      </c>
      <c r="EA12" s="6" t="e">
        <f>IF(DX12&gt;0,IF(SUM(DW$12:DW12)&gt;0,0,IF(DU12&lt;&gt;"",Tablas!$G$8,0)),0)</f>
        <v>#NUM!</v>
      </c>
      <c r="EB12" s="6" t="e">
        <f>IF(DU12&lt;&gt;"",ROUND(EA12+DZ12+DX12,2),0)*(1+Tablas!$E$8)</f>
        <v>#NUM!</v>
      </c>
    </row>
    <row r="13" spans="1:132" x14ac:dyDescent="0.2">
      <c r="A13" s="3">
        <f>IF($D13&gt;0,COUNTA($D$12:D13),0)</f>
        <v>0</v>
      </c>
      <c r="B13" s="13" t="str">
        <f t="shared" ref="B13:B76" si="34">IFERROR(IF(B12+1&lt;=$C$4*12,B12+1,""),"")</f>
        <v/>
      </c>
      <c r="C13" s="1">
        <f t="shared" ref="C13:C76" si="35">DATE(YEAR(EDATE(C12,1)),MONTH(EDATE(C12,1)),MIN(DAY($C$5),DAY(EOMONTH(C12,1))))</f>
        <v>45641</v>
      </c>
      <c r="D13" s="34"/>
      <c r="E13" s="6" t="e">
        <f t="shared" ref="E13:E76" si="36">E12-F12-D13</f>
        <v>#NUM!</v>
      </c>
      <c r="F13" s="6" t="e">
        <f t="shared" si="0"/>
        <v>#NUM!</v>
      </c>
      <c r="G13" s="6">
        <f t="shared" si="1"/>
        <v>0</v>
      </c>
      <c r="H13" s="6" t="e">
        <f t="shared" si="2"/>
        <v>#NUM!</v>
      </c>
      <c r="I13" s="6" t="e">
        <f>ROUND(SUM(F13:H13),2)*(Tablas!$E$8)</f>
        <v>#NUM!</v>
      </c>
      <c r="J13" s="6" t="e">
        <f t="shared" si="3"/>
        <v>#NUM!</v>
      </c>
      <c r="K13" s="42"/>
      <c r="L13" s="42"/>
      <c r="N13" s="38"/>
      <c r="O13" s="38"/>
      <c r="W13" s="4"/>
      <c r="AR13" s="14" t="str">
        <f t="shared" si="4"/>
        <v/>
      </c>
      <c r="AS13" s="6" t="e">
        <f t="shared" si="5"/>
        <v>#NUM!</v>
      </c>
      <c r="AT13" s="6">
        <f t="shared" si="6"/>
        <v>0</v>
      </c>
      <c r="AU13" s="6">
        <f>IF(SUM($AT$12:$AT13)&gt;0,0,IF($AR13&lt;&gt;"",-PPMT($H$2,$AR13,$C$4*12,$AS$12-SUM($AT$12:$AT13)),0))</f>
        <v>0</v>
      </c>
      <c r="AV13" s="6">
        <f>IF(SUM($AT$12:$AT13)&gt;0,0,IF($AR13&lt;&gt;"",AS13-AU13-AT13,0))</f>
        <v>0</v>
      </c>
      <c r="AW13" s="6">
        <f>IF(SUM($AT$12:$AT13)&gt;0,0,IF($AR13&lt;&gt;"",(AS13-AT13)*$H$2,0))</f>
        <v>0</v>
      </c>
      <c r="AX13" s="6">
        <f>IF(AU13&gt;0,IF(SUM($AT$12:$AT13)&gt;0,0,IF($AR13&lt;&gt;"",Tablas!$G$8,0)),0)</f>
        <v>0</v>
      </c>
      <c r="AY13" s="6">
        <f>IF($AR13&lt;&gt;"",ROUND(AX13+AW13+AU13,2),0)*(1+Tablas!$E$8)</f>
        <v>0</v>
      </c>
      <c r="BA13" s="14" t="str">
        <f t="shared" si="7"/>
        <v/>
      </c>
      <c r="BB13" s="6" t="e">
        <f t="shared" si="8"/>
        <v>#NUM!</v>
      </c>
      <c r="BC13" s="6">
        <f t="shared" si="9"/>
        <v>0</v>
      </c>
      <c r="BD13" s="6" t="e">
        <f>IF(BB13&gt;0,
IF(SUM(BC$12:BC13)&gt;0,0,
IF(BA13&lt;&gt;"",
-PPMT(Tablas!$D$8,BA13,($C$4*12)-(VLOOKUP($AR$9,$A$12:$B$71,2,0)-1),BB$9-SUM(BC$12:BC13)),0)),0)</f>
        <v>#NUM!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 t="e">
        <f>IF(BD13&gt;0,IF(SUM(BC$12:BC13)&gt;0,0,IF(BA13&lt;&gt;"",Tablas!$G$8,0)),0)</f>
        <v>#NUM!</v>
      </c>
      <c r="BH13" s="6">
        <f>IF(BA13&lt;&gt;"",ROUND(BG13+BF13+BD13,2),0)*(1+Tablas!$E$8)</f>
        <v>0</v>
      </c>
      <c r="BJ13" s="14" t="str">
        <f t="shared" si="10"/>
        <v/>
      </c>
      <c r="BK13" s="6" t="e">
        <f t="shared" si="11"/>
        <v>#NUM!</v>
      </c>
      <c r="BL13" s="6">
        <f t="shared" si="12"/>
        <v>0</v>
      </c>
      <c r="BM13" s="6" t="e">
        <f>IF(BK13&gt;0,IF(SUM(BL$12:BL13)&gt;0,0,IF(BJ13&lt;&gt;"",-PPMT(Tablas!$D$8,BJ13,($C$4*12)-(VLOOKUP($BA$9,$A$12:$B$71,2,0)-1),BK$9-SUM(BL$12:BL13)),0)),0)</f>
        <v>#NUM!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 t="e">
        <f>IF(BM13&gt;0,IF(SUM(BL$12:BL13)&gt;0,0,IF(BJ13&lt;&gt;"",Tablas!$G$8,0)),0)</f>
        <v>#NUM!</v>
      </c>
      <c r="BQ13" s="6">
        <f>IF(BJ13&lt;&gt;"",ROUND(BP13+BO13+BM13,2),0)*(1+Tablas!$E$8)</f>
        <v>0</v>
      </c>
      <c r="BS13" s="14" t="str">
        <f t="shared" si="13"/>
        <v/>
      </c>
      <c r="BT13" s="6" t="e">
        <f t="shared" si="14"/>
        <v>#NUM!</v>
      </c>
      <c r="BU13" s="6">
        <f t="shared" si="15"/>
        <v>0</v>
      </c>
      <c r="BV13" s="6" t="e">
        <f>IF(BT13&gt;0,IF(SUM(BU$12:BU13)&gt;0,0,IF(BS13&lt;&gt;"",-PPMT(Tablas!$D$8,BS13,($C$4*12)-(VLOOKUP($BJ$9,$A$12:$B$71,2,0)-1),BT$9-SUM(BU$12:BU13)),0)),0)</f>
        <v>#NUM!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 t="e">
        <f>IF(BV13&gt;0,IF(SUM(BU$12:BU13)&gt;0,0,IF(BS13&lt;&gt;"",Tablas!$G$8,0)),0)</f>
        <v>#NUM!</v>
      </c>
      <c r="BZ13" s="6">
        <f>IF(BS13&lt;&gt;"",ROUND(BY13+BX13+BV13,2),0)*(1+Tablas!$E$8)</f>
        <v>0</v>
      </c>
      <c r="CB13" s="14" t="str">
        <f t="shared" si="16"/>
        <v/>
      </c>
      <c r="CC13" s="6" t="e">
        <f t="shared" si="17"/>
        <v>#NUM!</v>
      </c>
      <c r="CD13" s="6">
        <f t="shared" si="18"/>
        <v>0</v>
      </c>
      <c r="CE13" s="6" t="e">
        <f>IF(CC13&gt;0,IF(SUM(CD$12:CD13)&gt;0,0,IF(CB13&lt;&gt;"",-PPMT(Tablas!$D$8,CB13,($C$4*12)-(VLOOKUP($BS$9,$A$12:$B$71,2,0)-1),CC$9-SUM(CD$12:CD13)),0)),0)</f>
        <v>#NUM!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 t="e">
        <f>IF(CE13&gt;0,IF(SUM(CD$12:CD13)&gt;0,0,IF(CB13&lt;&gt;"",Tablas!$G$8,0)),0)</f>
        <v>#NUM!</v>
      </c>
      <c r="CI13" s="6">
        <f>IF(CB13&lt;&gt;"",ROUND(CH13+CG13+CE13,2),0)*(1+Tablas!$E$8)</f>
        <v>0</v>
      </c>
      <c r="CK13" s="14" t="str">
        <f t="shared" si="19"/>
        <v/>
      </c>
      <c r="CL13" s="6" t="e">
        <f t="shared" si="20"/>
        <v>#NUM!</v>
      </c>
      <c r="CM13" s="6">
        <f t="shared" si="21"/>
        <v>0</v>
      </c>
      <c r="CN13" s="6" t="e">
        <f>IF(CL13&gt;0,IF(SUM(CM$12:CM13)&gt;0,0,IF(CK13&lt;&gt;"",-PPMT(Tablas!$D$8,CK13,($C$4*12)-(VLOOKUP($CB$9,$A$12:$B$71,2,0)-1),CL$9-SUM(CM$12:CM13)),0)),0)</f>
        <v>#NUM!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 t="e">
        <f>IF(CN13&gt;0,IF(SUM(CM$12:CM13)&gt;0,0,IF(CK13&lt;&gt;"",Tablas!$G$8,0)),0)</f>
        <v>#NUM!</v>
      </c>
      <c r="CR13" s="6">
        <f>IF(CK13&lt;&gt;"",ROUND(CQ13+CP13+CN13,2),0)*(1+Tablas!$E$8)</f>
        <v>0</v>
      </c>
      <c r="CT13" s="14" t="str">
        <f t="shared" si="22"/>
        <v/>
      </c>
      <c r="CU13" s="6" t="e">
        <f t="shared" si="23"/>
        <v>#NUM!</v>
      </c>
      <c r="CV13" s="6">
        <f t="shared" si="24"/>
        <v>0</v>
      </c>
      <c r="CW13" s="6" t="e">
        <f>IF(CU13&gt;0,IF(SUM(CV$12:CV13)&gt;0,0,IF(CT13&lt;&gt;"",-PPMT(Tablas!$D$8,CT13,($C$4*12)-(VLOOKUP($CK$9,$A$12:$B$71,2,0)-1),CU$9-SUM(CV$12:CV13)),0)),0)</f>
        <v>#NUM!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 t="e">
        <f>IF(CW13&gt;0,IF(SUM(CV$12:CV13)&gt;0,0,IF(CT13&lt;&gt;"",Tablas!$G$8,0)),0)</f>
        <v>#NUM!</v>
      </c>
      <c r="DA13" s="6">
        <f>IF(CT13&lt;&gt;"",ROUND(CZ13+CY13+CW13,2),0)*(1+Tablas!$E$8)</f>
        <v>0</v>
      </c>
      <c r="DC13" s="14" t="str">
        <f t="shared" si="25"/>
        <v/>
      </c>
      <c r="DD13" s="6" t="e">
        <f t="shared" si="26"/>
        <v>#NUM!</v>
      </c>
      <c r="DE13" s="6">
        <f t="shared" si="27"/>
        <v>0</v>
      </c>
      <c r="DF13" s="6" t="e">
        <f>IF(DD13&gt;0,IF(SUM(DE$12:DE13)&gt;0,0,IF(DC13&lt;&gt;"",-PPMT(Tablas!$D$8,DC13,($C$4*12)-(VLOOKUP($CT$9,$A$12:$B$71,2,0)-1),DD$9-SUM(DE$12:DE13)),0)),0)</f>
        <v>#NUM!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 t="e">
        <f>IF(DF13&gt;0,IF(SUM(DE$12:DE13)&gt;0,0,IF(DC13&lt;&gt;"",Tablas!$G$8,0)),0)</f>
        <v>#NUM!</v>
      </c>
      <c r="DJ13" s="6">
        <f>IF(DC13&lt;&gt;"",ROUND(DI13+DH13+DF13,2),0)*(1+Tablas!$E$8)</f>
        <v>0</v>
      </c>
      <c r="DL13" s="14" t="str">
        <f t="shared" si="28"/>
        <v/>
      </c>
      <c r="DM13" s="6" t="e">
        <f t="shared" si="29"/>
        <v>#NUM!</v>
      </c>
      <c r="DN13" s="6">
        <f t="shared" si="30"/>
        <v>0</v>
      </c>
      <c r="DO13" s="6" t="e">
        <f>IF(DM13&gt;0,IF(SUM(DN$12:DN13)&gt;0,0,IF(DL13&lt;&gt;"",-PPMT(Tablas!$D$8,DL13,($C$4*12)-(VLOOKUP($DC$9,$A$12:$B$71,2,0)-1),DM$9-SUM(DN$12:DN13)),0)),0)</f>
        <v>#NUM!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 t="e">
        <f>IF(DO13&gt;0,IF(SUM(DN$12:DN13)&gt;0,0,IF(DL13&lt;&gt;"",Tablas!$G$8,0)),0)</f>
        <v>#NUM!</v>
      </c>
      <c r="DS13" s="6">
        <f>IF(DL13&lt;&gt;"",ROUND(DR13+DQ13+DO13,2),0)*(1+Tablas!$E$8)</f>
        <v>0</v>
      </c>
      <c r="DU13" s="14" t="str">
        <f t="shared" si="31"/>
        <v/>
      </c>
      <c r="DV13" s="6" t="e">
        <f t="shared" si="32"/>
        <v>#NUM!</v>
      </c>
      <c r="DW13" s="6">
        <f t="shared" si="33"/>
        <v>0</v>
      </c>
      <c r="DX13" s="6" t="e">
        <f>IF(DV13&gt;0,IF(SUM(DW$12:DW13)&gt;0,0,IF(DU13&lt;&gt;"",-PPMT(Tablas!$D$8,DU13,($C$4*12)-(VLOOKUP($DL$9,$A$12:$B$71,2,0)-1),DV$9-SUM(DW$12:DW13)),0)),0)</f>
        <v>#NUM!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 t="e">
        <f>IF(DX13&gt;0,IF(SUM(DW$12:DW13)&gt;0,0,IF(DU13&lt;&gt;"",Tablas!$G$8,0)),0)</f>
        <v>#NUM!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 t="str">
        <f t="shared" si="34"/>
        <v/>
      </c>
      <c r="C14" s="1">
        <f t="shared" si="35"/>
        <v>45672</v>
      </c>
      <c r="D14" s="34"/>
      <c r="E14" s="6" t="e">
        <f t="shared" si="36"/>
        <v>#NUM!</v>
      </c>
      <c r="F14" s="6">
        <f t="shared" si="0"/>
        <v>0</v>
      </c>
      <c r="G14" s="6">
        <f t="shared" si="1"/>
        <v>0</v>
      </c>
      <c r="H14" s="6">
        <f t="shared" si="2"/>
        <v>0</v>
      </c>
      <c r="I14" s="6">
        <f>ROUND(SUM(F14:H14),2)*(Tablas!$E$8)</f>
        <v>0</v>
      </c>
      <c r="J14" s="6">
        <f t="shared" si="3"/>
        <v>0</v>
      </c>
      <c r="K14" s="42"/>
      <c r="L14" s="42"/>
      <c r="W14" s="4"/>
      <c r="AR14" s="14" t="str">
        <f t="shared" si="4"/>
        <v/>
      </c>
      <c r="AS14" s="6">
        <f t="shared" si="5"/>
        <v>0</v>
      </c>
      <c r="AT14" s="6">
        <f t="shared" si="6"/>
        <v>0</v>
      </c>
      <c r="AU14" s="6">
        <f>IF(SUM($AT$12:$AT14)&gt;0,0,IF($AR14&lt;&gt;"",-PPMT($H$2,$AR14,$C$4*12,$AS$12-SUM($AT$12:$AT14)),0))</f>
        <v>0</v>
      </c>
      <c r="AV14" s="6">
        <f>IF(SUM($AT$12:$AT14)&gt;0,0,IF($AR14&lt;&gt;"",AS14-AU14-AT14,0))</f>
        <v>0</v>
      </c>
      <c r="AW14" s="6">
        <f>IF(SUM($AT$12:$AT14)&gt;0,0,IF($AR14&lt;&gt;"",(AS14-AT14)*$H$2,0))</f>
        <v>0</v>
      </c>
      <c r="AX14" s="6">
        <f>IF(AU14&gt;0,IF(SUM($AT$12:$AT14)&gt;0,0,IF($AR14&lt;&gt;"",Tablas!$G$8,0)),0)</f>
        <v>0</v>
      </c>
      <c r="AY14" s="6">
        <f>IF($AR14&lt;&gt;"",ROUND(AX14+AW14+AU14,2),0)*(1+Tablas!$E$8)</f>
        <v>0</v>
      </c>
      <c r="BA14" s="14" t="str">
        <f t="shared" si="7"/>
        <v/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 t="str">
        <f t="shared" si="10"/>
        <v/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 t="str">
        <f t="shared" si="13"/>
        <v/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 t="str">
        <f t="shared" si="16"/>
        <v/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 t="str">
        <f t="shared" si="19"/>
        <v/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 t="str">
        <f t="shared" si="22"/>
        <v/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 t="str">
        <f t="shared" si="25"/>
        <v/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 t="str">
        <f t="shared" si="28"/>
        <v/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 t="str">
        <f t="shared" si="31"/>
        <v/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 t="str">
        <f t="shared" si="34"/>
        <v/>
      </c>
      <c r="C15" s="1">
        <f t="shared" si="35"/>
        <v>45703</v>
      </c>
      <c r="D15" s="34"/>
      <c r="E15" s="6" t="e">
        <f t="shared" si="36"/>
        <v>#NUM!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6">
        <f>ROUND(SUM(F15:H15),2)*(Tablas!$E$8)</f>
        <v>0</v>
      </c>
      <c r="J15" s="6">
        <f t="shared" si="3"/>
        <v>0</v>
      </c>
      <c r="W15" s="4"/>
      <c r="AR15" s="14" t="str">
        <f t="shared" si="4"/>
        <v/>
      </c>
      <c r="AS15" s="6">
        <f t="shared" si="5"/>
        <v>0</v>
      </c>
      <c r="AT15" s="6">
        <f t="shared" si="6"/>
        <v>0</v>
      </c>
      <c r="AU15" s="6">
        <f>IF(SUM($AT$12:$AT15)&gt;0,0,IF($AR15&lt;&gt;"",-PPMT($H$2,$AR15,$C$4*12,$AS$12-SUM($AT$12:$AT15)),0))</f>
        <v>0</v>
      </c>
      <c r="AV15" s="6">
        <f>IF(SUM($AT$12:$AT15)&gt;0,0,IF($AR15&lt;&gt;"",AS15-AU15-AT15,0))</f>
        <v>0</v>
      </c>
      <c r="AW15" s="6">
        <f>IF(SUM($AT$12:$AT15)&gt;0,0,IF($AR15&lt;&gt;"",(AS15-AT15)*$H$2,0))</f>
        <v>0</v>
      </c>
      <c r="AX15" s="6">
        <f>IF(AU15&gt;0,IF(SUM($AT$12:$AT15)&gt;0,0,IF($AR15&lt;&gt;"",Tablas!$G$8,0)),0)</f>
        <v>0</v>
      </c>
      <c r="AY15" s="6">
        <f>IF($AR15&lt;&gt;"",ROUND(AX15+AW15+AU15,2),0)*(1+Tablas!$E$8)</f>
        <v>0</v>
      </c>
      <c r="BA15" s="14" t="str">
        <f t="shared" si="7"/>
        <v/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 t="str">
        <f t="shared" si="10"/>
        <v/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 t="str">
        <f t="shared" si="13"/>
        <v/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 t="str">
        <f t="shared" si="16"/>
        <v/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 t="str">
        <f t="shared" si="19"/>
        <v/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 t="str">
        <f t="shared" si="22"/>
        <v/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 t="str">
        <f t="shared" si="25"/>
        <v/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 t="str">
        <f t="shared" si="28"/>
        <v/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 t="str">
        <f t="shared" si="31"/>
        <v/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 t="str">
        <f t="shared" si="34"/>
        <v/>
      </c>
      <c r="C16" s="1">
        <f t="shared" si="35"/>
        <v>45731</v>
      </c>
      <c r="D16" s="34"/>
      <c r="E16" s="6" t="e">
        <f t="shared" si="36"/>
        <v>#NUM!</v>
      </c>
      <c r="F16" s="6">
        <f t="shared" si="0"/>
        <v>0</v>
      </c>
      <c r="G16" s="6">
        <f t="shared" si="1"/>
        <v>0</v>
      </c>
      <c r="H16" s="6">
        <f t="shared" si="2"/>
        <v>0</v>
      </c>
      <c r="I16" s="6">
        <f>ROUND(SUM(F16:H16),2)*(Tablas!$E$8)</f>
        <v>0</v>
      </c>
      <c r="J16" s="6">
        <f t="shared" si="3"/>
        <v>0</v>
      </c>
      <c r="AR16" s="14" t="str">
        <f t="shared" si="4"/>
        <v/>
      </c>
      <c r="AS16" s="6">
        <f t="shared" si="5"/>
        <v>0</v>
      </c>
      <c r="AT16" s="6">
        <f t="shared" si="6"/>
        <v>0</v>
      </c>
      <c r="AU16" s="6">
        <f>IF(SUM($AT$12:$AT16)&gt;0,0,IF($AR16&lt;&gt;"",-PPMT($H$2,$AR16,$C$4*12,$AS$12-SUM($AT$12:$AT16)),0))</f>
        <v>0</v>
      </c>
      <c r="AV16" s="6">
        <f>IF(SUM($AT$12:$AT16)&gt;0,0,IF($AR16&lt;&gt;"",AS16-AU16-AT16,0))</f>
        <v>0</v>
      </c>
      <c r="AW16" s="6">
        <f>IF(SUM($AT$12:$AT16)&gt;0,0,IF($AR16&lt;&gt;"",(AS16-AT16)*$H$2,0))</f>
        <v>0</v>
      </c>
      <c r="AX16" s="6">
        <f>IF(AU16&gt;0,IF(SUM($AT$12:$AT16)&gt;0,0,IF($AR16&lt;&gt;"",Tablas!$G$8,0)),0)</f>
        <v>0</v>
      </c>
      <c r="AY16" s="6">
        <f>IF($AR16&lt;&gt;"",ROUND(AX16+AW16+AU16,2),0)*(1+Tablas!$E$8)</f>
        <v>0</v>
      </c>
      <c r="BA16" s="14" t="str">
        <f t="shared" si="7"/>
        <v/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 t="str">
        <f t="shared" si="10"/>
        <v/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 t="str">
        <f t="shared" si="13"/>
        <v/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 t="str">
        <f t="shared" si="16"/>
        <v/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 t="str">
        <f t="shared" si="19"/>
        <v/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 t="str">
        <f t="shared" si="22"/>
        <v/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 t="str">
        <f t="shared" si="25"/>
        <v/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 t="str">
        <f t="shared" si="28"/>
        <v/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 t="str">
        <f t="shared" si="31"/>
        <v/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 t="str">
        <f t="shared" si="34"/>
        <v/>
      </c>
      <c r="C17" s="1">
        <f t="shared" si="35"/>
        <v>45762</v>
      </c>
      <c r="D17" s="34"/>
      <c r="E17" s="6" t="e">
        <f t="shared" si="36"/>
        <v>#NUM!</v>
      </c>
      <c r="F17" s="6">
        <f t="shared" si="0"/>
        <v>0</v>
      </c>
      <c r="G17" s="6">
        <f t="shared" si="1"/>
        <v>0</v>
      </c>
      <c r="H17" s="6">
        <f t="shared" si="2"/>
        <v>0</v>
      </c>
      <c r="I17" s="6">
        <f>ROUND(SUM(F17:H17),2)*(Tablas!$E$8)</f>
        <v>0</v>
      </c>
      <c r="J17" s="6">
        <f t="shared" si="3"/>
        <v>0</v>
      </c>
      <c r="AR17" s="14" t="str">
        <f t="shared" si="4"/>
        <v/>
      </c>
      <c r="AS17" s="6">
        <f t="shared" si="5"/>
        <v>0</v>
      </c>
      <c r="AT17" s="6">
        <f t="shared" si="6"/>
        <v>0</v>
      </c>
      <c r="AU17" s="6">
        <f>IF(SUM($AT$12:$AT17)&gt;0,0,IF($AR17&lt;&gt;"",-PPMT($H$2,$AR17,$C$4*12,$AS$12-SUM($AT$12:$AT17)),0))</f>
        <v>0</v>
      </c>
      <c r="AV17" s="6">
        <f>IF(SUM($AT$12:$AT17)&gt;0,0,IF($AR17&lt;&gt;"",AS17-AU17-AT17,0))</f>
        <v>0</v>
      </c>
      <c r="AW17" s="6">
        <f>IF(SUM($AT$12:$AT17)&gt;0,0,IF($AR17&lt;&gt;"",(AS17-AT17)*$H$2,0))</f>
        <v>0</v>
      </c>
      <c r="AX17" s="6">
        <f>IF(AU17&gt;0,IF(SUM($AT$12:$AT17)&gt;0,0,IF($AR17&lt;&gt;"",Tablas!$G$8,0)),0)</f>
        <v>0</v>
      </c>
      <c r="AY17" s="6">
        <f>IF($AR17&lt;&gt;"",ROUND(AX17+AW17+AU17,2),0)*(1+Tablas!$E$8)</f>
        <v>0</v>
      </c>
      <c r="BA17" s="14" t="str">
        <f t="shared" si="7"/>
        <v/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 t="str">
        <f t="shared" si="10"/>
        <v/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 t="str">
        <f t="shared" si="13"/>
        <v/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 t="str">
        <f t="shared" si="16"/>
        <v/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 t="str">
        <f t="shared" si="19"/>
        <v/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 t="str">
        <f t="shared" si="22"/>
        <v/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 t="str">
        <f t="shared" si="25"/>
        <v/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 t="str">
        <f t="shared" si="28"/>
        <v/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 t="str">
        <f t="shared" si="31"/>
        <v/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 t="str">
        <f t="shared" si="34"/>
        <v/>
      </c>
      <c r="C18" s="1">
        <f t="shared" si="35"/>
        <v>45792</v>
      </c>
      <c r="D18" s="34"/>
      <c r="E18" s="6" t="e">
        <f t="shared" si="36"/>
        <v>#NUM!</v>
      </c>
      <c r="F18" s="6">
        <f t="shared" si="0"/>
        <v>0</v>
      </c>
      <c r="G18" s="6">
        <f t="shared" si="1"/>
        <v>0</v>
      </c>
      <c r="H18" s="6">
        <f t="shared" si="2"/>
        <v>0</v>
      </c>
      <c r="I18" s="6">
        <f>ROUND(SUM(F18:H18),2)*(Tablas!$E$8)</f>
        <v>0</v>
      </c>
      <c r="J18" s="6">
        <f t="shared" si="3"/>
        <v>0</v>
      </c>
      <c r="P18" s="40"/>
      <c r="AR18" s="14" t="str">
        <f t="shared" si="4"/>
        <v/>
      </c>
      <c r="AS18" s="6">
        <f t="shared" si="5"/>
        <v>0</v>
      </c>
      <c r="AT18" s="6">
        <f t="shared" si="6"/>
        <v>0</v>
      </c>
      <c r="AU18" s="6">
        <f>IF(SUM($AT$12:$AT18)&gt;0,0,IF($AR18&lt;&gt;"",-PPMT($H$2,$AR18,$C$4*12,$AS$12-SUM($AT$12:$AT18)),0))</f>
        <v>0</v>
      </c>
      <c r="AV18" s="6">
        <f>IF(SUM($AT$12:$AT18)&gt;0,0,IF($AR18&lt;&gt;"",AS18-AU18-AT18,0))</f>
        <v>0</v>
      </c>
      <c r="AW18" s="6">
        <f>IF(SUM($AT$12:$AT18)&gt;0,0,IF($AR18&lt;&gt;"",(AS18-AT18)*$H$2,0))</f>
        <v>0</v>
      </c>
      <c r="AX18" s="6">
        <f>IF(AU18&gt;0,IF(SUM($AT$12:$AT18)&gt;0,0,IF($AR18&lt;&gt;"",Tablas!$G$8,0)),0)</f>
        <v>0</v>
      </c>
      <c r="AY18" s="6">
        <f>IF($AR18&lt;&gt;"",ROUND(AX18+AW18+AU18,2),0)*(1+Tablas!$E$8)</f>
        <v>0</v>
      </c>
      <c r="BA18" s="14" t="str">
        <f t="shared" si="7"/>
        <v/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 t="str">
        <f t="shared" si="10"/>
        <v/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 t="str">
        <f t="shared" si="13"/>
        <v/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 t="str">
        <f t="shared" si="16"/>
        <v/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 t="str">
        <f t="shared" si="19"/>
        <v/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 t="str">
        <f t="shared" si="22"/>
        <v/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 t="str">
        <f t="shared" si="25"/>
        <v/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 t="str">
        <f t="shared" si="28"/>
        <v/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 t="str">
        <f t="shared" si="31"/>
        <v/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 t="str">
        <f t="shared" si="34"/>
        <v/>
      </c>
      <c r="C19" s="1">
        <f t="shared" si="35"/>
        <v>45823</v>
      </c>
      <c r="D19" s="34"/>
      <c r="E19" s="6" t="e">
        <f t="shared" si="36"/>
        <v>#NUM!</v>
      </c>
      <c r="F19" s="6">
        <f t="shared" si="0"/>
        <v>0</v>
      </c>
      <c r="G19" s="6">
        <f t="shared" si="1"/>
        <v>0</v>
      </c>
      <c r="H19" s="6">
        <f t="shared" si="2"/>
        <v>0</v>
      </c>
      <c r="I19" s="6">
        <f>ROUND(SUM(F19:H19),2)*(Tablas!$E$8)</f>
        <v>0</v>
      </c>
      <c r="J19" s="6">
        <f t="shared" si="3"/>
        <v>0</v>
      </c>
      <c r="P19" s="40"/>
      <c r="AR19" s="14" t="str">
        <f t="shared" si="4"/>
        <v/>
      </c>
      <c r="AS19" s="6">
        <f t="shared" si="5"/>
        <v>0</v>
      </c>
      <c r="AT19" s="6">
        <f t="shared" si="6"/>
        <v>0</v>
      </c>
      <c r="AU19" s="6">
        <f>IF(SUM($AT$12:$AT19)&gt;0,0,IF($AR19&lt;&gt;"",-PPMT($H$2,$AR19,$C$4*12,$AS$12-SUM($AT$12:$AT19)),0))</f>
        <v>0</v>
      </c>
      <c r="AV19" s="6">
        <f>IF(SUM($AT$12:$AT19)&gt;0,0,IF($AR19&lt;&gt;"",AS19-AU19-AT19,0))</f>
        <v>0</v>
      </c>
      <c r="AW19" s="6">
        <f>IF(SUM($AT$12:$AT19)&gt;0,0,IF($AR19&lt;&gt;"",(AS19-AT19)*$H$2,0))</f>
        <v>0</v>
      </c>
      <c r="AX19" s="6">
        <f>IF(AU19&gt;0,IF(SUM($AT$12:$AT19)&gt;0,0,IF($AR19&lt;&gt;"",Tablas!$G$8,0)),0)</f>
        <v>0</v>
      </c>
      <c r="AY19" s="6">
        <f>IF($AR19&lt;&gt;"",ROUND(AX19+AW19+AU19,2),0)*(1+Tablas!$E$8)</f>
        <v>0</v>
      </c>
      <c r="BA19" s="14" t="str">
        <f t="shared" si="7"/>
        <v/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 t="str">
        <f t="shared" si="10"/>
        <v/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 t="str">
        <f t="shared" si="13"/>
        <v/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 t="str">
        <f t="shared" si="16"/>
        <v/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 t="str">
        <f t="shared" si="19"/>
        <v/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 t="str">
        <f t="shared" si="22"/>
        <v/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 t="str">
        <f t="shared" si="25"/>
        <v/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 t="str">
        <f t="shared" si="28"/>
        <v/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 t="str">
        <f t="shared" si="31"/>
        <v/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 t="str">
        <f t="shared" si="34"/>
        <v/>
      </c>
      <c r="C20" s="1">
        <f t="shared" si="35"/>
        <v>45853</v>
      </c>
      <c r="D20" s="34"/>
      <c r="E20" s="6" t="e">
        <f t="shared" si="36"/>
        <v>#NUM!</v>
      </c>
      <c r="F20" s="6">
        <f t="shared" si="0"/>
        <v>0</v>
      </c>
      <c r="G20" s="6">
        <f t="shared" si="1"/>
        <v>0</v>
      </c>
      <c r="H20" s="6">
        <f t="shared" si="2"/>
        <v>0</v>
      </c>
      <c r="I20" s="6">
        <f>ROUND(SUM(F20:H20),2)*(Tablas!$E$8)</f>
        <v>0</v>
      </c>
      <c r="J20" s="6">
        <f t="shared" si="3"/>
        <v>0</v>
      </c>
      <c r="P20" s="40"/>
      <c r="AR20" s="14" t="str">
        <f t="shared" si="4"/>
        <v/>
      </c>
      <c r="AS20" s="6">
        <f t="shared" si="5"/>
        <v>0</v>
      </c>
      <c r="AT20" s="6">
        <f t="shared" si="6"/>
        <v>0</v>
      </c>
      <c r="AU20" s="6">
        <f>IF(SUM($AT$12:$AT20)&gt;0,0,IF($AR20&lt;&gt;"",-PPMT($H$2,$AR20,$C$4*12,$AS$12-SUM($AT$12:$AT20)),0))</f>
        <v>0</v>
      </c>
      <c r="AV20" s="6">
        <f>IF(SUM($AT$12:$AT20)&gt;0,0,IF($AR20&lt;&gt;"",AS20-AU20-AT20,0))</f>
        <v>0</v>
      </c>
      <c r="AW20" s="6">
        <f>IF(SUM($AT$12:$AT20)&gt;0,0,IF($AR20&lt;&gt;"",(AS20-AT20)*$H$2,0))</f>
        <v>0</v>
      </c>
      <c r="AX20" s="6">
        <f>IF(AU20&gt;0,IF(SUM($AT$12:$AT20)&gt;0,0,IF($AR20&lt;&gt;"",Tablas!$G$8,0)),0)</f>
        <v>0</v>
      </c>
      <c r="AY20" s="6">
        <f>IF($AR20&lt;&gt;"",ROUND(AX20+AW20+AU20,2),0)*(1+Tablas!$E$8)</f>
        <v>0</v>
      </c>
      <c r="BA20" s="14" t="str">
        <f t="shared" si="7"/>
        <v/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 t="str">
        <f t="shared" si="10"/>
        <v/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 t="str">
        <f t="shared" si="13"/>
        <v/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 t="str">
        <f t="shared" si="16"/>
        <v/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 t="str">
        <f t="shared" si="19"/>
        <v/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 t="str">
        <f t="shared" si="22"/>
        <v/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 t="str">
        <f t="shared" si="25"/>
        <v/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 t="str">
        <f t="shared" si="28"/>
        <v/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 t="str">
        <f t="shared" si="31"/>
        <v/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 t="str">
        <f t="shared" si="34"/>
        <v/>
      </c>
      <c r="C21" s="1">
        <f t="shared" si="35"/>
        <v>45884</v>
      </c>
      <c r="D21" s="34"/>
      <c r="E21" s="6" t="e">
        <f t="shared" si="36"/>
        <v>#NUM!</v>
      </c>
      <c r="F21" s="6">
        <f t="shared" si="0"/>
        <v>0</v>
      </c>
      <c r="G21" s="6">
        <f t="shared" si="1"/>
        <v>0</v>
      </c>
      <c r="H21" s="6">
        <f t="shared" si="2"/>
        <v>0</v>
      </c>
      <c r="I21" s="6">
        <f>ROUND(SUM(F21:H21),2)*(Tablas!$E$8)</f>
        <v>0</v>
      </c>
      <c r="J21" s="6">
        <f t="shared" si="3"/>
        <v>0</v>
      </c>
      <c r="AR21" s="14" t="str">
        <f t="shared" si="4"/>
        <v/>
      </c>
      <c r="AS21" s="6">
        <f t="shared" si="5"/>
        <v>0</v>
      </c>
      <c r="AT21" s="6">
        <f t="shared" si="6"/>
        <v>0</v>
      </c>
      <c r="AU21" s="6">
        <f>IF(SUM($AT$12:$AT21)&gt;0,0,IF($AR21&lt;&gt;"",-PPMT($H$2,$AR21,$C$4*12,$AS$12-SUM($AT$12:$AT21)),0))</f>
        <v>0</v>
      </c>
      <c r="AV21" s="6">
        <f>IF(SUM($AT$12:$AT21)&gt;0,0,IF($AR21&lt;&gt;"",AS21-AU21-AT21,0))</f>
        <v>0</v>
      </c>
      <c r="AW21" s="6">
        <f>IF(SUM($AT$12:$AT21)&gt;0,0,IF($AR21&lt;&gt;"",(AS21-AT21)*$H$2,0))</f>
        <v>0</v>
      </c>
      <c r="AX21" s="6">
        <f>IF(AU21&gt;0,IF(SUM($AT$12:$AT21)&gt;0,0,IF($AR21&lt;&gt;"",Tablas!$G$8,0)),0)</f>
        <v>0</v>
      </c>
      <c r="AY21" s="6">
        <f>IF($AR21&lt;&gt;"",ROUND(AX21+AW21+AU21,2),0)*(1+Tablas!$E$8)</f>
        <v>0</v>
      </c>
      <c r="BA21" s="14" t="str">
        <f t="shared" si="7"/>
        <v/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 t="str">
        <f t="shared" si="10"/>
        <v/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 t="str">
        <f t="shared" si="13"/>
        <v/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 t="str">
        <f t="shared" si="16"/>
        <v/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 t="str">
        <f t="shared" si="19"/>
        <v/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 t="str">
        <f t="shared" si="22"/>
        <v/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 t="str">
        <f t="shared" si="25"/>
        <v/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 t="str">
        <f t="shared" si="28"/>
        <v/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 t="str">
        <f t="shared" si="31"/>
        <v/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 t="str">
        <f t="shared" si="34"/>
        <v/>
      </c>
      <c r="C22" s="1">
        <f t="shared" si="35"/>
        <v>45915</v>
      </c>
      <c r="D22" s="34"/>
      <c r="E22" s="6" t="e">
        <f t="shared" si="36"/>
        <v>#NUM!</v>
      </c>
      <c r="F22" s="6">
        <f t="shared" si="0"/>
        <v>0</v>
      </c>
      <c r="G22" s="6">
        <f t="shared" si="1"/>
        <v>0</v>
      </c>
      <c r="H22" s="6">
        <f t="shared" si="2"/>
        <v>0</v>
      </c>
      <c r="I22" s="6">
        <f>ROUND(SUM(F22:H22),2)*(Tablas!$E$8)</f>
        <v>0</v>
      </c>
      <c r="J22" s="6">
        <f t="shared" si="3"/>
        <v>0</v>
      </c>
      <c r="AR22" s="14" t="str">
        <f t="shared" si="4"/>
        <v/>
      </c>
      <c r="AS22" s="6">
        <f t="shared" si="5"/>
        <v>0</v>
      </c>
      <c r="AT22" s="6">
        <f t="shared" si="6"/>
        <v>0</v>
      </c>
      <c r="AU22" s="6">
        <f>IF(SUM($AT$12:$AT22)&gt;0,0,IF($AR22&lt;&gt;"",-PPMT($H$2,$AR22,$C$4*12,$AS$12-SUM($AT$12:$AT22)),0))</f>
        <v>0</v>
      </c>
      <c r="AV22" s="6">
        <f>IF(SUM($AT$12:$AT22)&gt;0,0,IF($AR22&lt;&gt;"",AS22-AU22-AT22,0))</f>
        <v>0</v>
      </c>
      <c r="AW22" s="6">
        <f>IF(SUM($AT$12:$AT22)&gt;0,0,IF($AR22&lt;&gt;"",(AS22-AT22)*$H$2,0))</f>
        <v>0</v>
      </c>
      <c r="AX22" s="6">
        <f>IF(AU22&gt;0,IF(SUM($AT$12:$AT22)&gt;0,0,IF($AR22&lt;&gt;"",Tablas!$G$8,0)),0)</f>
        <v>0</v>
      </c>
      <c r="AY22" s="6">
        <f>IF($AR22&lt;&gt;"",ROUND(AX22+AW22+AU22,2),0)*(1+Tablas!$E$8)</f>
        <v>0</v>
      </c>
      <c r="BA22" s="14" t="str">
        <f t="shared" si="7"/>
        <v/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 t="str">
        <f t="shared" si="10"/>
        <v/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 t="str">
        <f t="shared" si="13"/>
        <v/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 t="str">
        <f t="shared" si="16"/>
        <v/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 t="str">
        <f t="shared" si="19"/>
        <v/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 t="str">
        <f t="shared" si="22"/>
        <v/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 t="str">
        <f t="shared" si="25"/>
        <v/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 t="str">
        <f t="shared" si="28"/>
        <v/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 t="str">
        <f t="shared" si="31"/>
        <v/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 t="str">
        <f t="shared" si="34"/>
        <v/>
      </c>
      <c r="C23" s="1">
        <f t="shared" si="35"/>
        <v>45945</v>
      </c>
      <c r="D23" s="34"/>
      <c r="E23" s="6" t="e">
        <f t="shared" si="36"/>
        <v>#NUM!</v>
      </c>
      <c r="F23" s="6">
        <f t="shared" si="0"/>
        <v>0</v>
      </c>
      <c r="G23" s="6">
        <f t="shared" si="1"/>
        <v>0</v>
      </c>
      <c r="H23" s="6">
        <f t="shared" si="2"/>
        <v>0</v>
      </c>
      <c r="I23" s="6">
        <f>ROUND(SUM(F23:H23),2)*(Tablas!$E$8)</f>
        <v>0</v>
      </c>
      <c r="J23" s="6">
        <f t="shared" si="3"/>
        <v>0</v>
      </c>
      <c r="AR23" s="14" t="str">
        <f t="shared" si="4"/>
        <v/>
      </c>
      <c r="AS23" s="6">
        <f t="shared" si="5"/>
        <v>0</v>
      </c>
      <c r="AT23" s="6">
        <f t="shared" si="6"/>
        <v>0</v>
      </c>
      <c r="AU23" s="6">
        <f>IF(SUM($AT$12:$AT23)&gt;0,0,IF($AR23&lt;&gt;"",-PPMT($H$2,$AR23,$C$4*12,$AS$12-SUM($AT$12:$AT23)),0))</f>
        <v>0</v>
      </c>
      <c r="AV23" s="6">
        <f>IF(SUM($AT$12:$AT23)&gt;0,0,IF($AR23&lt;&gt;"",AS23-AU23-AT23,0))</f>
        <v>0</v>
      </c>
      <c r="AW23" s="6">
        <f>IF(SUM($AT$12:$AT23)&gt;0,0,IF($AR23&lt;&gt;"",(AS23-AT23)*$H$2,0))</f>
        <v>0</v>
      </c>
      <c r="AX23" s="6">
        <f>IF(AU23&gt;0,IF(SUM($AT$12:$AT23)&gt;0,0,IF($AR23&lt;&gt;"",Tablas!$G$8,0)),0)</f>
        <v>0</v>
      </c>
      <c r="AY23" s="6">
        <f>IF($AR23&lt;&gt;"",ROUND(AX23+AW23+AU23,2),0)*(1+Tablas!$E$8)</f>
        <v>0</v>
      </c>
      <c r="BA23" s="14" t="str">
        <f t="shared" si="7"/>
        <v/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 t="str">
        <f t="shared" si="10"/>
        <v/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 t="str">
        <f t="shared" si="13"/>
        <v/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 t="str">
        <f t="shared" si="16"/>
        <v/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 t="str">
        <f t="shared" si="19"/>
        <v/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 t="str">
        <f t="shared" si="22"/>
        <v/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 t="str">
        <f t="shared" si="25"/>
        <v/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 t="str">
        <f t="shared" si="28"/>
        <v/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 t="str">
        <f t="shared" si="31"/>
        <v/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 t="str">
        <f t="shared" si="34"/>
        <v/>
      </c>
      <c r="C24" s="1">
        <f t="shared" si="35"/>
        <v>45976</v>
      </c>
      <c r="D24" s="34"/>
      <c r="E24" s="6" t="e">
        <f t="shared" si="36"/>
        <v>#NUM!</v>
      </c>
      <c r="F24" s="6">
        <f t="shared" si="0"/>
        <v>0</v>
      </c>
      <c r="G24" s="6">
        <f t="shared" si="1"/>
        <v>0</v>
      </c>
      <c r="H24" s="6">
        <f t="shared" si="2"/>
        <v>0</v>
      </c>
      <c r="I24" s="6">
        <f>ROUND(SUM(F24:H24),2)*(Tablas!$E$8)</f>
        <v>0</v>
      </c>
      <c r="J24" s="6">
        <f t="shared" si="3"/>
        <v>0</v>
      </c>
      <c r="AR24" s="14" t="str">
        <f t="shared" si="4"/>
        <v/>
      </c>
      <c r="AS24" s="6">
        <f t="shared" si="5"/>
        <v>0</v>
      </c>
      <c r="AT24" s="6">
        <f t="shared" si="6"/>
        <v>0</v>
      </c>
      <c r="AU24" s="6">
        <f>IF(SUM($AT$12:$AT24)&gt;0,0,IF($AR24&lt;&gt;"",-PPMT($H$2,$AR24,$C$4*12,$AS$12-SUM($AT$12:$AT24)),0))</f>
        <v>0</v>
      </c>
      <c r="AV24" s="6">
        <f>IF(SUM($AT$12:$AT24)&gt;0,0,IF($AR24&lt;&gt;"",AS24-AU24-AT24,0))</f>
        <v>0</v>
      </c>
      <c r="AW24" s="6">
        <f>IF(SUM($AT$12:$AT24)&gt;0,0,IF($AR24&lt;&gt;"",(AS24-AT24)*$H$2,0))</f>
        <v>0</v>
      </c>
      <c r="AX24" s="6">
        <f>IF(AU24&gt;0,IF(SUM($AT$12:$AT24)&gt;0,0,IF($AR24&lt;&gt;"",Tablas!$G$8,0)),0)</f>
        <v>0</v>
      </c>
      <c r="AY24" s="6">
        <f>IF($AR24&lt;&gt;"",ROUND(AX24+AW24+AU24,2),0)*(1+Tablas!$E$8)</f>
        <v>0</v>
      </c>
      <c r="BA24" s="14" t="str">
        <f t="shared" si="7"/>
        <v/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 t="str">
        <f t="shared" si="10"/>
        <v/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 t="str">
        <f t="shared" si="13"/>
        <v/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 t="str">
        <f t="shared" si="16"/>
        <v/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 t="str">
        <f t="shared" si="19"/>
        <v/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 t="str">
        <f t="shared" si="22"/>
        <v/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 t="str">
        <f t="shared" si="25"/>
        <v/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 t="str">
        <f t="shared" si="28"/>
        <v/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 t="str">
        <f t="shared" si="31"/>
        <v/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 t="str">
        <f t="shared" si="34"/>
        <v/>
      </c>
      <c r="C25" s="1">
        <f t="shared" si="35"/>
        <v>46006</v>
      </c>
      <c r="D25" s="34"/>
      <c r="E25" s="6" t="e">
        <f t="shared" si="36"/>
        <v>#NUM!</v>
      </c>
      <c r="F25" s="6">
        <f t="shared" si="0"/>
        <v>0</v>
      </c>
      <c r="G25" s="6">
        <f t="shared" si="1"/>
        <v>0</v>
      </c>
      <c r="H25" s="6">
        <f t="shared" si="2"/>
        <v>0</v>
      </c>
      <c r="I25" s="6">
        <f>ROUND(SUM(F25:H25),2)*(Tablas!$E$8)</f>
        <v>0</v>
      </c>
      <c r="J25" s="6">
        <f t="shared" si="3"/>
        <v>0</v>
      </c>
      <c r="AR25" s="14" t="str">
        <f t="shared" si="4"/>
        <v/>
      </c>
      <c r="AS25" s="6">
        <f t="shared" si="5"/>
        <v>0</v>
      </c>
      <c r="AT25" s="6">
        <f t="shared" si="6"/>
        <v>0</v>
      </c>
      <c r="AU25" s="6">
        <f>IF(SUM($AT$12:$AT25)&gt;0,0,IF($AR25&lt;&gt;"",-PPMT($H$2,$AR25,$C$4*12,$AS$12-SUM($AT$12:$AT25)),0))</f>
        <v>0</v>
      </c>
      <c r="AV25" s="6">
        <f>IF(SUM($AT$12:$AT25)&gt;0,0,IF($AR25&lt;&gt;"",AS25-AU25-AT25,0))</f>
        <v>0</v>
      </c>
      <c r="AW25" s="6">
        <f>IF(SUM($AT$12:$AT25)&gt;0,0,IF($AR25&lt;&gt;"",(AS25-AT25)*$H$2,0))</f>
        <v>0</v>
      </c>
      <c r="AX25" s="6">
        <f>IF(AU25&gt;0,IF(SUM($AT$12:$AT25)&gt;0,0,IF($AR25&lt;&gt;"",Tablas!$G$8,0)),0)</f>
        <v>0</v>
      </c>
      <c r="AY25" s="6">
        <f>IF($AR25&lt;&gt;"",ROUND(AX25+AW25+AU25,2),0)*(1+Tablas!$E$8)</f>
        <v>0</v>
      </c>
      <c r="BA25" s="14" t="str">
        <f t="shared" si="7"/>
        <v/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 t="str">
        <f t="shared" si="10"/>
        <v/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 t="str">
        <f t="shared" si="13"/>
        <v/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 t="str">
        <f t="shared" si="16"/>
        <v/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 t="str">
        <f t="shared" si="19"/>
        <v/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 t="str">
        <f t="shared" si="22"/>
        <v/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 t="str">
        <f t="shared" si="25"/>
        <v/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 t="str">
        <f t="shared" si="28"/>
        <v/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 t="str">
        <f t="shared" si="31"/>
        <v/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 t="str">
        <f t="shared" si="34"/>
        <v/>
      </c>
      <c r="C26" s="1">
        <f t="shared" si="35"/>
        <v>46037</v>
      </c>
      <c r="D26" s="34"/>
      <c r="E26" s="6" t="e">
        <f t="shared" si="36"/>
        <v>#NUM!</v>
      </c>
      <c r="F26" s="6">
        <f t="shared" si="0"/>
        <v>0</v>
      </c>
      <c r="G26" s="6">
        <f t="shared" si="1"/>
        <v>0</v>
      </c>
      <c r="H26" s="6">
        <f t="shared" si="2"/>
        <v>0</v>
      </c>
      <c r="I26" s="6">
        <f>ROUND(SUM(F26:H26),2)*(Tablas!$E$8)</f>
        <v>0</v>
      </c>
      <c r="J26" s="6">
        <f t="shared" si="3"/>
        <v>0</v>
      </c>
      <c r="AR26" s="14" t="str">
        <f t="shared" si="4"/>
        <v/>
      </c>
      <c r="AS26" s="6">
        <f t="shared" si="5"/>
        <v>0</v>
      </c>
      <c r="AT26" s="6">
        <f t="shared" si="6"/>
        <v>0</v>
      </c>
      <c r="AU26" s="6">
        <f>IF(SUM($AT$12:$AT26)&gt;0,0,IF($AR26&lt;&gt;"",-PPMT($H$2,$AR26,$C$4*12,$AS$12-SUM($AT$12:$AT26)),0))</f>
        <v>0</v>
      </c>
      <c r="AV26" s="6">
        <f>IF(SUM($AT$12:$AT26)&gt;0,0,IF($AR26&lt;&gt;"",AS26-AU26-AT26,0))</f>
        <v>0</v>
      </c>
      <c r="AW26" s="6">
        <f>IF(SUM($AT$12:$AT26)&gt;0,0,IF($AR26&lt;&gt;"",(AS26-AT26)*$H$2,0))</f>
        <v>0</v>
      </c>
      <c r="AX26" s="6">
        <f>IF(AU26&gt;0,IF(SUM($AT$12:$AT26)&gt;0,0,IF($AR26&lt;&gt;"",Tablas!$G$8,0)),0)</f>
        <v>0</v>
      </c>
      <c r="AY26" s="6">
        <f>IF($AR26&lt;&gt;"",ROUND(AX26+AW26+AU26,2),0)*(1+Tablas!$E$8)</f>
        <v>0</v>
      </c>
      <c r="BA26" s="14" t="str">
        <f t="shared" si="7"/>
        <v/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 t="str">
        <f t="shared" si="10"/>
        <v/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 t="str">
        <f t="shared" si="13"/>
        <v/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 t="str">
        <f t="shared" si="16"/>
        <v/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 t="str">
        <f t="shared" si="19"/>
        <v/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 t="str">
        <f t="shared" si="22"/>
        <v/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 t="str">
        <f t="shared" si="25"/>
        <v/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 t="str">
        <f t="shared" si="28"/>
        <v/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 t="str">
        <f t="shared" si="31"/>
        <v/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 t="str">
        <f t="shared" si="34"/>
        <v/>
      </c>
      <c r="C27" s="1">
        <f t="shared" si="35"/>
        <v>46068</v>
      </c>
      <c r="D27" s="34"/>
      <c r="E27" s="6" t="e">
        <f t="shared" si="36"/>
        <v>#NUM!</v>
      </c>
      <c r="F27" s="6">
        <f t="shared" si="0"/>
        <v>0</v>
      </c>
      <c r="G27" s="6">
        <f t="shared" si="1"/>
        <v>0</v>
      </c>
      <c r="H27" s="6">
        <f t="shared" si="2"/>
        <v>0</v>
      </c>
      <c r="I27" s="6">
        <f>ROUND(SUM(F27:H27),2)*(Tablas!$E$8)</f>
        <v>0</v>
      </c>
      <c r="J27" s="6">
        <f t="shared" si="3"/>
        <v>0</v>
      </c>
      <c r="AR27" s="14" t="str">
        <f t="shared" si="4"/>
        <v/>
      </c>
      <c r="AS27" s="6">
        <f t="shared" si="5"/>
        <v>0</v>
      </c>
      <c r="AT27" s="6">
        <f t="shared" si="6"/>
        <v>0</v>
      </c>
      <c r="AU27" s="6">
        <f>IF(SUM($AT$12:$AT27)&gt;0,0,IF($AR27&lt;&gt;"",-PPMT($H$2,$AR27,$C$4*12,$AS$12-SUM($AT$12:$AT27)),0))</f>
        <v>0</v>
      </c>
      <c r="AV27" s="6">
        <f>IF(SUM($AT$12:$AT27)&gt;0,0,IF($AR27&lt;&gt;"",AS27-AU27-AT27,0))</f>
        <v>0</v>
      </c>
      <c r="AW27" s="6">
        <f>IF(SUM($AT$12:$AT27)&gt;0,0,IF($AR27&lt;&gt;"",(AS27-AT27)*$H$2,0))</f>
        <v>0</v>
      </c>
      <c r="AX27" s="6">
        <f>IF(AU27&gt;0,IF(SUM($AT$12:$AT27)&gt;0,0,IF($AR27&lt;&gt;"",Tablas!$G$8,0)),0)</f>
        <v>0</v>
      </c>
      <c r="AY27" s="6">
        <f>IF($AR27&lt;&gt;"",ROUND(AX27+AW27+AU27,2),0)*(1+Tablas!$E$8)</f>
        <v>0</v>
      </c>
      <c r="BA27" s="14" t="str">
        <f t="shared" si="7"/>
        <v/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 t="str">
        <f t="shared" si="10"/>
        <v/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 t="str">
        <f t="shared" si="13"/>
        <v/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 t="str">
        <f t="shared" si="16"/>
        <v/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 t="str">
        <f t="shared" si="19"/>
        <v/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 t="str">
        <f t="shared" si="22"/>
        <v/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 t="str">
        <f t="shared" si="25"/>
        <v/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 t="str">
        <f t="shared" si="28"/>
        <v/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 t="str">
        <f t="shared" si="31"/>
        <v/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 t="str">
        <f t="shared" si="34"/>
        <v/>
      </c>
      <c r="C28" s="1">
        <f t="shared" si="35"/>
        <v>46096</v>
      </c>
      <c r="D28" s="34"/>
      <c r="E28" s="6" t="e">
        <f t="shared" si="36"/>
        <v>#NUM!</v>
      </c>
      <c r="F28" s="6">
        <f t="shared" si="0"/>
        <v>0</v>
      </c>
      <c r="G28" s="6">
        <f t="shared" si="1"/>
        <v>0</v>
      </c>
      <c r="H28" s="6">
        <f t="shared" si="2"/>
        <v>0</v>
      </c>
      <c r="I28" s="6">
        <f>ROUND(SUM(F28:H28),2)*(Tablas!$E$8)</f>
        <v>0</v>
      </c>
      <c r="J28" s="6">
        <f t="shared" si="3"/>
        <v>0</v>
      </c>
      <c r="AR28" s="14" t="str">
        <f t="shared" si="4"/>
        <v/>
      </c>
      <c r="AS28" s="6">
        <f t="shared" si="5"/>
        <v>0</v>
      </c>
      <c r="AT28" s="6">
        <f t="shared" si="6"/>
        <v>0</v>
      </c>
      <c r="AU28" s="6">
        <f>IF(SUM($AT$12:$AT28)&gt;0,0,IF($AR28&lt;&gt;"",-PPMT($H$2,$AR28,$C$4*12,$AS$12-SUM($AT$12:$AT28)),0))</f>
        <v>0</v>
      </c>
      <c r="AV28" s="6">
        <f>IF(SUM($AT$12:$AT28)&gt;0,0,IF($AR28&lt;&gt;"",AS28-AU28-AT28,0))</f>
        <v>0</v>
      </c>
      <c r="AW28" s="6">
        <f>IF(SUM($AT$12:$AT28)&gt;0,0,IF($AR28&lt;&gt;"",(AS28-AT28)*$H$2,0))</f>
        <v>0</v>
      </c>
      <c r="AX28" s="6">
        <f>IF(AU28&gt;0,IF(SUM($AT$12:$AT28)&gt;0,0,IF($AR28&lt;&gt;"",Tablas!$G$8,0)),0)</f>
        <v>0</v>
      </c>
      <c r="AY28" s="6">
        <f>IF($AR28&lt;&gt;"",ROUND(AX28+AW28+AU28,2),0)*(1+Tablas!$E$8)</f>
        <v>0</v>
      </c>
      <c r="BA28" s="14" t="str">
        <f t="shared" si="7"/>
        <v/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 t="str">
        <f t="shared" si="10"/>
        <v/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 t="str">
        <f t="shared" si="13"/>
        <v/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 t="str">
        <f t="shared" si="16"/>
        <v/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 t="str">
        <f t="shared" si="19"/>
        <v/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 t="str">
        <f t="shared" si="22"/>
        <v/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 t="str">
        <f t="shared" si="25"/>
        <v/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 t="str">
        <f t="shared" si="28"/>
        <v/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 t="str">
        <f t="shared" si="31"/>
        <v/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 t="str">
        <f t="shared" si="34"/>
        <v/>
      </c>
      <c r="C29" s="1">
        <f t="shared" si="35"/>
        <v>46127</v>
      </c>
      <c r="D29" s="34"/>
      <c r="E29" s="6" t="e">
        <f t="shared" si="36"/>
        <v>#NUM!</v>
      </c>
      <c r="F29" s="6">
        <f t="shared" si="0"/>
        <v>0</v>
      </c>
      <c r="G29" s="6">
        <f t="shared" si="1"/>
        <v>0</v>
      </c>
      <c r="H29" s="6">
        <f t="shared" si="2"/>
        <v>0</v>
      </c>
      <c r="I29" s="6">
        <f>ROUND(SUM(F29:H29),2)*(Tablas!$E$8)</f>
        <v>0</v>
      </c>
      <c r="J29" s="6">
        <f t="shared" si="3"/>
        <v>0</v>
      </c>
      <c r="AR29" s="14" t="str">
        <f t="shared" si="4"/>
        <v/>
      </c>
      <c r="AS29" s="6">
        <f t="shared" si="5"/>
        <v>0</v>
      </c>
      <c r="AT29" s="6">
        <f t="shared" si="6"/>
        <v>0</v>
      </c>
      <c r="AU29" s="6">
        <f>IF(SUM($AT$12:$AT29)&gt;0,0,IF($AR29&lt;&gt;"",-PPMT($H$2,$AR29,$C$4*12,$AS$12-SUM($AT$12:$AT29)),0))</f>
        <v>0</v>
      </c>
      <c r="AV29" s="6">
        <f>IF(SUM($AT$12:$AT29)&gt;0,0,IF($AR29&lt;&gt;"",AS29-AU29-AT29,0))</f>
        <v>0</v>
      </c>
      <c r="AW29" s="6">
        <f>IF(SUM($AT$12:$AT29)&gt;0,0,IF($AR29&lt;&gt;"",(AS29-AT29)*$H$2,0))</f>
        <v>0</v>
      </c>
      <c r="AX29" s="6">
        <f>IF(AU29&gt;0,IF(SUM($AT$12:$AT29)&gt;0,0,IF($AR29&lt;&gt;"",Tablas!$G$8,0)),0)</f>
        <v>0</v>
      </c>
      <c r="AY29" s="6">
        <f>IF($AR29&lt;&gt;"",ROUND(AX29+AW29+AU29,2),0)*(1+Tablas!$E$8)</f>
        <v>0</v>
      </c>
      <c r="BA29" s="14" t="str">
        <f t="shared" si="7"/>
        <v/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 t="str">
        <f t="shared" si="10"/>
        <v/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 t="str">
        <f t="shared" si="13"/>
        <v/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 t="str">
        <f t="shared" si="16"/>
        <v/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 t="str">
        <f t="shared" si="19"/>
        <v/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 t="str">
        <f t="shared" si="22"/>
        <v/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 t="str">
        <f t="shared" si="25"/>
        <v/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 t="str">
        <f t="shared" si="28"/>
        <v/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 t="str">
        <f t="shared" si="31"/>
        <v/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 t="str">
        <f t="shared" si="34"/>
        <v/>
      </c>
      <c r="C30" s="1">
        <f t="shared" si="35"/>
        <v>46157</v>
      </c>
      <c r="D30" s="34"/>
      <c r="E30" s="6" t="e">
        <f t="shared" si="36"/>
        <v>#NUM!</v>
      </c>
      <c r="F30" s="6">
        <f t="shared" si="0"/>
        <v>0</v>
      </c>
      <c r="G30" s="6">
        <f t="shared" si="1"/>
        <v>0</v>
      </c>
      <c r="H30" s="6">
        <f t="shared" si="2"/>
        <v>0</v>
      </c>
      <c r="I30" s="6">
        <f>ROUND(SUM(F30:H30),2)*(Tablas!$E$8)</f>
        <v>0</v>
      </c>
      <c r="J30" s="6">
        <f t="shared" si="3"/>
        <v>0</v>
      </c>
      <c r="AR30" s="14" t="str">
        <f t="shared" si="4"/>
        <v/>
      </c>
      <c r="AS30" s="6">
        <f t="shared" si="5"/>
        <v>0</v>
      </c>
      <c r="AT30" s="6">
        <f t="shared" si="6"/>
        <v>0</v>
      </c>
      <c r="AU30" s="6">
        <f>IF(SUM($AT$12:$AT30)&gt;0,0,IF($AR30&lt;&gt;"",-PPMT($H$2,$AR30,$C$4*12,$AS$12-SUM($AT$12:$AT30)),0))</f>
        <v>0</v>
      </c>
      <c r="AV30" s="6">
        <f>IF(SUM($AT$12:$AT30)&gt;0,0,IF($AR30&lt;&gt;"",AS30-AU30-AT30,0))</f>
        <v>0</v>
      </c>
      <c r="AW30" s="6">
        <f>IF(SUM($AT$12:$AT30)&gt;0,0,IF($AR30&lt;&gt;"",(AS30-AT30)*$H$2,0))</f>
        <v>0</v>
      </c>
      <c r="AX30" s="6">
        <f>IF(AU30&gt;0,IF(SUM($AT$12:$AT30)&gt;0,0,IF($AR30&lt;&gt;"",Tablas!$G$8,0)),0)</f>
        <v>0</v>
      </c>
      <c r="AY30" s="6">
        <f>IF($AR30&lt;&gt;"",ROUND(AX30+AW30+AU30,2),0)*(1+Tablas!$E$8)</f>
        <v>0</v>
      </c>
      <c r="BA30" s="14" t="str">
        <f t="shared" si="7"/>
        <v/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 t="str">
        <f t="shared" si="10"/>
        <v/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 t="str">
        <f t="shared" si="13"/>
        <v/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 t="str">
        <f t="shared" si="16"/>
        <v/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 t="str">
        <f t="shared" si="19"/>
        <v/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 t="str">
        <f t="shared" si="22"/>
        <v/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 t="str">
        <f t="shared" si="25"/>
        <v/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 t="str">
        <f t="shared" si="28"/>
        <v/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 t="str">
        <f t="shared" si="31"/>
        <v/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 t="str">
        <f t="shared" si="34"/>
        <v/>
      </c>
      <c r="C31" s="1">
        <f t="shared" si="35"/>
        <v>46188</v>
      </c>
      <c r="D31" s="34"/>
      <c r="E31" s="6" t="e">
        <f t="shared" si="36"/>
        <v>#NUM!</v>
      </c>
      <c r="F31" s="6">
        <f t="shared" si="0"/>
        <v>0</v>
      </c>
      <c r="G31" s="6">
        <f t="shared" si="1"/>
        <v>0</v>
      </c>
      <c r="H31" s="6">
        <f t="shared" si="2"/>
        <v>0</v>
      </c>
      <c r="I31" s="6">
        <f>ROUND(SUM(F31:H31),2)*(Tablas!$E$8)</f>
        <v>0</v>
      </c>
      <c r="J31" s="6">
        <f t="shared" si="3"/>
        <v>0</v>
      </c>
      <c r="AR31" s="14" t="str">
        <f t="shared" si="4"/>
        <v/>
      </c>
      <c r="AS31" s="6">
        <f t="shared" si="5"/>
        <v>0</v>
      </c>
      <c r="AT31" s="6">
        <f t="shared" si="6"/>
        <v>0</v>
      </c>
      <c r="AU31" s="6">
        <f>IF(SUM($AT$12:$AT31)&gt;0,0,IF($AR31&lt;&gt;"",-PPMT($H$2,$AR31,$C$4*12,$AS$12-SUM($AT$12:$AT31)),0))</f>
        <v>0</v>
      </c>
      <c r="AV31" s="6">
        <f>IF(SUM($AT$12:$AT31)&gt;0,0,IF($AR31&lt;&gt;"",AS31-AU31-AT31,0))</f>
        <v>0</v>
      </c>
      <c r="AW31" s="6">
        <f>IF(SUM($AT$12:$AT31)&gt;0,0,IF($AR31&lt;&gt;"",(AS31-AT31)*$H$2,0))</f>
        <v>0</v>
      </c>
      <c r="AX31" s="6">
        <f>IF(AU31&gt;0,IF(SUM($AT$12:$AT31)&gt;0,0,IF($AR31&lt;&gt;"",Tablas!$G$8,0)),0)</f>
        <v>0</v>
      </c>
      <c r="AY31" s="6">
        <f>IF($AR31&lt;&gt;"",ROUND(AX31+AW31+AU31,2),0)*(1+Tablas!$E$8)</f>
        <v>0</v>
      </c>
      <c r="BA31" s="14" t="str">
        <f t="shared" si="7"/>
        <v/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 t="str">
        <f t="shared" si="10"/>
        <v/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 t="str">
        <f t="shared" si="13"/>
        <v/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 t="str">
        <f t="shared" si="16"/>
        <v/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 t="str">
        <f t="shared" si="19"/>
        <v/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 t="str">
        <f t="shared" si="22"/>
        <v/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 t="str">
        <f t="shared" si="25"/>
        <v/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 t="str">
        <f t="shared" si="28"/>
        <v/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 t="str">
        <f t="shared" si="31"/>
        <v/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 t="str">
        <f t="shared" si="34"/>
        <v/>
      </c>
      <c r="C32" s="1">
        <f t="shared" si="35"/>
        <v>46218</v>
      </c>
      <c r="D32" s="34"/>
      <c r="E32" s="6" t="e">
        <f t="shared" si="36"/>
        <v>#NUM!</v>
      </c>
      <c r="F32" s="6">
        <f t="shared" si="0"/>
        <v>0</v>
      </c>
      <c r="G32" s="6">
        <f t="shared" si="1"/>
        <v>0</v>
      </c>
      <c r="H32" s="6">
        <f t="shared" si="2"/>
        <v>0</v>
      </c>
      <c r="I32" s="6">
        <f>ROUND(SUM(F32:H32),2)*(Tablas!$E$8)</f>
        <v>0</v>
      </c>
      <c r="J32" s="6">
        <f t="shared" si="3"/>
        <v>0</v>
      </c>
      <c r="AR32" s="14" t="str">
        <f t="shared" si="4"/>
        <v/>
      </c>
      <c r="AS32" s="6">
        <f t="shared" si="5"/>
        <v>0</v>
      </c>
      <c r="AT32" s="6">
        <f t="shared" si="6"/>
        <v>0</v>
      </c>
      <c r="AU32" s="6">
        <f>IF(SUM($AT$12:$AT32)&gt;0,0,IF($AR32&lt;&gt;"",-PPMT($H$2,$AR32,$C$4*12,$AS$12-SUM($AT$12:$AT32)),0))</f>
        <v>0</v>
      </c>
      <c r="AV32" s="6">
        <f>IF(SUM($AT$12:$AT32)&gt;0,0,IF($AR32&lt;&gt;"",AS32-AU32-AT32,0))</f>
        <v>0</v>
      </c>
      <c r="AW32" s="6">
        <f>IF(SUM($AT$12:$AT32)&gt;0,0,IF($AR32&lt;&gt;"",(AS32-AT32)*$H$2,0))</f>
        <v>0</v>
      </c>
      <c r="AX32" s="6">
        <f>IF(AU32&gt;0,IF(SUM($AT$12:$AT32)&gt;0,0,IF($AR32&lt;&gt;"",Tablas!$G$8,0)),0)</f>
        <v>0</v>
      </c>
      <c r="AY32" s="6">
        <f>IF($AR32&lt;&gt;"",ROUND(AX32+AW32+AU32,2),0)*(1+Tablas!$E$8)</f>
        <v>0</v>
      </c>
      <c r="BA32" s="14" t="str">
        <f t="shared" si="7"/>
        <v/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 t="str">
        <f t="shared" si="10"/>
        <v/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 t="str">
        <f t="shared" si="13"/>
        <v/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 t="str">
        <f t="shared" si="16"/>
        <v/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 t="str">
        <f t="shared" si="19"/>
        <v/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 t="str">
        <f t="shared" si="22"/>
        <v/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 t="str">
        <f t="shared" si="25"/>
        <v/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 t="str">
        <f t="shared" si="28"/>
        <v/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 t="str">
        <f t="shared" si="31"/>
        <v/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 t="str">
        <f t="shared" si="34"/>
        <v/>
      </c>
      <c r="C33" s="1">
        <f t="shared" si="35"/>
        <v>46249</v>
      </c>
      <c r="D33" s="34"/>
      <c r="E33" s="6" t="e">
        <f t="shared" si="36"/>
        <v>#NUM!</v>
      </c>
      <c r="F33" s="6">
        <f t="shared" si="0"/>
        <v>0</v>
      </c>
      <c r="G33" s="6">
        <f t="shared" si="1"/>
        <v>0</v>
      </c>
      <c r="H33" s="6">
        <f t="shared" si="2"/>
        <v>0</v>
      </c>
      <c r="I33" s="6">
        <f>ROUND(SUM(F33:H33),2)*(Tablas!$E$8)</f>
        <v>0</v>
      </c>
      <c r="J33" s="6">
        <f t="shared" si="3"/>
        <v>0</v>
      </c>
      <c r="AR33" s="14" t="str">
        <f t="shared" si="4"/>
        <v/>
      </c>
      <c r="AS33" s="6">
        <f t="shared" si="5"/>
        <v>0</v>
      </c>
      <c r="AT33" s="6">
        <f t="shared" si="6"/>
        <v>0</v>
      </c>
      <c r="AU33" s="6">
        <f>IF(SUM($AT$12:$AT33)&gt;0,0,IF($AR33&lt;&gt;"",-PPMT($H$2,$AR33,$C$4*12,$AS$12-SUM($AT$12:$AT33)),0))</f>
        <v>0</v>
      </c>
      <c r="AV33" s="6">
        <f>IF(SUM($AT$12:$AT33)&gt;0,0,IF($AR33&lt;&gt;"",AS33-AU33-AT33,0))</f>
        <v>0</v>
      </c>
      <c r="AW33" s="6">
        <f>IF(SUM($AT$12:$AT33)&gt;0,0,IF($AR33&lt;&gt;"",(AS33-AT33)*$H$2,0))</f>
        <v>0</v>
      </c>
      <c r="AX33" s="6">
        <f>IF(AU33&gt;0,IF(SUM($AT$12:$AT33)&gt;0,0,IF($AR33&lt;&gt;"",Tablas!$G$8,0)),0)</f>
        <v>0</v>
      </c>
      <c r="AY33" s="6">
        <f>IF($AR33&lt;&gt;"",ROUND(AX33+AW33+AU33,2),0)*(1+Tablas!$E$8)</f>
        <v>0</v>
      </c>
      <c r="BA33" s="14" t="str">
        <f t="shared" si="7"/>
        <v/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 t="str">
        <f t="shared" si="10"/>
        <v/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 t="str">
        <f t="shared" si="13"/>
        <v/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 t="str">
        <f t="shared" si="16"/>
        <v/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 t="str">
        <f t="shared" si="19"/>
        <v/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 t="str">
        <f t="shared" si="22"/>
        <v/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 t="str">
        <f t="shared" si="25"/>
        <v/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 t="str">
        <f t="shared" si="28"/>
        <v/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 t="str">
        <f t="shared" si="31"/>
        <v/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 t="str">
        <f t="shared" si="34"/>
        <v/>
      </c>
      <c r="C34" s="1">
        <f t="shared" si="35"/>
        <v>46280</v>
      </c>
      <c r="D34" s="34"/>
      <c r="E34" s="6" t="e">
        <f t="shared" si="36"/>
        <v>#NUM!</v>
      </c>
      <c r="F34" s="6">
        <f t="shared" si="0"/>
        <v>0</v>
      </c>
      <c r="G34" s="6">
        <f t="shared" si="1"/>
        <v>0</v>
      </c>
      <c r="H34" s="6">
        <f t="shared" si="2"/>
        <v>0</v>
      </c>
      <c r="I34" s="6">
        <f>ROUND(SUM(F34:H34),2)*(Tablas!$E$8)</f>
        <v>0</v>
      </c>
      <c r="J34" s="6">
        <f t="shared" si="3"/>
        <v>0</v>
      </c>
      <c r="AR34" s="14" t="str">
        <f t="shared" si="4"/>
        <v/>
      </c>
      <c r="AS34" s="6">
        <f t="shared" si="5"/>
        <v>0</v>
      </c>
      <c r="AT34" s="6">
        <f t="shared" si="6"/>
        <v>0</v>
      </c>
      <c r="AU34" s="6">
        <f>IF(SUM($AT$12:$AT34)&gt;0,0,IF($AR34&lt;&gt;"",-PPMT($H$2,$AR34,$C$4*12,$AS$12-SUM($AT$12:$AT34)),0))</f>
        <v>0</v>
      </c>
      <c r="AV34" s="6">
        <f>IF(SUM($AT$12:$AT34)&gt;0,0,IF($AR34&lt;&gt;"",AS34-AU34-AT34,0))</f>
        <v>0</v>
      </c>
      <c r="AW34" s="6">
        <f>IF(SUM($AT$12:$AT34)&gt;0,0,IF($AR34&lt;&gt;"",(AS34-AT34)*$H$2,0))</f>
        <v>0</v>
      </c>
      <c r="AX34" s="6">
        <f>IF(AU34&gt;0,IF(SUM($AT$12:$AT34)&gt;0,0,IF($AR34&lt;&gt;"",Tablas!$G$8,0)),0)</f>
        <v>0</v>
      </c>
      <c r="AY34" s="6">
        <f>IF($AR34&lt;&gt;"",ROUND(AX34+AW34+AU34,2),0)*(1+Tablas!$E$8)</f>
        <v>0</v>
      </c>
      <c r="BA34" s="14" t="str">
        <f t="shared" si="7"/>
        <v/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 t="str">
        <f t="shared" si="10"/>
        <v/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 t="str">
        <f t="shared" si="13"/>
        <v/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 t="str">
        <f t="shared" si="16"/>
        <v/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 t="str">
        <f t="shared" si="19"/>
        <v/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 t="str">
        <f t="shared" si="22"/>
        <v/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 t="str">
        <f t="shared" si="25"/>
        <v/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 t="str">
        <f t="shared" si="28"/>
        <v/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 t="str">
        <f t="shared" si="31"/>
        <v/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 t="str">
        <f t="shared" si="34"/>
        <v/>
      </c>
      <c r="C35" s="1">
        <f t="shared" si="35"/>
        <v>46310</v>
      </c>
      <c r="D35" s="34"/>
      <c r="E35" s="6" t="e">
        <f t="shared" si="36"/>
        <v>#NUM!</v>
      </c>
      <c r="F35" s="6">
        <f t="shared" si="0"/>
        <v>0</v>
      </c>
      <c r="G35" s="6">
        <f t="shared" si="1"/>
        <v>0</v>
      </c>
      <c r="H35" s="6">
        <f t="shared" si="2"/>
        <v>0</v>
      </c>
      <c r="I35" s="6">
        <f>ROUND(SUM(F35:H35),2)*(Tablas!$E$8)</f>
        <v>0</v>
      </c>
      <c r="J35" s="6">
        <f t="shared" si="3"/>
        <v>0</v>
      </c>
      <c r="AR35" s="14" t="str">
        <f t="shared" si="4"/>
        <v/>
      </c>
      <c r="AS35" s="6">
        <f t="shared" si="5"/>
        <v>0</v>
      </c>
      <c r="AT35" s="6">
        <f t="shared" si="6"/>
        <v>0</v>
      </c>
      <c r="AU35" s="6">
        <f>IF(SUM($AT$12:$AT35)&gt;0,0,IF($AR35&lt;&gt;"",-PPMT($H$2,$AR35,$C$4*12,$AS$12-SUM($AT$12:$AT35)),0))</f>
        <v>0</v>
      </c>
      <c r="AV35" s="6">
        <f>IF(SUM($AT$12:$AT35)&gt;0,0,IF($AR35&lt;&gt;"",AS35-AU35-AT35,0))</f>
        <v>0</v>
      </c>
      <c r="AW35" s="6">
        <f>IF(SUM($AT$12:$AT35)&gt;0,0,IF($AR35&lt;&gt;"",(AS35-AT35)*$H$2,0))</f>
        <v>0</v>
      </c>
      <c r="AX35" s="6">
        <f>IF(AU35&gt;0,IF(SUM($AT$12:$AT35)&gt;0,0,IF($AR35&lt;&gt;"",Tablas!$G$8,0)),0)</f>
        <v>0</v>
      </c>
      <c r="AY35" s="6">
        <f>IF($AR35&lt;&gt;"",ROUND(AX35+AW35+AU35,2),0)*(1+Tablas!$E$8)</f>
        <v>0</v>
      </c>
      <c r="BA35" s="14" t="str">
        <f t="shared" si="7"/>
        <v/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 t="str">
        <f t="shared" si="10"/>
        <v/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 t="str">
        <f t="shared" si="13"/>
        <v/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 t="str">
        <f t="shared" si="16"/>
        <v/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 t="str">
        <f t="shared" si="19"/>
        <v/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 t="str">
        <f t="shared" si="22"/>
        <v/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 t="str">
        <f t="shared" si="25"/>
        <v/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 t="str">
        <f t="shared" si="28"/>
        <v/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 t="str">
        <f t="shared" si="31"/>
        <v/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 t="str">
        <f t="shared" si="34"/>
        <v/>
      </c>
      <c r="C36" s="1">
        <f t="shared" si="35"/>
        <v>46341</v>
      </c>
      <c r="D36" s="34"/>
      <c r="E36" s="6" t="e">
        <f t="shared" si="36"/>
        <v>#NUM!</v>
      </c>
      <c r="F36" s="6">
        <f t="shared" si="0"/>
        <v>0</v>
      </c>
      <c r="G36" s="6">
        <f t="shared" si="1"/>
        <v>0</v>
      </c>
      <c r="H36" s="6">
        <f t="shared" si="2"/>
        <v>0</v>
      </c>
      <c r="I36" s="6">
        <f>ROUND(SUM(F36:H36),2)*(Tablas!$E$8)</f>
        <v>0</v>
      </c>
      <c r="J36" s="6">
        <f t="shared" si="3"/>
        <v>0</v>
      </c>
      <c r="AR36" s="14" t="str">
        <f t="shared" si="4"/>
        <v/>
      </c>
      <c r="AS36" s="6">
        <f t="shared" si="5"/>
        <v>0</v>
      </c>
      <c r="AT36" s="6">
        <f t="shared" si="6"/>
        <v>0</v>
      </c>
      <c r="AU36" s="6">
        <f>IF(SUM($AT$12:$AT36)&gt;0,0,IF($AR36&lt;&gt;"",-PPMT($H$2,$AR36,$C$4*12,$AS$12-SUM($AT$12:$AT36)),0))</f>
        <v>0</v>
      </c>
      <c r="AV36" s="6">
        <f>IF(SUM($AT$12:$AT36)&gt;0,0,IF($AR36&lt;&gt;"",AS36-AU36-AT36,0))</f>
        <v>0</v>
      </c>
      <c r="AW36" s="6">
        <f>IF(SUM($AT$12:$AT36)&gt;0,0,IF($AR36&lt;&gt;"",(AS36-AT36)*$H$2,0))</f>
        <v>0</v>
      </c>
      <c r="AX36" s="6">
        <f>IF(AU36&gt;0,IF(SUM($AT$12:$AT36)&gt;0,0,IF($AR36&lt;&gt;"",Tablas!$G$8,0)),0)</f>
        <v>0</v>
      </c>
      <c r="AY36" s="6">
        <f>IF($AR36&lt;&gt;"",ROUND(AX36+AW36+AU36,2),0)*(1+Tablas!$E$8)</f>
        <v>0</v>
      </c>
      <c r="BA36" s="14" t="str">
        <f t="shared" si="7"/>
        <v/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 t="str">
        <f t="shared" si="10"/>
        <v/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 t="str">
        <f t="shared" si="13"/>
        <v/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 t="str">
        <f t="shared" si="16"/>
        <v/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 t="str">
        <f t="shared" si="19"/>
        <v/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 t="str">
        <f t="shared" si="22"/>
        <v/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 t="str">
        <f t="shared" si="25"/>
        <v/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 t="str">
        <f t="shared" si="28"/>
        <v/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 t="str">
        <f t="shared" si="31"/>
        <v/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 t="str">
        <f t="shared" si="34"/>
        <v/>
      </c>
      <c r="C37" s="1">
        <f t="shared" si="35"/>
        <v>46371</v>
      </c>
      <c r="D37" s="34"/>
      <c r="E37" s="6" t="e">
        <f t="shared" si="36"/>
        <v>#NUM!</v>
      </c>
      <c r="F37" s="6">
        <f t="shared" si="0"/>
        <v>0</v>
      </c>
      <c r="G37" s="6">
        <f t="shared" si="1"/>
        <v>0</v>
      </c>
      <c r="H37" s="6">
        <f t="shared" si="2"/>
        <v>0</v>
      </c>
      <c r="I37" s="6">
        <f>ROUND(SUM(F37:H37),2)*(Tablas!$E$8)</f>
        <v>0</v>
      </c>
      <c r="J37" s="6">
        <f t="shared" si="3"/>
        <v>0</v>
      </c>
      <c r="AR37" s="14" t="str">
        <f t="shared" si="4"/>
        <v/>
      </c>
      <c r="AS37" s="6">
        <f t="shared" si="5"/>
        <v>0</v>
      </c>
      <c r="AT37" s="6">
        <f t="shared" si="6"/>
        <v>0</v>
      </c>
      <c r="AU37" s="6">
        <f>IF(SUM($AT$12:$AT37)&gt;0,0,IF($AR37&lt;&gt;"",-PPMT($H$2,$AR37,$C$4*12,$AS$12-SUM($AT$12:$AT37)),0))</f>
        <v>0</v>
      </c>
      <c r="AV37" s="6">
        <f>IF(SUM($AT$12:$AT37)&gt;0,0,IF($AR37&lt;&gt;"",AS37-AU37-AT37,0))</f>
        <v>0</v>
      </c>
      <c r="AW37" s="6">
        <f>IF(SUM($AT$12:$AT37)&gt;0,0,IF($AR37&lt;&gt;"",(AS37-AT37)*$H$2,0))</f>
        <v>0</v>
      </c>
      <c r="AX37" s="6">
        <f>IF(AU37&gt;0,IF(SUM($AT$12:$AT37)&gt;0,0,IF($AR37&lt;&gt;"",Tablas!$G$8,0)),0)</f>
        <v>0</v>
      </c>
      <c r="AY37" s="6">
        <f>IF($AR37&lt;&gt;"",ROUND(AX37+AW37+AU37,2),0)*(1+Tablas!$E$8)</f>
        <v>0</v>
      </c>
      <c r="BA37" s="14" t="str">
        <f t="shared" si="7"/>
        <v/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 t="str">
        <f t="shared" si="10"/>
        <v/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 t="str">
        <f t="shared" si="13"/>
        <v/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 t="str">
        <f t="shared" si="16"/>
        <v/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 t="str">
        <f t="shared" si="19"/>
        <v/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 t="str">
        <f t="shared" si="22"/>
        <v/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 t="str">
        <f t="shared" si="25"/>
        <v/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 t="str">
        <f t="shared" si="28"/>
        <v/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 t="str">
        <f t="shared" si="31"/>
        <v/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 t="str">
        <f t="shared" si="34"/>
        <v/>
      </c>
      <c r="C38" s="1">
        <f t="shared" si="35"/>
        <v>46402</v>
      </c>
      <c r="D38" s="34"/>
      <c r="E38" s="6" t="e">
        <f t="shared" si="36"/>
        <v>#NUM!</v>
      </c>
      <c r="F38" s="6">
        <f t="shared" si="0"/>
        <v>0</v>
      </c>
      <c r="G38" s="6">
        <f t="shared" si="1"/>
        <v>0</v>
      </c>
      <c r="H38" s="6">
        <f t="shared" si="2"/>
        <v>0</v>
      </c>
      <c r="I38" s="6">
        <f>ROUND(SUM(F38:H38),2)*(Tablas!$E$8)</f>
        <v>0</v>
      </c>
      <c r="J38" s="6">
        <f t="shared" si="3"/>
        <v>0</v>
      </c>
      <c r="AR38" s="14" t="str">
        <f t="shared" si="4"/>
        <v/>
      </c>
      <c r="AS38" s="6">
        <f t="shared" si="5"/>
        <v>0</v>
      </c>
      <c r="AT38" s="6">
        <f t="shared" si="6"/>
        <v>0</v>
      </c>
      <c r="AU38" s="6">
        <f>IF(SUM($AT$12:$AT38)&gt;0,0,IF($AR38&lt;&gt;"",-PPMT($H$2,$AR38,$C$4*12,$AS$12-SUM($AT$12:$AT38)),0))</f>
        <v>0</v>
      </c>
      <c r="AV38" s="6">
        <f>IF(SUM($AT$12:$AT38)&gt;0,0,IF($AR38&lt;&gt;"",AS38-AU38-AT38,0))</f>
        <v>0</v>
      </c>
      <c r="AW38" s="6">
        <f>IF(SUM($AT$12:$AT38)&gt;0,0,IF($AR38&lt;&gt;"",(AS38-AT38)*$H$2,0))</f>
        <v>0</v>
      </c>
      <c r="AX38" s="6">
        <f>IF(AU38&gt;0,IF(SUM($AT$12:$AT38)&gt;0,0,IF($AR38&lt;&gt;"",Tablas!$G$8,0)),0)</f>
        <v>0</v>
      </c>
      <c r="AY38" s="6">
        <f>IF($AR38&lt;&gt;"",ROUND(AX38+AW38+AU38,2),0)*(1+Tablas!$E$8)</f>
        <v>0</v>
      </c>
      <c r="BA38" s="14" t="str">
        <f t="shared" si="7"/>
        <v/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 t="str">
        <f t="shared" si="10"/>
        <v/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 t="str">
        <f t="shared" si="13"/>
        <v/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 t="str">
        <f t="shared" si="16"/>
        <v/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 t="str">
        <f t="shared" si="19"/>
        <v/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 t="str">
        <f t="shared" si="22"/>
        <v/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 t="str">
        <f t="shared" si="25"/>
        <v/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 t="str">
        <f t="shared" si="28"/>
        <v/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 t="str">
        <f t="shared" si="31"/>
        <v/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 t="str">
        <f t="shared" si="34"/>
        <v/>
      </c>
      <c r="C39" s="1">
        <f t="shared" si="35"/>
        <v>46433</v>
      </c>
      <c r="D39" s="34"/>
      <c r="E39" s="6" t="e">
        <f t="shared" si="36"/>
        <v>#NUM!</v>
      </c>
      <c r="F39" s="6">
        <f t="shared" si="0"/>
        <v>0</v>
      </c>
      <c r="G39" s="6">
        <f t="shared" si="1"/>
        <v>0</v>
      </c>
      <c r="H39" s="6">
        <f t="shared" si="2"/>
        <v>0</v>
      </c>
      <c r="I39" s="6">
        <f>ROUND(SUM(F39:H39),2)*(Tablas!$E$8)</f>
        <v>0</v>
      </c>
      <c r="J39" s="6">
        <f t="shared" si="3"/>
        <v>0</v>
      </c>
      <c r="AR39" s="14" t="str">
        <f t="shared" si="4"/>
        <v/>
      </c>
      <c r="AS39" s="6">
        <f t="shared" si="5"/>
        <v>0</v>
      </c>
      <c r="AT39" s="6">
        <f t="shared" si="6"/>
        <v>0</v>
      </c>
      <c r="AU39" s="6">
        <f>IF(SUM($AT$12:$AT39)&gt;0,0,IF($AR39&lt;&gt;"",-PPMT($H$2,$AR39,$C$4*12,$AS$12-SUM($AT$12:$AT39)),0))</f>
        <v>0</v>
      </c>
      <c r="AV39" s="6">
        <f>IF(SUM($AT$12:$AT39)&gt;0,0,IF($AR39&lt;&gt;"",AS39-AU39-AT39,0))</f>
        <v>0</v>
      </c>
      <c r="AW39" s="6">
        <f>IF(SUM($AT$12:$AT39)&gt;0,0,IF($AR39&lt;&gt;"",(AS39-AT39)*$H$2,0))</f>
        <v>0</v>
      </c>
      <c r="AX39" s="6">
        <f>IF(AU39&gt;0,IF(SUM($AT$12:$AT39)&gt;0,0,IF($AR39&lt;&gt;"",Tablas!$G$8,0)),0)</f>
        <v>0</v>
      </c>
      <c r="AY39" s="6">
        <f>IF($AR39&lt;&gt;"",ROUND(AX39+AW39+AU39,2),0)*(1+Tablas!$E$8)</f>
        <v>0</v>
      </c>
      <c r="BA39" s="14" t="str">
        <f t="shared" si="7"/>
        <v/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 t="str">
        <f t="shared" si="10"/>
        <v/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 t="str">
        <f t="shared" si="13"/>
        <v/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 t="str">
        <f t="shared" si="16"/>
        <v/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 t="str">
        <f t="shared" si="19"/>
        <v/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 t="str">
        <f t="shared" si="22"/>
        <v/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 t="str">
        <f t="shared" si="25"/>
        <v/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 t="str">
        <f t="shared" si="28"/>
        <v/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 t="str">
        <f t="shared" si="31"/>
        <v/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 t="str">
        <f t="shared" si="34"/>
        <v/>
      </c>
      <c r="C40" s="1">
        <f t="shared" si="35"/>
        <v>46461</v>
      </c>
      <c r="D40" s="34"/>
      <c r="E40" s="6" t="e">
        <f t="shared" si="36"/>
        <v>#NUM!</v>
      </c>
      <c r="F40" s="6">
        <f t="shared" si="0"/>
        <v>0</v>
      </c>
      <c r="G40" s="6">
        <f t="shared" si="1"/>
        <v>0</v>
      </c>
      <c r="H40" s="6">
        <f t="shared" si="2"/>
        <v>0</v>
      </c>
      <c r="I40" s="6">
        <f>ROUND(SUM(F40:H40),2)*(Tablas!$E$8)</f>
        <v>0</v>
      </c>
      <c r="J40" s="6">
        <f t="shared" si="3"/>
        <v>0</v>
      </c>
      <c r="AR40" s="14" t="str">
        <f t="shared" si="4"/>
        <v/>
      </c>
      <c r="AS40" s="6">
        <f t="shared" si="5"/>
        <v>0</v>
      </c>
      <c r="AT40" s="6">
        <f t="shared" si="6"/>
        <v>0</v>
      </c>
      <c r="AU40" s="6">
        <f>IF(SUM($AT$12:$AT40)&gt;0,0,IF($AR40&lt;&gt;"",-PPMT($H$2,$AR40,$C$4*12,$AS$12-SUM($AT$12:$AT40)),0))</f>
        <v>0</v>
      </c>
      <c r="AV40" s="6">
        <f>IF(SUM($AT$12:$AT40)&gt;0,0,IF($AR40&lt;&gt;"",AS40-AU40-AT40,0))</f>
        <v>0</v>
      </c>
      <c r="AW40" s="6">
        <f>IF(SUM($AT$12:$AT40)&gt;0,0,IF($AR40&lt;&gt;"",(AS40-AT40)*$H$2,0))</f>
        <v>0</v>
      </c>
      <c r="AX40" s="6">
        <f>IF(AU40&gt;0,IF(SUM($AT$12:$AT40)&gt;0,0,IF($AR40&lt;&gt;"",Tablas!$G$8,0)),0)</f>
        <v>0</v>
      </c>
      <c r="AY40" s="6">
        <f>IF($AR40&lt;&gt;"",ROUND(AX40+AW40+AU40,2),0)*(1+Tablas!$E$8)</f>
        <v>0</v>
      </c>
      <c r="BA40" s="14" t="str">
        <f t="shared" si="7"/>
        <v/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 t="str">
        <f t="shared" si="10"/>
        <v/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 t="str">
        <f t="shared" si="13"/>
        <v/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 t="str">
        <f t="shared" si="16"/>
        <v/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 t="str">
        <f t="shared" si="19"/>
        <v/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 t="str">
        <f t="shared" si="22"/>
        <v/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 t="str">
        <f t="shared" si="25"/>
        <v/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 t="str">
        <f t="shared" si="28"/>
        <v/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 t="str">
        <f t="shared" si="31"/>
        <v/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 t="str">
        <f t="shared" si="34"/>
        <v/>
      </c>
      <c r="C41" s="1">
        <f t="shared" si="35"/>
        <v>46492</v>
      </c>
      <c r="D41" s="34"/>
      <c r="E41" s="6" t="e">
        <f t="shared" si="36"/>
        <v>#NUM!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>ROUND(SUM(F41:H41),2)*(Tablas!$E$8)</f>
        <v>0</v>
      </c>
      <c r="J41" s="6">
        <f t="shared" si="3"/>
        <v>0</v>
      </c>
      <c r="AR41" s="14" t="str">
        <f t="shared" si="4"/>
        <v/>
      </c>
      <c r="AS41" s="6">
        <f t="shared" si="5"/>
        <v>0</v>
      </c>
      <c r="AT41" s="6">
        <f t="shared" si="6"/>
        <v>0</v>
      </c>
      <c r="AU41" s="6">
        <f>IF(SUM($AT$12:$AT41)&gt;0,0,IF($AR41&lt;&gt;"",-PPMT($H$2,$AR41,$C$4*12,$AS$12-SUM($AT$12:$AT41)),0))</f>
        <v>0</v>
      </c>
      <c r="AV41" s="6">
        <f>IF(SUM($AT$12:$AT41)&gt;0,0,IF($AR41&lt;&gt;"",AS41-AU41-AT41,0))</f>
        <v>0</v>
      </c>
      <c r="AW41" s="6">
        <f>IF(SUM($AT$12:$AT41)&gt;0,0,IF($AR41&lt;&gt;"",(AS41-AT41)*$H$2,0))</f>
        <v>0</v>
      </c>
      <c r="AX41" s="6">
        <f>IF(AU41&gt;0,IF(SUM($AT$12:$AT41)&gt;0,0,IF($AR41&lt;&gt;"",Tablas!$G$8,0)),0)</f>
        <v>0</v>
      </c>
      <c r="AY41" s="6">
        <f>IF($AR41&lt;&gt;"",ROUND(AX41+AW41+AU41,2),0)*(1+Tablas!$E$8)</f>
        <v>0</v>
      </c>
      <c r="BA41" s="14" t="str">
        <f t="shared" si="7"/>
        <v/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 t="str">
        <f t="shared" si="10"/>
        <v/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 t="str">
        <f t="shared" si="13"/>
        <v/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 t="str">
        <f t="shared" si="16"/>
        <v/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 t="str">
        <f t="shared" si="19"/>
        <v/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 t="str">
        <f t="shared" si="22"/>
        <v/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 t="str">
        <f t="shared" si="25"/>
        <v/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 t="str">
        <f t="shared" si="28"/>
        <v/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 t="str">
        <f t="shared" si="31"/>
        <v/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 t="str">
        <f t="shared" si="34"/>
        <v/>
      </c>
      <c r="C42" s="1">
        <f t="shared" si="35"/>
        <v>46522</v>
      </c>
      <c r="D42" s="34"/>
      <c r="E42" s="6" t="e">
        <f t="shared" si="36"/>
        <v>#NUM!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>ROUND(SUM(F42:H42),2)*(Tablas!$E$8)</f>
        <v>0</v>
      </c>
      <c r="J42" s="6">
        <f t="shared" si="3"/>
        <v>0</v>
      </c>
      <c r="AR42" s="14" t="str">
        <f t="shared" si="4"/>
        <v/>
      </c>
      <c r="AS42" s="6">
        <f t="shared" si="5"/>
        <v>0</v>
      </c>
      <c r="AT42" s="6">
        <f t="shared" si="6"/>
        <v>0</v>
      </c>
      <c r="AU42" s="6">
        <f>IF(SUM($AT$12:$AT42)&gt;0,0,IF($AR42&lt;&gt;"",-PPMT($H$2,$AR42,$C$4*12,$AS$12-SUM($AT$12:$AT42)),0))</f>
        <v>0</v>
      </c>
      <c r="AV42" s="6">
        <f>IF(SUM($AT$12:$AT42)&gt;0,0,IF($AR42&lt;&gt;"",AS42-AU42-AT42,0))</f>
        <v>0</v>
      </c>
      <c r="AW42" s="6">
        <f>IF(SUM($AT$12:$AT42)&gt;0,0,IF($AR42&lt;&gt;"",(AS42-AT42)*$H$2,0))</f>
        <v>0</v>
      </c>
      <c r="AX42" s="6">
        <f>IF(AU42&gt;0,IF(SUM($AT$12:$AT42)&gt;0,0,IF($AR42&lt;&gt;"",Tablas!$G$8,0)),0)</f>
        <v>0</v>
      </c>
      <c r="AY42" s="6">
        <f>IF($AR42&lt;&gt;"",ROUND(AX42+AW42+AU42,2),0)*(1+Tablas!$E$8)</f>
        <v>0</v>
      </c>
      <c r="BA42" s="14" t="str">
        <f t="shared" si="7"/>
        <v/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 t="str">
        <f t="shared" si="10"/>
        <v/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 t="str">
        <f t="shared" si="13"/>
        <v/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 t="str">
        <f t="shared" si="16"/>
        <v/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 t="str">
        <f t="shared" si="19"/>
        <v/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 t="str">
        <f t="shared" si="22"/>
        <v/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 t="str">
        <f t="shared" si="25"/>
        <v/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 t="str">
        <f t="shared" si="28"/>
        <v/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 t="str">
        <f t="shared" si="31"/>
        <v/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 t="str">
        <f t="shared" si="34"/>
        <v/>
      </c>
      <c r="C43" s="1">
        <f t="shared" si="35"/>
        <v>46553</v>
      </c>
      <c r="D43" s="34"/>
      <c r="E43" s="6" t="e">
        <f t="shared" si="36"/>
        <v>#NUM!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>ROUND(SUM(F43:H43),2)*(Tablas!$E$8)</f>
        <v>0</v>
      </c>
      <c r="J43" s="6">
        <f t="shared" si="3"/>
        <v>0</v>
      </c>
      <c r="AR43" s="14" t="str">
        <f t="shared" si="4"/>
        <v/>
      </c>
      <c r="AS43" s="6">
        <f t="shared" si="5"/>
        <v>0</v>
      </c>
      <c r="AT43" s="6">
        <f t="shared" si="6"/>
        <v>0</v>
      </c>
      <c r="AU43" s="6">
        <f>IF(SUM($AT$12:$AT43)&gt;0,0,IF($AR43&lt;&gt;"",-PPMT($H$2,$AR43,$C$4*12,$AS$12-SUM($AT$12:$AT43)),0))</f>
        <v>0</v>
      </c>
      <c r="AV43" s="6">
        <f>IF(SUM($AT$12:$AT43)&gt;0,0,IF($AR43&lt;&gt;"",AS43-AU43-AT43,0))</f>
        <v>0</v>
      </c>
      <c r="AW43" s="6">
        <f>IF(SUM($AT$12:$AT43)&gt;0,0,IF($AR43&lt;&gt;"",(AS43-AT43)*$H$2,0))</f>
        <v>0</v>
      </c>
      <c r="AX43" s="6">
        <f>IF(AU43&gt;0,IF(SUM($AT$12:$AT43)&gt;0,0,IF($AR43&lt;&gt;"",Tablas!$G$8,0)),0)</f>
        <v>0</v>
      </c>
      <c r="AY43" s="6">
        <f>IF($AR43&lt;&gt;"",ROUND(AX43+AW43+AU43,2),0)*(1+Tablas!$E$8)</f>
        <v>0</v>
      </c>
      <c r="BA43" s="14" t="str">
        <f t="shared" si="7"/>
        <v/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 t="str">
        <f t="shared" si="10"/>
        <v/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 t="str">
        <f t="shared" si="13"/>
        <v/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 t="str">
        <f t="shared" si="16"/>
        <v/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 t="str">
        <f t="shared" si="19"/>
        <v/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 t="str">
        <f t="shared" si="22"/>
        <v/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 t="str">
        <f t="shared" si="25"/>
        <v/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 t="str">
        <f t="shared" si="28"/>
        <v/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 t="str">
        <f t="shared" si="31"/>
        <v/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 t="str">
        <f t="shared" si="34"/>
        <v/>
      </c>
      <c r="C44" s="1">
        <f t="shared" si="35"/>
        <v>46583</v>
      </c>
      <c r="D44" s="34"/>
      <c r="E44" s="6" t="e">
        <f t="shared" si="36"/>
        <v>#NUM!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>ROUND(SUM(F44:H44),2)*(Tablas!$E$8)</f>
        <v>0</v>
      </c>
      <c r="J44" s="6">
        <f t="shared" si="3"/>
        <v>0</v>
      </c>
      <c r="AR44" s="14" t="str">
        <f t="shared" si="4"/>
        <v/>
      </c>
      <c r="AS44" s="6">
        <f t="shared" si="5"/>
        <v>0</v>
      </c>
      <c r="AT44" s="6">
        <f t="shared" si="6"/>
        <v>0</v>
      </c>
      <c r="AU44" s="6">
        <f>IF(SUM($AT$12:$AT44)&gt;0,0,IF($AR44&lt;&gt;"",-PPMT($H$2,$AR44,$C$4*12,$AS$12-SUM($AT$12:$AT44)),0))</f>
        <v>0</v>
      </c>
      <c r="AV44" s="6">
        <f>IF(SUM($AT$12:$AT44)&gt;0,0,IF($AR44&lt;&gt;"",AS44-AU44-AT44,0))</f>
        <v>0</v>
      </c>
      <c r="AW44" s="6">
        <f>IF(SUM($AT$12:$AT44)&gt;0,0,IF($AR44&lt;&gt;"",(AS44-AT44)*$H$2,0))</f>
        <v>0</v>
      </c>
      <c r="AX44" s="6">
        <f>IF(AU44&gt;0,IF(SUM($AT$12:$AT44)&gt;0,0,IF($AR44&lt;&gt;"",Tablas!$G$8,0)),0)</f>
        <v>0</v>
      </c>
      <c r="AY44" s="6">
        <f>IF($AR44&lt;&gt;"",ROUND(AX44+AW44+AU44,2),0)*(1+Tablas!$E$8)</f>
        <v>0</v>
      </c>
      <c r="BA44" s="14" t="str">
        <f t="shared" si="7"/>
        <v/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 t="str">
        <f t="shared" si="10"/>
        <v/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 t="str">
        <f t="shared" si="13"/>
        <v/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 t="str">
        <f t="shared" si="16"/>
        <v/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 t="str">
        <f t="shared" si="19"/>
        <v/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 t="str">
        <f t="shared" si="22"/>
        <v/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 t="str">
        <f t="shared" si="25"/>
        <v/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 t="str">
        <f t="shared" si="28"/>
        <v/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 t="str">
        <f t="shared" si="31"/>
        <v/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 t="str">
        <f t="shared" si="34"/>
        <v/>
      </c>
      <c r="C45" s="1">
        <f t="shared" si="35"/>
        <v>46614</v>
      </c>
      <c r="D45" s="34"/>
      <c r="E45" s="6" t="e">
        <f t="shared" si="36"/>
        <v>#NUM!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>ROUND(SUM(F45:H45),2)*(Tablas!$E$8)</f>
        <v>0</v>
      </c>
      <c r="J45" s="6">
        <f t="shared" si="3"/>
        <v>0</v>
      </c>
      <c r="AR45" s="14" t="str">
        <f t="shared" si="4"/>
        <v/>
      </c>
      <c r="AS45" s="6">
        <f t="shared" si="5"/>
        <v>0</v>
      </c>
      <c r="AT45" s="6">
        <f t="shared" si="6"/>
        <v>0</v>
      </c>
      <c r="AU45" s="6">
        <f>IF(SUM($AT$12:$AT45)&gt;0,0,IF($AR45&lt;&gt;"",-PPMT($H$2,$AR45,$C$4*12,$AS$12-SUM($AT$12:$AT45)),0))</f>
        <v>0</v>
      </c>
      <c r="AV45" s="6">
        <f>IF(SUM($AT$12:$AT45)&gt;0,0,IF($AR45&lt;&gt;"",AS45-AU45-AT45,0))</f>
        <v>0</v>
      </c>
      <c r="AW45" s="6">
        <f>IF(SUM($AT$12:$AT45)&gt;0,0,IF($AR45&lt;&gt;"",(AS45-AT45)*$H$2,0))</f>
        <v>0</v>
      </c>
      <c r="AX45" s="6">
        <f>IF(AU45&gt;0,IF(SUM($AT$12:$AT45)&gt;0,0,IF($AR45&lt;&gt;"",Tablas!$G$8,0)),0)</f>
        <v>0</v>
      </c>
      <c r="AY45" s="6">
        <f>IF($AR45&lt;&gt;"",ROUND(AX45+AW45+AU45,2),0)*(1+Tablas!$E$8)</f>
        <v>0</v>
      </c>
      <c r="BA45" s="14" t="str">
        <f t="shared" si="7"/>
        <v/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 t="str">
        <f t="shared" si="10"/>
        <v/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 t="str">
        <f t="shared" si="13"/>
        <v/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 t="str">
        <f t="shared" si="16"/>
        <v/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 t="str">
        <f t="shared" si="19"/>
        <v/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 t="str">
        <f t="shared" si="22"/>
        <v/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 t="str">
        <f t="shared" si="25"/>
        <v/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 t="str">
        <f t="shared" si="28"/>
        <v/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 t="str">
        <f t="shared" si="31"/>
        <v/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 t="str">
        <f t="shared" si="34"/>
        <v/>
      </c>
      <c r="C46" s="1">
        <f t="shared" si="35"/>
        <v>46645</v>
      </c>
      <c r="D46" s="34"/>
      <c r="E46" s="6" t="e">
        <f t="shared" si="36"/>
        <v>#NUM!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>ROUND(SUM(F46:H46),2)*(Tablas!$E$8)</f>
        <v>0</v>
      </c>
      <c r="J46" s="6">
        <f t="shared" si="3"/>
        <v>0</v>
      </c>
      <c r="AR46" s="14" t="str">
        <f t="shared" si="4"/>
        <v/>
      </c>
      <c r="AS46" s="6">
        <f t="shared" si="5"/>
        <v>0</v>
      </c>
      <c r="AT46" s="6">
        <f t="shared" si="6"/>
        <v>0</v>
      </c>
      <c r="AU46" s="6">
        <f>IF(SUM($AT$12:$AT46)&gt;0,0,IF($AR46&lt;&gt;"",-PPMT($H$2,$AR46,$C$4*12,$AS$12-SUM($AT$12:$AT46)),0))</f>
        <v>0</v>
      </c>
      <c r="AV46" s="6">
        <f>IF(SUM($AT$12:$AT46)&gt;0,0,IF($AR46&lt;&gt;"",AS46-AU46-AT46,0))</f>
        <v>0</v>
      </c>
      <c r="AW46" s="6">
        <f>IF(SUM($AT$12:$AT46)&gt;0,0,IF($AR46&lt;&gt;"",(AS46-AT46)*$H$2,0))</f>
        <v>0</v>
      </c>
      <c r="AX46" s="6">
        <f>IF(AU46&gt;0,IF(SUM($AT$12:$AT46)&gt;0,0,IF($AR46&lt;&gt;"",Tablas!$G$8,0)),0)</f>
        <v>0</v>
      </c>
      <c r="AY46" s="6">
        <f>IF($AR46&lt;&gt;"",ROUND(AX46+AW46+AU46,2),0)*(1+Tablas!$E$8)</f>
        <v>0</v>
      </c>
      <c r="BA46" s="14" t="str">
        <f t="shared" si="7"/>
        <v/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 t="str">
        <f t="shared" si="10"/>
        <v/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 t="str">
        <f t="shared" si="13"/>
        <v/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 t="str">
        <f t="shared" si="16"/>
        <v/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 t="str">
        <f t="shared" si="19"/>
        <v/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 t="str">
        <f t="shared" si="22"/>
        <v/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 t="str">
        <f t="shared" si="25"/>
        <v/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 t="str">
        <f t="shared" si="28"/>
        <v/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 t="str">
        <f t="shared" si="31"/>
        <v/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 t="str">
        <f t="shared" si="34"/>
        <v/>
      </c>
      <c r="C47" s="1">
        <f t="shared" si="35"/>
        <v>46675</v>
      </c>
      <c r="D47" s="34"/>
      <c r="E47" s="6" t="e">
        <f t="shared" si="36"/>
        <v>#NUM!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>ROUND(SUM(F47:H47),2)*(Tablas!$E$8)</f>
        <v>0</v>
      </c>
      <c r="J47" s="6">
        <f t="shared" si="3"/>
        <v>0</v>
      </c>
      <c r="AR47" s="14" t="str">
        <f t="shared" si="4"/>
        <v/>
      </c>
      <c r="AS47" s="6">
        <f t="shared" si="5"/>
        <v>0</v>
      </c>
      <c r="AT47" s="6">
        <f t="shared" si="6"/>
        <v>0</v>
      </c>
      <c r="AU47" s="6">
        <f>IF(SUM($AT$12:$AT47)&gt;0,0,IF($AR47&lt;&gt;"",-PPMT($H$2,$AR47,$C$4*12,$AS$12-SUM($AT$12:$AT47)),0))</f>
        <v>0</v>
      </c>
      <c r="AV47" s="6">
        <f>IF(SUM($AT$12:$AT47)&gt;0,0,IF($AR47&lt;&gt;"",AS47-AU47-AT47,0))</f>
        <v>0</v>
      </c>
      <c r="AW47" s="6">
        <f>IF(SUM($AT$12:$AT47)&gt;0,0,IF($AR47&lt;&gt;"",(AS47-AT47)*$H$2,0))</f>
        <v>0</v>
      </c>
      <c r="AX47" s="6">
        <f>IF(AU47&gt;0,IF(SUM($AT$12:$AT47)&gt;0,0,IF($AR47&lt;&gt;"",Tablas!$G$8,0)),0)</f>
        <v>0</v>
      </c>
      <c r="AY47" s="6">
        <f>IF($AR47&lt;&gt;"",ROUND(AX47+AW47+AU47,2),0)*(1+Tablas!$E$8)</f>
        <v>0</v>
      </c>
      <c r="BA47" s="14" t="str">
        <f t="shared" si="7"/>
        <v/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 t="str">
        <f t="shared" si="10"/>
        <v/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 t="str">
        <f t="shared" si="13"/>
        <v/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 t="str">
        <f t="shared" si="16"/>
        <v/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 t="str">
        <f t="shared" si="19"/>
        <v/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 t="str">
        <f t="shared" si="22"/>
        <v/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 t="str">
        <f t="shared" si="25"/>
        <v/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 t="str">
        <f t="shared" si="28"/>
        <v/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 t="str">
        <f t="shared" si="31"/>
        <v/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 t="str">
        <f t="shared" si="34"/>
        <v/>
      </c>
      <c r="C48" s="1">
        <f t="shared" si="35"/>
        <v>46706</v>
      </c>
      <c r="D48" s="34"/>
      <c r="E48" s="6" t="e">
        <f t="shared" si="36"/>
        <v>#NUM!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>ROUND(SUM(F48:H48),2)*(Tablas!$E$8)</f>
        <v>0</v>
      </c>
      <c r="J48" s="6">
        <f t="shared" si="3"/>
        <v>0</v>
      </c>
      <c r="AR48" s="14" t="str">
        <f t="shared" si="4"/>
        <v/>
      </c>
      <c r="AS48" s="6">
        <f t="shared" si="5"/>
        <v>0</v>
      </c>
      <c r="AT48" s="6">
        <f t="shared" si="6"/>
        <v>0</v>
      </c>
      <c r="AU48" s="6">
        <f>IF(SUM($AT$12:$AT48)&gt;0,0,IF($AR48&lt;&gt;"",-PPMT($H$2,$AR48,$C$4*12,$AS$12-SUM($AT$12:$AT48)),0))</f>
        <v>0</v>
      </c>
      <c r="AV48" s="6">
        <f>IF(SUM($AT$12:$AT48)&gt;0,0,IF($AR48&lt;&gt;"",AS48-AU48-AT48,0))</f>
        <v>0</v>
      </c>
      <c r="AW48" s="6">
        <f>IF(SUM($AT$12:$AT48)&gt;0,0,IF($AR48&lt;&gt;"",(AS48-AT48)*$H$2,0))</f>
        <v>0</v>
      </c>
      <c r="AX48" s="6">
        <f>IF(AU48&gt;0,IF(SUM($AT$12:$AT48)&gt;0,0,IF($AR48&lt;&gt;"",Tablas!$G$8,0)),0)</f>
        <v>0</v>
      </c>
      <c r="AY48" s="6">
        <f>IF($AR48&lt;&gt;"",ROUND(AX48+AW48+AU48,2),0)*(1+Tablas!$E$8)</f>
        <v>0</v>
      </c>
      <c r="BA48" s="14" t="str">
        <f t="shared" si="7"/>
        <v/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 t="str">
        <f t="shared" si="10"/>
        <v/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 t="str">
        <f t="shared" si="13"/>
        <v/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 t="str">
        <f t="shared" si="16"/>
        <v/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 t="str">
        <f t="shared" si="19"/>
        <v/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 t="str">
        <f t="shared" si="22"/>
        <v/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 t="str">
        <f t="shared" si="25"/>
        <v/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 t="str">
        <f t="shared" si="28"/>
        <v/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 t="str">
        <f t="shared" si="31"/>
        <v/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 t="str">
        <f t="shared" si="34"/>
        <v/>
      </c>
      <c r="C49" s="1">
        <f t="shared" si="35"/>
        <v>46736</v>
      </c>
      <c r="D49" s="34"/>
      <c r="E49" s="6" t="e">
        <f t="shared" si="36"/>
        <v>#NUM!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>ROUND(SUM(F49:H49),2)*(Tablas!$E$8)</f>
        <v>0</v>
      </c>
      <c r="J49" s="6">
        <f t="shared" si="3"/>
        <v>0</v>
      </c>
      <c r="AR49" s="14" t="str">
        <f t="shared" si="4"/>
        <v/>
      </c>
      <c r="AS49" s="6">
        <f t="shared" si="5"/>
        <v>0</v>
      </c>
      <c r="AT49" s="6">
        <f t="shared" si="6"/>
        <v>0</v>
      </c>
      <c r="AU49" s="6">
        <f>IF(SUM($AT$12:$AT49)&gt;0,0,IF($AR49&lt;&gt;"",-PPMT($H$2,$AR49,$C$4*12,$AS$12-SUM($AT$12:$AT49)),0))</f>
        <v>0</v>
      </c>
      <c r="AV49" s="6">
        <f>IF(SUM($AT$12:$AT49)&gt;0,0,IF($AR49&lt;&gt;"",AS49-AU49-AT49,0))</f>
        <v>0</v>
      </c>
      <c r="AW49" s="6">
        <f>IF(SUM($AT$12:$AT49)&gt;0,0,IF($AR49&lt;&gt;"",(AS49-AT49)*$H$2,0))</f>
        <v>0</v>
      </c>
      <c r="AX49" s="6">
        <f>IF(AU49&gt;0,IF(SUM($AT$12:$AT49)&gt;0,0,IF($AR49&lt;&gt;"",Tablas!$G$8,0)),0)</f>
        <v>0</v>
      </c>
      <c r="AY49" s="6">
        <f>IF($AR49&lt;&gt;"",ROUND(AX49+AW49+AU49,2),0)*(1+Tablas!$E$8)</f>
        <v>0</v>
      </c>
      <c r="BA49" s="14" t="str">
        <f t="shared" si="7"/>
        <v/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 t="str">
        <f t="shared" si="10"/>
        <v/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 t="str">
        <f t="shared" si="13"/>
        <v/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 t="str">
        <f t="shared" si="16"/>
        <v/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 t="str">
        <f t="shared" si="19"/>
        <v/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 t="str">
        <f t="shared" si="22"/>
        <v/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 t="str">
        <f t="shared" si="25"/>
        <v/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 t="str">
        <f t="shared" si="28"/>
        <v/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 t="str">
        <f t="shared" si="31"/>
        <v/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 t="str">
        <f t="shared" si="34"/>
        <v/>
      </c>
      <c r="C50" s="1">
        <f t="shared" si="35"/>
        <v>46767</v>
      </c>
      <c r="D50" s="34"/>
      <c r="E50" s="6" t="e">
        <f t="shared" si="36"/>
        <v>#NUM!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>ROUND(SUM(F50:H50),2)*(Tablas!$E$8)</f>
        <v>0</v>
      </c>
      <c r="J50" s="6">
        <f t="shared" si="3"/>
        <v>0</v>
      </c>
      <c r="AR50" s="14" t="str">
        <f t="shared" si="4"/>
        <v/>
      </c>
      <c r="AS50" s="6">
        <f t="shared" si="5"/>
        <v>0</v>
      </c>
      <c r="AT50" s="6">
        <f t="shared" si="6"/>
        <v>0</v>
      </c>
      <c r="AU50" s="6">
        <f>IF(SUM($AT$12:$AT50)&gt;0,0,IF($AR50&lt;&gt;"",-PPMT($H$2,$AR50,$C$4*12,$AS$12-SUM($AT$12:$AT50)),0))</f>
        <v>0</v>
      </c>
      <c r="AV50" s="6">
        <f>IF(SUM($AT$12:$AT50)&gt;0,0,IF($AR50&lt;&gt;"",AS50-AU50-AT50,0))</f>
        <v>0</v>
      </c>
      <c r="AW50" s="6">
        <f>IF(SUM($AT$12:$AT50)&gt;0,0,IF($AR50&lt;&gt;"",(AS50-AT50)*$H$2,0))</f>
        <v>0</v>
      </c>
      <c r="AX50" s="6">
        <f>IF(AU50&gt;0,IF(SUM($AT$12:$AT50)&gt;0,0,IF($AR50&lt;&gt;"",Tablas!$G$8,0)),0)</f>
        <v>0</v>
      </c>
      <c r="AY50" s="6">
        <f>IF($AR50&lt;&gt;"",ROUND(AX50+AW50+AU50,2),0)*(1+Tablas!$E$8)</f>
        <v>0</v>
      </c>
      <c r="BA50" s="14" t="str">
        <f t="shared" si="7"/>
        <v/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 t="str">
        <f t="shared" si="10"/>
        <v/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 t="str">
        <f t="shared" si="13"/>
        <v/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 t="str">
        <f t="shared" si="16"/>
        <v/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 t="str">
        <f t="shared" si="19"/>
        <v/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 t="str">
        <f t="shared" si="22"/>
        <v/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 t="str">
        <f t="shared" si="25"/>
        <v/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 t="str">
        <f t="shared" si="28"/>
        <v/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 t="str">
        <f t="shared" si="31"/>
        <v/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 t="str">
        <f t="shared" si="34"/>
        <v/>
      </c>
      <c r="C51" s="1">
        <f t="shared" si="35"/>
        <v>46798</v>
      </c>
      <c r="D51" s="34"/>
      <c r="E51" s="6" t="e">
        <f t="shared" si="36"/>
        <v>#NUM!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>ROUND(SUM(F51:H51),2)*(Tablas!$E$8)</f>
        <v>0</v>
      </c>
      <c r="J51" s="6">
        <f t="shared" si="3"/>
        <v>0</v>
      </c>
      <c r="AR51" s="14" t="str">
        <f t="shared" si="4"/>
        <v/>
      </c>
      <c r="AS51" s="6">
        <f t="shared" si="5"/>
        <v>0</v>
      </c>
      <c r="AT51" s="6">
        <f t="shared" si="6"/>
        <v>0</v>
      </c>
      <c r="AU51" s="6">
        <f>IF(SUM($AT$12:$AT51)&gt;0,0,IF($AR51&lt;&gt;"",-PPMT($H$2,$AR51,$C$4*12,$AS$12-SUM($AT$12:$AT51)),0))</f>
        <v>0</v>
      </c>
      <c r="AV51" s="6">
        <f>IF(SUM($AT$12:$AT51)&gt;0,0,IF($AR51&lt;&gt;"",AS51-AU51-AT51,0))</f>
        <v>0</v>
      </c>
      <c r="AW51" s="6">
        <f>IF(SUM($AT$12:$AT51)&gt;0,0,IF($AR51&lt;&gt;"",(AS51-AT51)*$H$2,0))</f>
        <v>0</v>
      </c>
      <c r="AX51" s="6">
        <f>IF(AU51&gt;0,IF(SUM($AT$12:$AT51)&gt;0,0,IF($AR51&lt;&gt;"",Tablas!$G$8,0)),0)</f>
        <v>0</v>
      </c>
      <c r="AY51" s="6">
        <f>IF($AR51&lt;&gt;"",ROUND(AX51+AW51+AU51,2),0)*(1+Tablas!$E$8)</f>
        <v>0</v>
      </c>
      <c r="BA51" s="14" t="str">
        <f t="shared" si="7"/>
        <v/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 t="str">
        <f t="shared" si="10"/>
        <v/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 t="str">
        <f t="shared" si="13"/>
        <v/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 t="str">
        <f t="shared" si="16"/>
        <v/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 t="str">
        <f t="shared" si="19"/>
        <v/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 t="str">
        <f t="shared" si="22"/>
        <v/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 t="str">
        <f t="shared" si="25"/>
        <v/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 t="str">
        <f t="shared" si="28"/>
        <v/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 t="str">
        <f t="shared" si="31"/>
        <v/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 t="str">
        <f t="shared" si="34"/>
        <v/>
      </c>
      <c r="C52" s="1">
        <f t="shared" si="35"/>
        <v>46827</v>
      </c>
      <c r="D52" s="34"/>
      <c r="E52" s="6" t="e">
        <f t="shared" si="36"/>
        <v>#NUM!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>ROUND(SUM(F52:H52),2)*(Tablas!$E$8)</f>
        <v>0</v>
      </c>
      <c r="J52" s="6">
        <f t="shared" si="3"/>
        <v>0</v>
      </c>
      <c r="AR52" s="14" t="str">
        <f t="shared" si="4"/>
        <v/>
      </c>
      <c r="AS52" s="6">
        <f t="shared" si="5"/>
        <v>0</v>
      </c>
      <c r="AT52" s="6">
        <f t="shared" si="6"/>
        <v>0</v>
      </c>
      <c r="AU52" s="6">
        <f>IF(SUM($AT$12:$AT52)&gt;0,0,IF($AR52&lt;&gt;"",-PPMT($H$2,$AR52,$C$4*12,$AS$12-SUM($AT$12:$AT52)),0))</f>
        <v>0</v>
      </c>
      <c r="AV52" s="6">
        <f>IF(SUM($AT$12:$AT52)&gt;0,0,IF($AR52&lt;&gt;"",AS52-AU52-AT52,0))</f>
        <v>0</v>
      </c>
      <c r="AW52" s="6">
        <f>IF(SUM($AT$12:$AT52)&gt;0,0,IF($AR52&lt;&gt;"",(AS52-AT52)*$H$2,0))</f>
        <v>0</v>
      </c>
      <c r="AX52" s="6">
        <f>IF(AU52&gt;0,IF(SUM($AT$12:$AT52)&gt;0,0,IF($AR52&lt;&gt;"",Tablas!$G$8,0)),0)</f>
        <v>0</v>
      </c>
      <c r="AY52" s="6">
        <f>IF($AR52&lt;&gt;"",ROUND(AX52+AW52+AU52,2),0)*(1+Tablas!$E$8)</f>
        <v>0</v>
      </c>
      <c r="BA52" s="14" t="str">
        <f t="shared" si="7"/>
        <v/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 t="str">
        <f t="shared" si="10"/>
        <v/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 t="str">
        <f t="shared" si="13"/>
        <v/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 t="str">
        <f t="shared" si="16"/>
        <v/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 t="str">
        <f t="shared" si="19"/>
        <v/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 t="str">
        <f t="shared" si="22"/>
        <v/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 t="str">
        <f t="shared" si="25"/>
        <v/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 t="str">
        <f t="shared" si="28"/>
        <v/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 t="str">
        <f t="shared" si="31"/>
        <v/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 t="str">
        <f t="shared" si="34"/>
        <v/>
      </c>
      <c r="C53" s="1">
        <f t="shared" si="35"/>
        <v>46858</v>
      </c>
      <c r="D53" s="34"/>
      <c r="E53" s="6" t="e">
        <f t="shared" si="36"/>
        <v>#NUM!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>ROUND(SUM(F53:H53),2)*(Tablas!$E$8)</f>
        <v>0</v>
      </c>
      <c r="J53" s="6">
        <f t="shared" si="3"/>
        <v>0</v>
      </c>
      <c r="AR53" s="14" t="str">
        <f t="shared" si="4"/>
        <v/>
      </c>
      <c r="AS53" s="6">
        <f t="shared" si="5"/>
        <v>0</v>
      </c>
      <c r="AT53" s="6">
        <f t="shared" si="6"/>
        <v>0</v>
      </c>
      <c r="AU53" s="6">
        <f>IF(SUM($AT$12:$AT53)&gt;0,0,IF($AR53&lt;&gt;"",-PPMT($H$2,$AR53,$C$4*12,$AS$12-SUM($AT$12:$AT53)),0))</f>
        <v>0</v>
      </c>
      <c r="AV53" s="6">
        <f>IF(SUM($AT$12:$AT53)&gt;0,0,IF($AR53&lt;&gt;"",AS53-AU53-AT53,0))</f>
        <v>0</v>
      </c>
      <c r="AW53" s="6">
        <f>IF(SUM($AT$12:$AT53)&gt;0,0,IF($AR53&lt;&gt;"",(AS53-AT53)*$H$2,0))</f>
        <v>0</v>
      </c>
      <c r="AX53" s="6">
        <f>IF(AU53&gt;0,IF(SUM($AT$12:$AT53)&gt;0,0,IF($AR53&lt;&gt;"",Tablas!$G$8,0)),0)</f>
        <v>0</v>
      </c>
      <c r="AY53" s="6">
        <f>IF($AR53&lt;&gt;"",ROUND(AX53+AW53+AU53,2),0)*(1+Tablas!$E$8)</f>
        <v>0</v>
      </c>
      <c r="BA53" s="14" t="str">
        <f t="shared" si="7"/>
        <v/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 t="str">
        <f t="shared" si="10"/>
        <v/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 t="str">
        <f t="shared" si="13"/>
        <v/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 t="str">
        <f t="shared" si="16"/>
        <v/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 t="str">
        <f t="shared" si="19"/>
        <v/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 t="str">
        <f t="shared" si="22"/>
        <v/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 t="str">
        <f t="shared" si="25"/>
        <v/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 t="str">
        <f t="shared" si="28"/>
        <v/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 t="str">
        <f t="shared" si="31"/>
        <v/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 t="str">
        <f t="shared" si="34"/>
        <v/>
      </c>
      <c r="C54" s="1">
        <f t="shared" si="35"/>
        <v>46888</v>
      </c>
      <c r="D54" s="34"/>
      <c r="E54" s="6" t="e">
        <f t="shared" si="36"/>
        <v>#NUM!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>ROUND(SUM(F54:H54),2)*(Tablas!$E$8)</f>
        <v>0</v>
      </c>
      <c r="J54" s="6">
        <f t="shared" si="3"/>
        <v>0</v>
      </c>
      <c r="AR54" s="14" t="str">
        <f t="shared" si="4"/>
        <v/>
      </c>
      <c r="AS54" s="6">
        <f t="shared" si="5"/>
        <v>0</v>
      </c>
      <c r="AT54" s="6">
        <f t="shared" si="6"/>
        <v>0</v>
      </c>
      <c r="AU54" s="6">
        <f>IF(SUM($AT$12:$AT54)&gt;0,0,IF($AR54&lt;&gt;"",-PPMT($H$2,$AR54,$C$4*12,$AS$12-SUM($AT$12:$AT54)),0))</f>
        <v>0</v>
      </c>
      <c r="AV54" s="6">
        <f>IF(SUM($AT$12:$AT54)&gt;0,0,IF($AR54&lt;&gt;"",AS54-AU54-AT54,0))</f>
        <v>0</v>
      </c>
      <c r="AW54" s="6">
        <f>IF(SUM($AT$12:$AT54)&gt;0,0,IF($AR54&lt;&gt;"",(AS54-AT54)*$H$2,0))</f>
        <v>0</v>
      </c>
      <c r="AX54" s="6">
        <f>IF(AU54&gt;0,IF(SUM($AT$12:$AT54)&gt;0,0,IF($AR54&lt;&gt;"",Tablas!$G$8,0)),0)</f>
        <v>0</v>
      </c>
      <c r="AY54" s="6">
        <f>IF($AR54&lt;&gt;"",ROUND(AX54+AW54+AU54,2),0)*(1+Tablas!$E$8)</f>
        <v>0</v>
      </c>
      <c r="BA54" s="14" t="str">
        <f t="shared" si="7"/>
        <v/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 t="str">
        <f t="shared" si="10"/>
        <v/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 t="str">
        <f t="shared" si="13"/>
        <v/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 t="str">
        <f t="shared" si="16"/>
        <v/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 t="str">
        <f t="shared" si="19"/>
        <v/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 t="str">
        <f t="shared" si="22"/>
        <v/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 t="str">
        <f t="shared" si="25"/>
        <v/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 t="str">
        <f t="shared" si="28"/>
        <v/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 t="str">
        <f t="shared" si="31"/>
        <v/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 t="str">
        <f t="shared" si="34"/>
        <v/>
      </c>
      <c r="C55" s="1">
        <f t="shared" si="35"/>
        <v>46919</v>
      </c>
      <c r="D55" s="34"/>
      <c r="E55" s="6" t="e">
        <f t="shared" si="36"/>
        <v>#NUM!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>ROUND(SUM(F55:H55),2)*(Tablas!$E$8)</f>
        <v>0</v>
      </c>
      <c r="J55" s="6">
        <f t="shared" si="3"/>
        <v>0</v>
      </c>
      <c r="AR55" s="14" t="str">
        <f t="shared" si="4"/>
        <v/>
      </c>
      <c r="AS55" s="6">
        <f t="shared" si="5"/>
        <v>0</v>
      </c>
      <c r="AT55" s="6">
        <f t="shared" si="6"/>
        <v>0</v>
      </c>
      <c r="AU55" s="6">
        <f>IF(SUM($AT$12:$AT55)&gt;0,0,IF($AR55&lt;&gt;"",-PPMT($H$2,$AR55,$C$4*12,$AS$12-SUM($AT$12:$AT55)),0))</f>
        <v>0</v>
      </c>
      <c r="AV55" s="6">
        <f>IF(SUM($AT$12:$AT55)&gt;0,0,IF($AR55&lt;&gt;"",AS55-AU55-AT55,0))</f>
        <v>0</v>
      </c>
      <c r="AW55" s="6">
        <f>IF(SUM($AT$12:$AT55)&gt;0,0,IF($AR55&lt;&gt;"",(AS55-AT55)*$H$2,0))</f>
        <v>0</v>
      </c>
      <c r="AX55" s="6">
        <f>IF(AU55&gt;0,IF(SUM($AT$12:$AT55)&gt;0,0,IF($AR55&lt;&gt;"",Tablas!$G$8,0)),0)</f>
        <v>0</v>
      </c>
      <c r="AY55" s="6">
        <f>IF($AR55&lt;&gt;"",ROUND(AX55+AW55+AU55,2),0)*(1+Tablas!$E$8)</f>
        <v>0</v>
      </c>
      <c r="BA55" s="14" t="str">
        <f t="shared" si="7"/>
        <v/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 t="str">
        <f t="shared" si="10"/>
        <v/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 t="str">
        <f t="shared" si="13"/>
        <v/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 t="str">
        <f t="shared" si="16"/>
        <v/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 t="str">
        <f t="shared" si="19"/>
        <v/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 t="str">
        <f t="shared" si="22"/>
        <v/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 t="str">
        <f t="shared" si="25"/>
        <v/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 t="str">
        <f t="shared" si="28"/>
        <v/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 t="str">
        <f t="shared" si="31"/>
        <v/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 t="str">
        <f t="shared" si="34"/>
        <v/>
      </c>
      <c r="C56" s="1">
        <f t="shared" si="35"/>
        <v>46949</v>
      </c>
      <c r="D56" s="34"/>
      <c r="E56" s="6" t="e">
        <f t="shared" si="36"/>
        <v>#NUM!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>ROUND(SUM(F56:H56),2)*(Tablas!$E$8)</f>
        <v>0</v>
      </c>
      <c r="J56" s="6">
        <f t="shared" si="3"/>
        <v>0</v>
      </c>
      <c r="AR56" s="14" t="str">
        <f t="shared" si="4"/>
        <v/>
      </c>
      <c r="AS56" s="6">
        <f t="shared" si="5"/>
        <v>0</v>
      </c>
      <c r="AT56" s="6">
        <f t="shared" si="6"/>
        <v>0</v>
      </c>
      <c r="AU56" s="6">
        <f>IF(SUM($AT$12:$AT56)&gt;0,0,IF($AR56&lt;&gt;"",-PPMT($H$2,$AR56,$C$4*12,$AS$12-SUM($AT$12:$AT56)),0))</f>
        <v>0</v>
      </c>
      <c r="AV56" s="6">
        <f>IF(SUM($AT$12:$AT56)&gt;0,0,IF($AR56&lt;&gt;"",AS56-AU56-AT56,0))</f>
        <v>0</v>
      </c>
      <c r="AW56" s="6">
        <f>IF(SUM($AT$12:$AT56)&gt;0,0,IF($AR56&lt;&gt;"",(AS56-AT56)*$H$2,0))</f>
        <v>0</v>
      </c>
      <c r="AX56" s="6">
        <f>IF(AU56&gt;0,IF(SUM($AT$12:$AT56)&gt;0,0,IF($AR56&lt;&gt;"",Tablas!$G$8,0)),0)</f>
        <v>0</v>
      </c>
      <c r="AY56" s="6">
        <f>IF($AR56&lt;&gt;"",ROUND(AX56+AW56+AU56,2),0)*(1+Tablas!$E$8)</f>
        <v>0</v>
      </c>
      <c r="BA56" s="14" t="str">
        <f t="shared" si="7"/>
        <v/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 t="str">
        <f t="shared" si="10"/>
        <v/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 t="str">
        <f t="shared" si="13"/>
        <v/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 t="str">
        <f t="shared" si="16"/>
        <v/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 t="str">
        <f t="shared" si="19"/>
        <v/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 t="str">
        <f t="shared" si="22"/>
        <v/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 t="str">
        <f t="shared" si="25"/>
        <v/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 t="str">
        <f t="shared" si="28"/>
        <v/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 t="str">
        <f t="shared" si="31"/>
        <v/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 t="str">
        <f t="shared" si="34"/>
        <v/>
      </c>
      <c r="C57" s="1">
        <f t="shared" si="35"/>
        <v>46980</v>
      </c>
      <c r="D57" s="34"/>
      <c r="E57" s="6" t="e">
        <f t="shared" si="36"/>
        <v>#NUM!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>ROUND(SUM(F57:H57),2)*(Tablas!$E$8)</f>
        <v>0</v>
      </c>
      <c r="J57" s="6">
        <f t="shared" si="3"/>
        <v>0</v>
      </c>
      <c r="AR57" s="14" t="str">
        <f t="shared" si="4"/>
        <v/>
      </c>
      <c r="AS57" s="6">
        <f t="shared" si="5"/>
        <v>0</v>
      </c>
      <c r="AT57" s="6">
        <f t="shared" si="6"/>
        <v>0</v>
      </c>
      <c r="AU57" s="6">
        <f>IF(SUM($AT$12:$AT57)&gt;0,0,IF($AR57&lt;&gt;"",-PPMT($H$2,$AR57,$C$4*12,$AS$12-SUM($AT$12:$AT57)),0))</f>
        <v>0</v>
      </c>
      <c r="AV57" s="6">
        <f>IF(SUM($AT$12:$AT57)&gt;0,0,IF($AR57&lt;&gt;"",AS57-AU57-AT57,0))</f>
        <v>0</v>
      </c>
      <c r="AW57" s="6">
        <f>IF(SUM($AT$12:$AT57)&gt;0,0,IF($AR57&lt;&gt;"",(AS57-AT57)*$H$2,0))</f>
        <v>0</v>
      </c>
      <c r="AX57" s="6">
        <f>IF(AU57&gt;0,IF(SUM($AT$12:$AT57)&gt;0,0,IF($AR57&lt;&gt;"",Tablas!$G$8,0)),0)</f>
        <v>0</v>
      </c>
      <c r="AY57" s="6">
        <f>IF($AR57&lt;&gt;"",ROUND(AX57+AW57+AU57,2),0)*(1+Tablas!$E$8)</f>
        <v>0</v>
      </c>
      <c r="BA57" s="14" t="str">
        <f t="shared" si="7"/>
        <v/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 t="str">
        <f t="shared" si="10"/>
        <v/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 t="str">
        <f t="shared" si="13"/>
        <v/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 t="str">
        <f t="shared" si="16"/>
        <v/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 t="str">
        <f t="shared" si="19"/>
        <v/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 t="str">
        <f t="shared" si="22"/>
        <v/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 t="str">
        <f t="shared" si="25"/>
        <v/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 t="str">
        <f t="shared" si="28"/>
        <v/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 t="str">
        <f t="shared" si="31"/>
        <v/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 t="str">
        <f t="shared" si="34"/>
        <v/>
      </c>
      <c r="C58" s="1">
        <f t="shared" si="35"/>
        <v>47011</v>
      </c>
      <c r="D58" s="34"/>
      <c r="E58" s="6" t="e">
        <f t="shared" si="36"/>
        <v>#NUM!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>ROUND(SUM(F58:H58),2)*(Tablas!$E$8)</f>
        <v>0</v>
      </c>
      <c r="J58" s="6">
        <f t="shared" si="3"/>
        <v>0</v>
      </c>
      <c r="AR58" s="14" t="str">
        <f t="shared" si="4"/>
        <v/>
      </c>
      <c r="AS58" s="6">
        <f t="shared" si="5"/>
        <v>0</v>
      </c>
      <c r="AT58" s="6">
        <f t="shared" si="6"/>
        <v>0</v>
      </c>
      <c r="AU58" s="6">
        <f>IF(SUM($AT$12:$AT58)&gt;0,0,IF($AR58&lt;&gt;"",-PPMT($H$2,$AR58,$C$4*12,$AS$12-SUM($AT$12:$AT58)),0))</f>
        <v>0</v>
      </c>
      <c r="AV58" s="6">
        <f>IF(SUM($AT$12:$AT58)&gt;0,0,IF($AR58&lt;&gt;"",AS58-AU58-AT58,0))</f>
        <v>0</v>
      </c>
      <c r="AW58" s="6">
        <f>IF(SUM($AT$12:$AT58)&gt;0,0,IF($AR58&lt;&gt;"",(AS58-AT58)*$H$2,0))</f>
        <v>0</v>
      </c>
      <c r="AX58" s="6">
        <f>IF(AU58&gt;0,IF(SUM($AT$12:$AT58)&gt;0,0,IF($AR58&lt;&gt;"",Tablas!$G$8,0)),0)</f>
        <v>0</v>
      </c>
      <c r="AY58" s="6">
        <f>IF($AR58&lt;&gt;"",ROUND(AX58+AW58+AU58,2),0)*(1+Tablas!$E$8)</f>
        <v>0</v>
      </c>
      <c r="BA58" s="14" t="str">
        <f t="shared" si="7"/>
        <v/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 t="str">
        <f t="shared" si="10"/>
        <v/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 t="str">
        <f t="shared" si="13"/>
        <v/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 t="str">
        <f t="shared" si="16"/>
        <v/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 t="str">
        <f t="shared" si="19"/>
        <v/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 t="str">
        <f t="shared" si="22"/>
        <v/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 t="str">
        <f t="shared" si="25"/>
        <v/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 t="str">
        <f t="shared" si="28"/>
        <v/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 t="str">
        <f t="shared" si="31"/>
        <v/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 t="str">
        <f t="shared" si="34"/>
        <v/>
      </c>
      <c r="C59" s="1">
        <f t="shared" si="35"/>
        <v>47041</v>
      </c>
      <c r="D59" s="34"/>
      <c r="E59" s="6" t="e">
        <f t="shared" si="36"/>
        <v>#NUM!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>ROUND(SUM(F59:H59),2)*(Tablas!$E$8)</f>
        <v>0</v>
      </c>
      <c r="J59" s="6">
        <f t="shared" si="3"/>
        <v>0</v>
      </c>
      <c r="AR59" s="14" t="str">
        <f t="shared" si="4"/>
        <v/>
      </c>
      <c r="AS59" s="6">
        <f t="shared" si="5"/>
        <v>0</v>
      </c>
      <c r="AT59" s="6">
        <f t="shared" si="6"/>
        <v>0</v>
      </c>
      <c r="AU59" s="6">
        <f>IF(SUM($AT$12:$AT59)&gt;0,0,IF($AR59&lt;&gt;"",-PPMT($H$2,$AR59,$C$4*12,$AS$12-SUM($AT$12:$AT59)),0))</f>
        <v>0</v>
      </c>
      <c r="AV59" s="6">
        <f>IF(SUM($AT$12:$AT59)&gt;0,0,IF($AR59&lt;&gt;"",AS59-AU59-AT59,0))</f>
        <v>0</v>
      </c>
      <c r="AW59" s="6">
        <f>IF(SUM($AT$12:$AT59)&gt;0,0,IF($AR59&lt;&gt;"",(AS59-AT59)*$H$2,0))</f>
        <v>0</v>
      </c>
      <c r="AX59" s="6">
        <f>IF(AU59&gt;0,IF(SUM($AT$12:$AT59)&gt;0,0,IF($AR59&lt;&gt;"",Tablas!$G$8,0)),0)</f>
        <v>0</v>
      </c>
      <c r="AY59" s="6">
        <f>IF($AR59&lt;&gt;"",ROUND(AX59+AW59+AU59,2),0)*(1+Tablas!$E$8)</f>
        <v>0</v>
      </c>
      <c r="BA59" s="14" t="str">
        <f t="shared" si="7"/>
        <v/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 t="str">
        <f t="shared" si="10"/>
        <v/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 t="str">
        <f t="shared" si="13"/>
        <v/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 t="str">
        <f t="shared" si="16"/>
        <v/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 t="str">
        <f t="shared" si="19"/>
        <v/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 t="str">
        <f t="shared" si="22"/>
        <v/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 t="str">
        <f t="shared" si="25"/>
        <v/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 t="str">
        <f t="shared" si="28"/>
        <v/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 t="str">
        <f t="shared" si="31"/>
        <v/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 t="str">
        <f t="shared" si="34"/>
        <v/>
      </c>
      <c r="C60" s="1">
        <f t="shared" si="35"/>
        <v>47072</v>
      </c>
      <c r="D60" s="34"/>
      <c r="E60" s="6" t="e">
        <f t="shared" si="36"/>
        <v>#NUM!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>ROUND(SUM(F60:H60),2)*(Tablas!$E$8)</f>
        <v>0</v>
      </c>
      <c r="J60" s="6">
        <f t="shared" si="3"/>
        <v>0</v>
      </c>
      <c r="AR60" s="14" t="str">
        <f t="shared" si="4"/>
        <v/>
      </c>
      <c r="AS60" s="6">
        <f t="shared" si="5"/>
        <v>0</v>
      </c>
      <c r="AT60" s="6">
        <f t="shared" si="6"/>
        <v>0</v>
      </c>
      <c r="AU60" s="6">
        <f>IF(SUM($AT$12:$AT60)&gt;0,0,IF($AR60&lt;&gt;"",-PPMT($H$2,$AR60,$C$4*12,$AS$12-SUM($AT$12:$AT60)),0))</f>
        <v>0</v>
      </c>
      <c r="AV60" s="6">
        <f>IF(SUM($AT$12:$AT60)&gt;0,0,IF($AR60&lt;&gt;"",AS60-AU60-AT60,0))</f>
        <v>0</v>
      </c>
      <c r="AW60" s="6">
        <f>IF(SUM($AT$12:$AT60)&gt;0,0,IF($AR60&lt;&gt;"",(AS60-AT60)*$H$2,0))</f>
        <v>0</v>
      </c>
      <c r="AX60" s="6">
        <f>IF(AU60&gt;0,IF(SUM($AT$12:$AT60)&gt;0,0,IF($AR60&lt;&gt;"",Tablas!$G$8,0)),0)</f>
        <v>0</v>
      </c>
      <c r="AY60" s="6">
        <f>IF($AR60&lt;&gt;"",ROUND(AX60+AW60+AU60,2),0)*(1+Tablas!$E$8)</f>
        <v>0</v>
      </c>
      <c r="BA60" s="14" t="str">
        <f t="shared" si="7"/>
        <v/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 t="str">
        <f t="shared" si="10"/>
        <v/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 t="str">
        <f t="shared" si="13"/>
        <v/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 t="str">
        <f t="shared" si="16"/>
        <v/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 t="str">
        <f t="shared" si="19"/>
        <v/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 t="str">
        <f t="shared" si="22"/>
        <v/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 t="str">
        <f t="shared" si="25"/>
        <v/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 t="str">
        <f t="shared" si="28"/>
        <v/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 t="str">
        <f t="shared" si="31"/>
        <v/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 t="str">
        <f t="shared" si="34"/>
        <v/>
      </c>
      <c r="C61" s="1">
        <f t="shared" si="35"/>
        <v>47102</v>
      </c>
      <c r="D61" s="34"/>
      <c r="E61" s="6" t="e">
        <f t="shared" si="36"/>
        <v>#NUM!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>ROUND(SUM(F61:H61),2)*(Tablas!$E$8)</f>
        <v>0</v>
      </c>
      <c r="J61" s="6">
        <f t="shared" si="3"/>
        <v>0</v>
      </c>
      <c r="AR61" s="14" t="str">
        <f t="shared" si="4"/>
        <v/>
      </c>
      <c r="AS61" s="6">
        <f t="shared" si="5"/>
        <v>0</v>
      </c>
      <c r="AT61" s="6">
        <f t="shared" si="6"/>
        <v>0</v>
      </c>
      <c r="AU61" s="6">
        <f>IF(SUM($AT$12:$AT61)&gt;0,0,IF($AR61&lt;&gt;"",-PPMT($H$2,$AR61,$C$4*12,$AS$12-SUM($AT$12:$AT61)),0))</f>
        <v>0</v>
      </c>
      <c r="AV61" s="6">
        <f>IF(SUM($AT$12:$AT61)&gt;0,0,IF($AR61&lt;&gt;"",AS61-AU61-AT61,0))</f>
        <v>0</v>
      </c>
      <c r="AW61" s="6">
        <f>IF(SUM($AT$12:$AT61)&gt;0,0,IF($AR61&lt;&gt;"",(AS61-AT61)*$H$2,0))</f>
        <v>0</v>
      </c>
      <c r="AX61" s="6">
        <f>IF(AU61&gt;0,IF(SUM($AT$12:$AT61)&gt;0,0,IF($AR61&lt;&gt;"",Tablas!$G$8,0)),0)</f>
        <v>0</v>
      </c>
      <c r="AY61" s="6">
        <f>IF($AR61&lt;&gt;"",ROUND(AX61+AW61+AU61,2),0)*(1+Tablas!$E$8)</f>
        <v>0</v>
      </c>
      <c r="BA61" s="14" t="str">
        <f t="shared" si="7"/>
        <v/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 t="str">
        <f t="shared" si="10"/>
        <v/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 t="str">
        <f t="shared" si="13"/>
        <v/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 t="str">
        <f t="shared" si="16"/>
        <v/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 t="str">
        <f t="shared" si="19"/>
        <v/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 t="str">
        <f t="shared" si="22"/>
        <v/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 t="str">
        <f t="shared" si="25"/>
        <v/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 t="str">
        <f t="shared" si="28"/>
        <v/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 t="str">
        <f t="shared" si="31"/>
        <v/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 t="str">
        <f t="shared" si="34"/>
        <v/>
      </c>
      <c r="C62" s="1">
        <f t="shared" si="35"/>
        <v>47133</v>
      </c>
      <c r="D62" s="34"/>
      <c r="E62" s="6" t="e">
        <f t="shared" si="36"/>
        <v>#NUM!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>ROUND(SUM(F62:H62),2)*(Tablas!$E$8)</f>
        <v>0</v>
      </c>
      <c r="J62" s="6">
        <f t="shared" si="3"/>
        <v>0</v>
      </c>
      <c r="AR62" s="14" t="str">
        <f t="shared" si="4"/>
        <v/>
      </c>
      <c r="AS62" s="6">
        <f t="shared" si="5"/>
        <v>0</v>
      </c>
      <c r="AT62" s="6">
        <f t="shared" si="6"/>
        <v>0</v>
      </c>
      <c r="AU62" s="6">
        <f>IF(SUM($AT$12:$AT62)&gt;0,0,IF($AR62&lt;&gt;"",-PPMT($H$2,$AR62,$C$4*12,$AS$12-SUM($AT$12:$AT62)),0))</f>
        <v>0</v>
      </c>
      <c r="AV62" s="6">
        <f>IF(SUM($AT$12:$AT62)&gt;0,0,IF($AR62&lt;&gt;"",AS62-AU62-AT62,0))</f>
        <v>0</v>
      </c>
      <c r="AW62" s="6">
        <f>IF(SUM($AT$12:$AT62)&gt;0,0,IF($AR62&lt;&gt;"",(AS62-AT62)*$H$2,0))</f>
        <v>0</v>
      </c>
      <c r="AX62" s="6">
        <f>IF(AU62&gt;0,IF(SUM($AT$12:$AT62)&gt;0,0,IF($AR62&lt;&gt;"",Tablas!$G$8,0)),0)</f>
        <v>0</v>
      </c>
      <c r="AY62" s="6">
        <f>IF($AR62&lt;&gt;"",ROUND(AX62+AW62+AU62,2),0)*(1+Tablas!$E$8)</f>
        <v>0</v>
      </c>
      <c r="BA62" s="14" t="str">
        <f t="shared" si="7"/>
        <v/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 t="str">
        <f t="shared" si="10"/>
        <v/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 t="str">
        <f t="shared" si="13"/>
        <v/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 t="str">
        <f t="shared" si="16"/>
        <v/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 t="str">
        <f t="shared" si="19"/>
        <v/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 t="str">
        <f t="shared" si="22"/>
        <v/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 t="str">
        <f t="shared" si="25"/>
        <v/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 t="str">
        <f t="shared" si="28"/>
        <v/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 t="str">
        <f t="shared" si="31"/>
        <v/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 t="str">
        <f t="shared" si="34"/>
        <v/>
      </c>
      <c r="C63" s="1">
        <f t="shared" si="35"/>
        <v>47164</v>
      </c>
      <c r="D63" s="34"/>
      <c r="E63" s="6" t="e">
        <f t="shared" si="36"/>
        <v>#NUM!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>ROUND(SUM(F63:H63),2)*(Tablas!$E$8)</f>
        <v>0</v>
      </c>
      <c r="J63" s="6">
        <f t="shared" si="3"/>
        <v>0</v>
      </c>
      <c r="AR63" s="14" t="str">
        <f t="shared" si="4"/>
        <v/>
      </c>
      <c r="AS63" s="6">
        <f t="shared" si="5"/>
        <v>0</v>
      </c>
      <c r="AT63" s="6">
        <f t="shared" si="6"/>
        <v>0</v>
      </c>
      <c r="AU63" s="6">
        <f>IF(SUM($AT$12:$AT63)&gt;0,0,IF($AR63&lt;&gt;"",-PPMT($H$2,$AR63,$C$4*12,$AS$12-SUM($AT$12:$AT63)),0))</f>
        <v>0</v>
      </c>
      <c r="AV63" s="6">
        <f>IF(SUM($AT$12:$AT63)&gt;0,0,IF($AR63&lt;&gt;"",AS63-AU63-AT63,0))</f>
        <v>0</v>
      </c>
      <c r="AW63" s="6">
        <f>IF(SUM($AT$12:$AT63)&gt;0,0,IF($AR63&lt;&gt;"",(AS63-AT63)*$H$2,0))</f>
        <v>0</v>
      </c>
      <c r="AX63" s="6">
        <f>IF(AU63&gt;0,IF(SUM($AT$12:$AT63)&gt;0,0,IF($AR63&lt;&gt;"",Tablas!$G$8,0)),0)</f>
        <v>0</v>
      </c>
      <c r="AY63" s="6">
        <f>IF($AR63&lt;&gt;"",ROUND(AX63+AW63+AU63,2),0)*(1+Tablas!$E$8)</f>
        <v>0</v>
      </c>
      <c r="BA63" s="14" t="str">
        <f t="shared" si="7"/>
        <v/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 t="str">
        <f t="shared" si="10"/>
        <v/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 t="str">
        <f t="shared" si="13"/>
        <v/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 t="str">
        <f t="shared" si="16"/>
        <v/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 t="str">
        <f t="shared" si="19"/>
        <v/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 t="str">
        <f t="shared" si="22"/>
        <v/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 t="str">
        <f t="shared" si="25"/>
        <v/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 t="str">
        <f t="shared" si="28"/>
        <v/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 t="str">
        <f t="shared" si="31"/>
        <v/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 t="str">
        <f t="shared" si="34"/>
        <v/>
      </c>
      <c r="C64" s="1">
        <f t="shared" si="35"/>
        <v>47192</v>
      </c>
      <c r="D64" s="34"/>
      <c r="E64" s="6" t="e">
        <f t="shared" si="36"/>
        <v>#NUM!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>ROUND(SUM(F64:H64),2)*(Tablas!$E$8)</f>
        <v>0</v>
      </c>
      <c r="J64" s="6">
        <f t="shared" si="3"/>
        <v>0</v>
      </c>
      <c r="AR64" s="14" t="str">
        <f t="shared" si="4"/>
        <v/>
      </c>
      <c r="AS64" s="6">
        <f t="shared" si="5"/>
        <v>0</v>
      </c>
      <c r="AT64" s="6">
        <f t="shared" si="6"/>
        <v>0</v>
      </c>
      <c r="AU64" s="6">
        <f>IF(SUM($AT$12:$AT64)&gt;0,0,IF($AR64&lt;&gt;"",-PPMT($H$2,$AR64,$C$4*12,$AS$12-SUM($AT$12:$AT64)),0))</f>
        <v>0</v>
      </c>
      <c r="AV64" s="6">
        <f>IF(SUM($AT$12:$AT64)&gt;0,0,IF($AR64&lt;&gt;"",AS64-AU64-AT64,0))</f>
        <v>0</v>
      </c>
      <c r="AW64" s="6">
        <f>IF(SUM($AT$12:$AT64)&gt;0,0,IF($AR64&lt;&gt;"",(AS64-AT64)*$H$2,0))</f>
        <v>0</v>
      </c>
      <c r="AX64" s="6">
        <f>IF(AU64&gt;0,IF(SUM($AT$12:$AT64)&gt;0,0,IF($AR64&lt;&gt;"",Tablas!$G$8,0)),0)</f>
        <v>0</v>
      </c>
      <c r="AY64" s="6">
        <f>IF($AR64&lt;&gt;"",ROUND(AX64+AW64+AU64,2),0)*(1+Tablas!$E$8)</f>
        <v>0</v>
      </c>
      <c r="BA64" s="14" t="str">
        <f t="shared" si="7"/>
        <v/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 t="str">
        <f t="shared" si="10"/>
        <v/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 t="str">
        <f t="shared" si="13"/>
        <v/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 t="str">
        <f t="shared" si="16"/>
        <v/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 t="str">
        <f t="shared" si="19"/>
        <v/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 t="str">
        <f t="shared" si="22"/>
        <v/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 t="str">
        <f t="shared" si="25"/>
        <v/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 t="str">
        <f t="shared" si="28"/>
        <v/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 t="str">
        <f t="shared" si="31"/>
        <v/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 t="str">
        <f t="shared" si="34"/>
        <v/>
      </c>
      <c r="C65" s="1">
        <f t="shared" si="35"/>
        <v>47223</v>
      </c>
      <c r="D65" s="34"/>
      <c r="E65" s="6" t="e">
        <f t="shared" si="36"/>
        <v>#NUM!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>ROUND(SUM(F65:H65),2)*(Tablas!$E$8)</f>
        <v>0</v>
      </c>
      <c r="J65" s="6">
        <f t="shared" si="3"/>
        <v>0</v>
      </c>
      <c r="AR65" s="14" t="str">
        <f t="shared" si="4"/>
        <v/>
      </c>
      <c r="AS65" s="6">
        <f t="shared" si="5"/>
        <v>0</v>
      </c>
      <c r="AT65" s="6">
        <f t="shared" si="6"/>
        <v>0</v>
      </c>
      <c r="AU65" s="6">
        <f>IF(SUM($AT$12:$AT65)&gt;0,0,IF($AR65&lt;&gt;"",-PPMT($H$2,$AR65,$C$4*12,$AS$12-SUM($AT$12:$AT65)),0))</f>
        <v>0</v>
      </c>
      <c r="AV65" s="6">
        <f>IF(SUM($AT$12:$AT65)&gt;0,0,IF($AR65&lt;&gt;"",AS65-AU65-AT65,0))</f>
        <v>0</v>
      </c>
      <c r="AW65" s="6">
        <f>IF(SUM($AT$12:$AT65)&gt;0,0,IF($AR65&lt;&gt;"",(AS65-AT65)*$H$2,0))</f>
        <v>0</v>
      </c>
      <c r="AX65" s="6">
        <f>IF(AU65&gt;0,IF(SUM($AT$12:$AT65)&gt;0,0,IF($AR65&lt;&gt;"",Tablas!$G$8,0)),0)</f>
        <v>0</v>
      </c>
      <c r="AY65" s="6">
        <f>IF($AR65&lt;&gt;"",ROUND(AX65+AW65+AU65,2),0)*(1+Tablas!$E$8)</f>
        <v>0</v>
      </c>
      <c r="BA65" s="14" t="str">
        <f t="shared" si="7"/>
        <v/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 t="str">
        <f t="shared" si="10"/>
        <v/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 t="str">
        <f t="shared" si="13"/>
        <v/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 t="str">
        <f t="shared" si="16"/>
        <v/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 t="str">
        <f t="shared" si="19"/>
        <v/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 t="str">
        <f t="shared" si="22"/>
        <v/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 t="str">
        <f t="shared" si="25"/>
        <v/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 t="str">
        <f t="shared" si="28"/>
        <v/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 t="str">
        <f t="shared" si="31"/>
        <v/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 t="str">
        <f t="shared" si="34"/>
        <v/>
      </c>
      <c r="C66" s="1">
        <f t="shared" si="35"/>
        <v>47253</v>
      </c>
      <c r="D66" s="34"/>
      <c r="E66" s="6" t="e">
        <f t="shared" si="36"/>
        <v>#NUM!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>ROUND(SUM(F66:H66),2)*(Tablas!$E$8)</f>
        <v>0</v>
      </c>
      <c r="J66" s="6">
        <f t="shared" si="3"/>
        <v>0</v>
      </c>
      <c r="AR66" s="14" t="str">
        <f t="shared" si="4"/>
        <v/>
      </c>
      <c r="AS66" s="6">
        <f t="shared" si="5"/>
        <v>0</v>
      </c>
      <c r="AT66" s="6">
        <f t="shared" si="6"/>
        <v>0</v>
      </c>
      <c r="AU66" s="6">
        <f>IF(SUM($AT$12:$AT66)&gt;0,0,IF($AR66&lt;&gt;"",-PPMT($H$2,$AR66,$C$4*12,$AS$12-SUM($AT$12:$AT66)),0))</f>
        <v>0</v>
      </c>
      <c r="AV66" s="6">
        <f>IF(SUM($AT$12:$AT66)&gt;0,0,IF($AR66&lt;&gt;"",AS66-AU66-AT66,0))</f>
        <v>0</v>
      </c>
      <c r="AW66" s="6">
        <f>IF(SUM($AT$12:$AT66)&gt;0,0,IF($AR66&lt;&gt;"",(AS66-AT66)*$H$2,0))</f>
        <v>0</v>
      </c>
      <c r="AX66" s="6">
        <f>IF(AU66&gt;0,IF(SUM($AT$12:$AT66)&gt;0,0,IF($AR66&lt;&gt;"",Tablas!$G$8,0)),0)</f>
        <v>0</v>
      </c>
      <c r="AY66" s="6">
        <f>IF($AR66&lt;&gt;"",ROUND(AX66+AW66+AU66,2),0)*(1+Tablas!$E$8)</f>
        <v>0</v>
      </c>
      <c r="BA66" s="14" t="str">
        <f t="shared" si="7"/>
        <v/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 t="str">
        <f t="shared" si="10"/>
        <v/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 t="str">
        <f t="shared" si="13"/>
        <v/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 t="str">
        <f t="shared" si="16"/>
        <v/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 t="str">
        <f t="shared" si="19"/>
        <v/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 t="str">
        <f t="shared" si="22"/>
        <v/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 t="str">
        <f t="shared" si="25"/>
        <v/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 t="str">
        <f t="shared" si="28"/>
        <v/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 t="str">
        <f t="shared" si="31"/>
        <v/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 t="str">
        <f t="shared" si="34"/>
        <v/>
      </c>
      <c r="C67" s="1">
        <f t="shared" si="35"/>
        <v>47284</v>
      </c>
      <c r="D67" s="34"/>
      <c r="E67" s="6" t="e">
        <f t="shared" si="36"/>
        <v>#NUM!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>ROUND(SUM(F67:H67),2)*(Tablas!$E$8)</f>
        <v>0</v>
      </c>
      <c r="J67" s="6">
        <f t="shared" si="3"/>
        <v>0</v>
      </c>
      <c r="AR67" s="14" t="str">
        <f t="shared" si="4"/>
        <v/>
      </c>
      <c r="AS67" s="6">
        <f t="shared" si="5"/>
        <v>0</v>
      </c>
      <c r="AT67" s="6">
        <f t="shared" si="6"/>
        <v>0</v>
      </c>
      <c r="AU67" s="6">
        <f>IF(SUM($AT$12:$AT67)&gt;0,0,IF($AR67&lt;&gt;"",-PPMT($H$2,$AR67,$C$4*12,$AS$12-SUM($AT$12:$AT67)),0))</f>
        <v>0</v>
      </c>
      <c r="AV67" s="6">
        <f>IF(SUM($AT$12:$AT67)&gt;0,0,IF($AR67&lt;&gt;"",AS67-AU67-AT67,0))</f>
        <v>0</v>
      </c>
      <c r="AW67" s="6">
        <f>IF(SUM($AT$12:$AT67)&gt;0,0,IF($AR67&lt;&gt;"",(AS67-AT67)*$H$2,0))</f>
        <v>0</v>
      </c>
      <c r="AX67" s="6">
        <f>IF(AU67&gt;0,IF(SUM($AT$12:$AT67)&gt;0,0,IF($AR67&lt;&gt;"",Tablas!$G$8,0)),0)</f>
        <v>0</v>
      </c>
      <c r="AY67" s="6">
        <f>IF($AR67&lt;&gt;"",ROUND(AX67+AW67+AU67,2),0)*(1+Tablas!$E$8)</f>
        <v>0</v>
      </c>
      <c r="BA67" s="14" t="str">
        <f t="shared" si="7"/>
        <v/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 t="str">
        <f t="shared" si="10"/>
        <v/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 t="str">
        <f t="shared" si="13"/>
        <v/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 t="str">
        <f t="shared" si="16"/>
        <v/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 t="str">
        <f t="shared" si="19"/>
        <v/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 t="str">
        <f t="shared" si="22"/>
        <v/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 t="str">
        <f t="shared" si="25"/>
        <v/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 t="str">
        <f t="shared" si="28"/>
        <v/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 t="str">
        <f t="shared" si="31"/>
        <v/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 t="str">
        <f t="shared" si="34"/>
        <v/>
      </c>
      <c r="C68" s="1">
        <f t="shared" si="35"/>
        <v>47314</v>
      </c>
      <c r="D68" s="34"/>
      <c r="E68" s="6" t="e">
        <f t="shared" si="36"/>
        <v>#NUM!</v>
      </c>
      <c r="F68" s="6">
        <f t="shared" si="0"/>
        <v>0</v>
      </c>
      <c r="G68" s="6">
        <f t="shared" si="1"/>
        <v>0</v>
      </c>
      <c r="H68" s="6">
        <f t="shared" si="2"/>
        <v>0</v>
      </c>
      <c r="I68" s="6">
        <f>ROUND(SUM(F68:H68),2)*(Tablas!$E$8)</f>
        <v>0</v>
      </c>
      <c r="J68" s="6">
        <f t="shared" si="3"/>
        <v>0</v>
      </c>
      <c r="AR68" s="14" t="str">
        <f t="shared" si="4"/>
        <v/>
      </c>
      <c r="AS68" s="6">
        <f t="shared" si="5"/>
        <v>0</v>
      </c>
      <c r="AT68" s="6">
        <f t="shared" si="6"/>
        <v>0</v>
      </c>
      <c r="AU68" s="6">
        <f>IF(SUM($AT$12:$AT68)&gt;0,0,IF($AR68&lt;&gt;"",-PPMT($H$2,$AR68,$C$4*12,$AS$12-SUM($AT$12:$AT68)),0))</f>
        <v>0</v>
      </c>
      <c r="AV68" s="6">
        <f>IF(SUM($AT$12:$AT68)&gt;0,0,IF($AR68&lt;&gt;"",AS68-AU68-AT68,0))</f>
        <v>0</v>
      </c>
      <c r="AW68" s="6">
        <f>IF(SUM($AT$12:$AT68)&gt;0,0,IF($AR68&lt;&gt;"",(AS68-AT68)*$H$2,0))</f>
        <v>0</v>
      </c>
      <c r="AX68" s="6">
        <f>IF(AU68&gt;0,IF(SUM($AT$12:$AT68)&gt;0,0,IF($AR68&lt;&gt;"",Tablas!$G$8,0)),0)</f>
        <v>0</v>
      </c>
      <c r="AY68" s="6">
        <f>IF($AR68&lt;&gt;"",ROUND(AX68+AW68+AU68,2),0)*(1+Tablas!$E$8)</f>
        <v>0</v>
      </c>
      <c r="BA68" s="14" t="str">
        <f t="shared" si="7"/>
        <v/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 t="str">
        <f t="shared" si="10"/>
        <v/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 t="str">
        <f t="shared" si="13"/>
        <v/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 t="str">
        <f t="shared" si="16"/>
        <v/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 t="str">
        <f t="shared" si="19"/>
        <v/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 t="str">
        <f t="shared" si="22"/>
        <v/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 t="str">
        <f t="shared" si="25"/>
        <v/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 t="str">
        <f t="shared" si="28"/>
        <v/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 t="str">
        <f t="shared" si="31"/>
        <v/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 t="str">
        <f t="shared" si="34"/>
        <v/>
      </c>
      <c r="C69" s="1">
        <f t="shared" si="35"/>
        <v>47345</v>
      </c>
      <c r="D69" s="34"/>
      <c r="E69" s="6" t="e">
        <f t="shared" si="36"/>
        <v>#NUM!</v>
      </c>
      <c r="F69" s="6">
        <f t="shared" si="0"/>
        <v>0</v>
      </c>
      <c r="G69" s="6">
        <f t="shared" si="1"/>
        <v>0</v>
      </c>
      <c r="H69" s="6">
        <f t="shared" si="2"/>
        <v>0</v>
      </c>
      <c r="I69" s="6">
        <f>ROUND(SUM(F69:H69),2)*(Tablas!$E$8)</f>
        <v>0</v>
      </c>
      <c r="J69" s="6">
        <f t="shared" si="3"/>
        <v>0</v>
      </c>
      <c r="AR69" s="14" t="str">
        <f t="shared" si="4"/>
        <v/>
      </c>
      <c r="AS69" s="6">
        <f t="shared" si="5"/>
        <v>0</v>
      </c>
      <c r="AT69" s="6">
        <f t="shared" si="6"/>
        <v>0</v>
      </c>
      <c r="AU69" s="6">
        <f>IF(SUM($AT$12:$AT69)&gt;0,0,IF($AR69&lt;&gt;"",-PPMT($H$2,$AR69,$C$4*12,$AS$12-SUM($AT$12:$AT69)),0))</f>
        <v>0</v>
      </c>
      <c r="AV69" s="6">
        <f>IF(SUM($AT$12:$AT69)&gt;0,0,IF($AR69&lt;&gt;"",AS69-AU69-AT69,0))</f>
        <v>0</v>
      </c>
      <c r="AW69" s="6">
        <f>IF(SUM($AT$12:$AT69)&gt;0,0,IF($AR69&lt;&gt;"",(AS69-AT69)*$H$2,0))</f>
        <v>0</v>
      </c>
      <c r="AX69" s="6">
        <f>IF(AU69&gt;0,IF(SUM($AT$12:$AT69)&gt;0,0,IF($AR69&lt;&gt;"",Tablas!$G$8,0)),0)</f>
        <v>0</v>
      </c>
      <c r="AY69" s="6">
        <f>IF($AR69&lt;&gt;"",ROUND(AX69+AW69+AU69,2),0)*(1+Tablas!$E$8)</f>
        <v>0</v>
      </c>
      <c r="BA69" s="14" t="str">
        <f t="shared" si="7"/>
        <v/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 t="str">
        <f t="shared" si="10"/>
        <v/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 t="str">
        <f t="shared" si="13"/>
        <v/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 t="str">
        <f t="shared" si="16"/>
        <v/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 t="str">
        <f t="shared" si="19"/>
        <v/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 t="str">
        <f t="shared" si="22"/>
        <v/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 t="str">
        <f t="shared" si="25"/>
        <v/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 t="str">
        <f t="shared" si="28"/>
        <v/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 t="str">
        <f t="shared" si="31"/>
        <v/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 t="str">
        <f t="shared" si="34"/>
        <v/>
      </c>
      <c r="C70" s="1">
        <f t="shared" si="35"/>
        <v>47376</v>
      </c>
      <c r="D70" s="34"/>
      <c r="E70" s="6" t="e">
        <f t="shared" si="36"/>
        <v>#NUM!</v>
      </c>
      <c r="F70" s="6">
        <f t="shared" si="0"/>
        <v>0</v>
      </c>
      <c r="G70" s="6">
        <f t="shared" si="1"/>
        <v>0</v>
      </c>
      <c r="H70" s="6">
        <f t="shared" si="2"/>
        <v>0</v>
      </c>
      <c r="I70" s="6">
        <f>ROUND(SUM(F70:H70),2)*(Tablas!$E$8)</f>
        <v>0</v>
      </c>
      <c r="J70" s="6">
        <f t="shared" si="3"/>
        <v>0</v>
      </c>
      <c r="AR70" s="14" t="str">
        <f t="shared" si="4"/>
        <v/>
      </c>
      <c r="AS70" s="6">
        <f t="shared" si="5"/>
        <v>0</v>
      </c>
      <c r="AT70" s="6">
        <f t="shared" si="6"/>
        <v>0</v>
      </c>
      <c r="AU70" s="6">
        <f>IF(SUM($AT$12:$AT70)&gt;0,0,IF($AR70&lt;&gt;"",-PPMT($H$2,$AR70,$C$4*12,$AS$12-SUM($AT$12:$AT70)),0))</f>
        <v>0</v>
      </c>
      <c r="AV70" s="6">
        <f>IF(SUM($AT$12:$AT70)&gt;0,0,IF($AR70&lt;&gt;"",AS70-AU70-AT70,0))</f>
        <v>0</v>
      </c>
      <c r="AW70" s="6">
        <f>IF(SUM($AT$12:$AT70)&gt;0,0,IF($AR70&lt;&gt;"",(AS70-AT70)*$H$2,0))</f>
        <v>0</v>
      </c>
      <c r="AX70" s="6">
        <f>IF(AU70&gt;0,IF(SUM($AT$12:$AT70)&gt;0,0,IF($AR70&lt;&gt;"",Tablas!$G$8,0)),0)</f>
        <v>0</v>
      </c>
      <c r="AY70" s="6">
        <f>IF($AR70&lt;&gt;"",ROUND(AX70+AW70+AU70,2),0)*(1+Tablas!$E$8)</f>
        <v>0</v>
      </c>
      <c r="BA70" s="14" t="str">
        <f t="shared" si="7"/>
        <v/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 t="str">
        <f t="shared" si="10"/>
        <v/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 t="str">
        <f t="shared" si="13"/>
        <v/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 t="str">
        <f t="shared" si="16"/>
        <v/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 t="str">
        <f t="shared" si="19"/>
        <v/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 t="str">
        <f t="shared" si="22"/>
        <v/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 t="str">
        <f t="shared" si="25"/>
        <v/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 t="str">
        <f t="shared" si="28"/>
        <v/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 t="str">
        <f t="shared" si="31"/>
        <v/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 t="str">
        <f t="shared" si="34"/>
        <v/>
      </c>
      <c r="C71" s="1">
        <f t="shared" si="35"/>
        <v>47406</v>
      </c>
      <c r="D71" s="34"/>
      <c r="E71" s="6" t="e">
        <f t="shared" si="36"/>
        <v>#NUM!</v>
      </c>
      <c r="F71" s="6">
        <f t="shared" si="0"/>
        <v>0</v>
      </c>
      <c r="G71" s="6">
        <f t="shared" si="1"/>
        <v>0</v>
      </c>
      <c r="H71" s="6">
        <f t="shared" si="2"/>
        <v>0</v>
      </c>
      <c r="I71" s="6">
        <f>ROUND(SUM(F71:H71),2)*(Tablas!$E$8)</f>
        <v>0</v>
      </c>
      <c r="J71" s="6">
        <f t="shared" si="3"/>
        <v>0</v>
      </c>
      <c r="AR71" s="14" t="str">
        <f t="shared" si="4"/>
        <v/>
      </c>
      <c r="AS71" s="6">
        <f t="shared" si="5"/>
        <v>0</v>
      </c>
      <c r="AT71" s="6">
        <f t="shared" si="6"/>
        <v>0</v>
      </c>
      <c r="AU71" s="6">
        <f>IF(SUM($AT$12:$AT71)&gt;0,0,IF($AR71&lt;&gt;"",-PPMT($H$2,$AR71,$C$4*12,$AS$12-SUM($AT$12:$AT71)),0))</f>
        <v>0</v>
      </c>
      <c r="AV71" s="6">
        <f>IF(SUM($AT$12:$AT71)&gt;0,0,IF($AR71&lt;&gt;"",AS71-AU71-AT71,0))</f>
        <v>0</v>
      </c>
      <c r="AW71" s="6">
        <f>IF(SUM($AT$12:$AT71)&gt;0,0,IF($AR71&lt;&gt;"",(AS71-AT71)*$H$2,0))</f>
        <v>0</v>
      </c>
      <c r="AX71" s="6">
        <f>IF(AU71&gt;0,IF(SUM($AT$12:$AT71)&gt;0,0,IF($AR71&lt;&gt;"",Tablas!$G$8,0)),0)</f>
        <v>0</v>
      </c>
      <c r="AY71" s="6">
        <f>IF($AR71&lt;&gt;"",ROUND(AX71+AW71+AU71,2),0)*(1+Tablas!$E$8)</f>
        <v>0</v>
      </c>
      <c r="BA71" s="14" t="str">
        <f t="shared" si="7"/>
        <v/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 t="str">
        <f t="shared" si="10"/>
        <v/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 t="str">
        <f t="shared" si="13"/>
        <v/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 t="str">
        <f t="shared" si="16"/>
        <v/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 t="str">
        <f t="shared" si="19"/>
        <v/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 t="str">
        <f t="shared" si="22"/>
        <v/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 t="str">
        <f t="shared" si="25"/>
        <v/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 t="str">
        <f t="shared" si="28"/>
        <v/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 t="str">
        <f t="shared" si="31"/>
        <v/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 t="e">
        <f t="shared" si="36"/>
        <v>#NUM!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0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 t="e">
        <f t="shared" si="36"/>
        <v>#NUM!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 t="e">
        <f t="shared" si="36"/>
        <v>#NUM!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 t="e">
        <f t="shared" si="36"/>
        <v>#NUM!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 t="e">
        <f t="shared" si="36"/>
        <v>#NUM!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 t="e">
        <f t="shared" ref="E77:E140" si="73">E76-F76-D77</f>
        <v>#NUM!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 t="e">
        <f t="shared" si="73"/>
        <v>#NUM!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 t="e">
        <f t="shared" si="73"/>
        <v>#NUM!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 t="e">
        <f t="shared" si="73"/>
        <v>#NUM!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 t="e">
        <f t="shared" si="73"/>
        <v>#NUM!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 t="e">
        <f t="shared" si="73"/>
        <v>#NUM!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 t="e">
        <f t="shared" si="73"/>
        <v>#NUM!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 t="e">
        <f t="shared" si="73"/>
        <v>#NUM!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 t="e">
        <f t="shared" si="73"/>
        <v>#NUM!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 t="e">
        <f t="shared" si="73"/>
        <v>#NUM!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 t="e">
        <f t="shared" si="73"/>
        <v>#NUM!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 t="e">
        <f t="shared" si="73"/>
        <v>#NUM!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 t="e">
        <f t="shared" si="73"/>
        <v>#NUM!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 t="e">
        <f t="shared" si="73"/>
        <v>#NUM!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 t="e">
        <f t="shared" si="73"/>
        <v>#NUM!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 t="e">
        <f t="shared" si="73"/>
        <v>#NUM!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 t="e">
        <f t="shared" si="73"/>
        <v>#NUM!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 t="e">
        <f t="shared" si="73"/>
        <v>#NUM!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 t="e">
        <f t="shared" si="73"/>
        <v>#NUM!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 t="e">
        <f t="shared" si="73"/>
        <v>#NUM!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 t="e">
        <f t="shared" si="73"/>
        <v>#NUM!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 t="e">
        <f t="shared" si="73"/>
        <v>#NUM!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 t="e">
        <f t="shared" si="73"/>
        <v>#NUM!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 t="e">
        <f t="shared" si="73"/>
        <v>#NUM!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 t="e">
        <f t="shared" si="73"/>
        <v>#NUM!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 t="e">
        <f t="shared" si="73"/>
        <v>#NUM!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 t="e">
        <f t="shared" si="73"/>
        <v>#NUM!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 t="e">
        <f t="shared" si="73"/>
        <v>#NUM!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 t="e">
        <f t="shared" si="73"/>
        <v>#NUM!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 t="e">
        <f t="shared" si="73"/>
        <v>#NUM!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 t="e">
        <f t="shared" si="73"/>
        <v>#NUM!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 t="e">
        <f t="shared" si="73"/>
        <v>#NUM!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 t="e">
        <f t="shared" si="73"/>
        <v>#NUM!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 t="e">
        <f t="shared" si="73"/>
        <v>#NUM!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 t="e">
        <f t="shared" si="73"/>
        <v>#NUM!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 t="e">
        <f t="shared" si="73"/>
        <v>#NUM!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 t="e">
        <f t="shared" si="73"/>
        <v>#NUM!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 t="e">
        <f t="shared" si="73"/>
        <v>#NUM!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 t="e">
        <f t="shared" si="73"/>
        <v>#NUM!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 t="e">
        <f t="shared" si="73"/>
        <v>#NUM!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 t="e">
        <f t="shared" si="73"/>
        <v>#NUM!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 t="e">
        <f t="shared" si="73"/>
        <v>#NUM!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 t="e">
        <f t="shared" si="73"/>
        <v>#NUM!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 t="e">
        <f t="shared" si="73"/>
        <v>#NUM!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 t="e">
        <f t="shared" si="73"/>
        <v>#NUM!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 t="e">
        <f t="shared" si="73"/>
        <v>#NUM!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 t="e">
        <f t="shared" si="73"/>
        <v>#NUM!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 t="e">
        <f t="shared" si="73"/>
        <v>#NUM!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 t="e">
        <f t="shared" si="73"/>
        <v>#NUM!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 t="e">
        <f t="shared" si="73"/>
        <v>#NUM!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 t="e">
        <f t="shared" si="73"/>
        <v>#NUM!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 t="e">
        <f t="shared" si="73"/>
        <v>#NUM!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 t="e">
        <f t="shared" si="73"/>
        <v>#NUM!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 t="e">
        <f t="shared" si="73"/>
        <v>#NUM!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 t="e">
        <f t="shared" si="73"/>
        <v>#NUM!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 t="e">
        <f t="shared" si="73"/>
        <v>#NUM!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 t="e">
        <f t="shared" si="73"/>
        <v>#NUM!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 t="e">
        <f t="shared" si="73"/>
        <v>#NUM!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 t="e">
        <f t="shared" si="73"/>
        <v>#NUM!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 t="e">
        <f t="shared" si="73"/>
        <v>#NUM!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 t="e">
        <f t="shared" si="73"/>
        <v>#NUM!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 t="e">
        <f t="shared" si="73"/>
        <v>#NUM!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 t="e">
        <f t="shared" si="73"/>
        <v>#NUM!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 t="e">
        <f t="shared" si="73"/>
        <v>#NUM!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 t="e">
        <f t="shared" ref="E141:E204" si="110">E140-F140-D141</f>
        <v>#NUM!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 t="e">
        <f t="shared" si="110"/>
        <v>#NUM!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 t="e">
        <f t="shared" si="110"/>
        <v>#NUM!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 t="e">
        <f t="shared" si="110"/>
        <v>#NUM!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 t="e">
        <f t="shared" si="110"/>
        <v>#NUM!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 t="e">
        <f t="shared" si="110"/>
        <v>#NUM!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 t="e">
        <f t="shared" si="110"/>
        <v>#NUM!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 t="e">
        <f t="shared" si="110"/>
        <v>#NUM!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 t="e">
        <f t="shared" si="110"/>
        <v>#NUM!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 t="e">
        <f t="shared" si="110"/>
        <v>#NUM!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 t="e">
        <f t="shared" si="110"/>
        <v>#NUM!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 t="e">
        <f t="shared" si="110"/>
        <v>#NUM!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 t="e">
        <f t="shared" si="110"/>
        <v>#NUM!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 t="e">
        <f t="shared" si="110"/>
        <v>#NUM!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 t="e">
        <f t="shared" si="110"/>
        <v>#NUM!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 t="e">
        <f t="shared" si="110"/>
        <v>#NUM!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 t="e">
        <f t="shared" si="110"/>
        <v>#NUM!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 t="e">
        <f t="shared" si="110"/>
        <v>#NUM!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 t="e">
        <f t="shared" si="110"/>
        <v>#NUM!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 t="e">
        <f t="shared" si="110"/>
        <v>#NUM!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 t="e">
        <f t="shared" si="110"/>
        <v>#NUM!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 t="e">
        <f t="shared" si="110"/>
        <v>#NUM!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 t="e">
        <f t="shared" si="110"/>
        <v>#NUM!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 t="e">
        <f t="shared" si="110"/>
        <v>#NUM!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 t="e">
        <f t="shared" si="110"/>
        <v>#NUM!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 t="e">
        <f t="shared" si="110"/>
        <v>#NUM!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 t="e">
        <f t="shared" si="110"/>
        <v>#NUM!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 t="e">
        <f t="shared" si="110"/>
        <v>#NUM!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 t="e">
        <f t="shared" si="110"/>
        <v>#NUM!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 t="e">
        <f t="shared" si="110"/>
        <v>#NUM!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 t="e">
        <f t="shared" si="110"/>
        <v>#NUM!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 t="e">
        <f t="shared" si="110"/>
        <v>#NUM!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 t="e">
        <f t="shared" si="110"/>
        <v>#NUM!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 t="e">
        <f t="shared" si="110"/>
        <v>#NUM!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 t="e">
        <f t="shared" si="110"/>
        <v>#NUM!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 t="e">
        <f t="shared" si="110"/>
        <v>#NUM!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 t="e">
        <f t="shared" si="110"/>
        <v>#NUM!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 t="e">
        <f t="shared" si="110"/>
        <v>#NUM!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 t="e">
        <f t="shared" si="110"/>
        <v>#NUM!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 t="e">
        <f t="shared" si="110"/>
        <v>#NUM!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 t="e">
        <f t="shared" si="110"/>
        <v>#NUM!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 t="e">
        <f t="shared" si="110"/>
        <v>#NUM!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 t="e">
        <f t="shared" si="110"/>
        <v>#NUM!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 t="e">
        <f t="shared" si="110"/>
        <v>#NUM!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 t="e">
        <f t="shared" si="110"/>
        <v>#NUM!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 t="e">
        <f t="shared" si="110"/>
        <v>#NUM!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 t="e">
        <f t="shared" si="110"/>
        <v>#NUM!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 t="e">
        <f t="shared" si="110"/>
        <v>#NUM!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 t="e">
        <f t="shared" si="110"/>
        <v>#NUM!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 t="e">
        <f t="shared" si="110"/>
        <v>#NUM!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 t="e">
        <f t="shared" si="110"/>
        <v>#NUM!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 t="e">
        <f t="shared" si="110"/>
        <v>#NUM!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 t="e">
        <f t="shared" si="110"/>
        <v>#NUM!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 t="e">
        <f t="shared" si="110"/>
        <v>#NUM!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 t="e">
        <f t="shared" si="110"/>
        <v>#NUM!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 t="e">
        <f t="shared" si="110"/>
        <v>#NUM!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 t="e">
        <f t="shared" si="110"/>
        <v>#NUM!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 t="e">
        <f t="shared" si="110"/>
        <v>#NUM!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 t="e">
        <f t="shared" si="110"/>
        <v>#NUM!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 t="e">
        <f t="shared" si="110"/>
        <v>#NUM!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 t="e">
        <f t="shared" si="110"/>
        <v>#NUM!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 t="e">
        <f t="shared" si="110"/>
        <v>#NUM!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 t="e">
        <f t="shared" si="110"/>
        <v>#NUM!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 t="e">
        <f t="shared" si="110"/>
        <v>#NUM!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 t="e">
        <f t="shared" ref="E205:E251" si="147">E204-F204-D205</f>
        <v>#NUM!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 t="e">
        <f t="shared" si="147"/>
        <v>#NUM!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 t="e">
        <f t="shared" si="147"/>
        <v>#NUM!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 t="e">
        <f t="shared" si="147"/>
        <v>#NUM!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 t="e">
        <f t="shared" si="147"/>
        <v>#NUM!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 t="e">
        <f t="shared" si="147"/>
        <v>#NUM!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 t="e">
        <f t="shared" si="147"/>
        <v>#NUM!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 t="e">
        <f t="shared" si="147"/>
        <v>#NUM!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 t="e">
        <f t="shared" si="147"/>
        <v>#NUM!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 t="e">
        <f t="shared" si="147"/>
        <v>#NUM!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 t="e">
        <f t="shared" si="147"/>
        <v>#NUM!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 t="e">
        <f t="shared" si="147"/>
        <v>#NUM!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 t="e">
        <f t="shared" si="147"/>
        <v>#NUM!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 t="e">
        <f t="shared" si="147"/>
        <v>#NUM!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 t="e">
        <f t="shared" si="147"/>
        <v>#NUM!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 t="e">
        <f t="shared" si="147"/>
        <v>#NUM!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 t="e">
        <f t="shared" si="147"/>
        <v>#NUM!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 t="e">
        <f t="shared" si="147"/>
        <v>#NUM!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 t="e">
        <f t="shared" si="147"/>
        <v>#NUM!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 t="e">
        <f t="shared" si="147"/>
        <v>#NUM!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 t="e">
        <f t="shared" si="147"/>
        <v>#NUM!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 t="e">
        <f t="shared" si="147"/>
        <v>#NUM!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 t="e">
        <f t="shared" si="147"/>
        <v>#NUM!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 t="e">
        <f t="shared" si="147"/>
        <v>#NUM!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 t="e">
        <f t="shared" si="147"/>
        <v>#NUM!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 t="e">
        <f t="shared" si="147"/>
        <v>#NUM!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 t="e">
        <f t="shared" si="147"/>
        <v>#NUM!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 t="e">
        <f t="shared" si="147"/>
        <v>#NUM!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 t="e">
        <f t="shared" si="147"/>
        <v>#NUM!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 t="e">
        <f t="shared" si="147"/>
        <v>#NUM!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 t="e">
        <f t="shared" si="147"/>
        <v>#NUM!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 t="e">
        <f t="shared" si="147"/>
        <v>#NUM!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 t="e">
        <f t="shared" si="147"/>
        <v>#NUM!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 t="e">
        <f t="shared" si="147"/>
        <v>#NUM!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 t="e">
        <f t="shared" si="147"/>
        <v>#NUM!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 t="e">
        <f t="shared" si="147"/>
        <v>#NUM!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 t="e">
        <f t="shared" si="147"/>
        <v>#NUM!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 t="e">
        <f t="shared" si="147"/>
        <v>#NUM!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 t="e">
        <f t="shared" si="147"/>
        <v>#NUM!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 t="e">
        <f t="shared" si="147"/>
        <v>#NUM!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 t="e">
        <f t="shared" si="147"/>
        <v>#NUM!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 t="e">
        <f t="shared" si="147"/>
        <v>#NUM!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 t="e">
        <f t="shared" si="147"/>
        <v>#NUM!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 t="e">
        <f t="shared" si="147"/>
        <v>#NUM!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 t="e">
        <f t="shared" si="147"/>
        <v>#NUM!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 t="e">
        <f t="shared" si="147"/>
        <v>#NUM!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 t="e">
        <f t="shared" si="147"/>
        <v>#NUM!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workbookViewId="0">
      <selection activeCell="I7" sqref="I7"/>
    </sheetView>
  </sheetViews>
  <sheetFormatPr baseColWidth="10" defaultRowHeight="14.4" x14ac:dyDescent="0.3"/>
  <cols>
    <col min="1" max="4" width="11.44140625" style="19" customWidth="1"/>
    <col min="5" max="5" width="11.109375" style="19" bestFit="1" customWidth="1"/>
    <col min="6" max="7" width="11.44140625" style="19" customWidth="1"/>
  </cols>
  <sheetData>
    <row r="1" spans="1:7" ht="22.5" customHeight="1" x14ac:dyDescent="0.3">
      <c r="A1" s="51" t="s">
        <v>6</v>
      </c>
      <c r="B1" s="51" t="s">
        <v>7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</row>
    <row r="2" spans="1:7" x14ac:dyDescent="0.3">
      <c r="A2" s="19">
        <f>Calculadora!B12</f>
        <v>1</v>
      </c>
      <c r="B2" s="52">
        <f>Calculadora!C12</f>
        <v>45611</v>
      </c>
      <c r="C2" s="53" t="e">
        <f>Calculadora!F12</f>
        <v>#NUM!</v>
      </c>
      <c r="D2" s="53" t="e">
        <f>Calculadora!G12</f>
        <v>#NUM!</v>
      </c>
      <c r="E2" s="53" t="e">
        <f>Calculadora!H12</f>
        <v>#NUM!</v>
      </c>
      <c r="F2" s="53" t="e">
        <f>Calculadora!I12</f>
        <v>#NUM!</v>
      </c>
      <c r="G2" s="53" t="e">
        <f>Calculadora!J12</f>
        <v>#NUM!</v>
      </c>
    </row>
    <row r="3" spans="1:7" x14ac:dyDescent="0.3">
      <c r="A3" s="19" t="str">
        <f>Calculadora!B13</f>
        <v/>
      </c>
      <c r="B3" s="52">
        <f>Calculadora!C13</f>
        <v>45641</v>
      </c>
      <c r="C3" s="53" t="e">
        <f>Calculadora!F13</f>
        <v>#NUM!</v>
      </c>
      <c r="D3" s="53">
        <f>Calculadora!G13</f>
        <v>0</v>
      </c>
      <c r="E3" s="53" t="e">
        <f>Calculadora!H13</f>
        <v>#NUM!</v>
      </c>
      <c r="F3" s="53" t="e">
        <f>Calculadora!I13</f>
        <v>#NUM!</v>
      </c>
      <c r="G3" s="53" t="e">
        <f>Calculadora!J13</f>
        <v>#NUM!</v>
      </c>
    </row>
    <row r="4" spans="1:7" x14ac:dyDescent="0.3">
      <c r="A4" s="19" t="str">
        <f>Calculadora!B14</f>
        <v/>
      </c>
      <c r="B4" s="52">
        <f>Calculadora!C14</f>
        <v>45672</v>
      </c>
      <c r="C4" s="53">
        <f>Calculadora!F14</f>
        <v>0</v>
      </c>
      <c r="D4" s="53">
        <f>Calculadora!G14</f>
        <v>0</v>
      </c>
      <c r="E4" s="53">
        <f>Calculadora!H14</f>
        <v>0</v>
      </c>
      <c r="F4" s="53">
        <f>Calculadora!I14</f>
        <v>0</v>
      </c>
      <c r="G4" s="53">
        <f>Calculadora!J14</f>
        <v>0</v>
      </c>
    </row>
    <row r="5" spans="1:7" x14ac:dyDescent="0.3">
      <c r="A5" s="19" t="str">
        <f>Calculadora!B15</f>
        <v/>
      </c>
      <c r="B5" s="52">
        <f>Calculadora!C15</f>
        <v>45703</v>
      </c>
      <c r="C5" s="53">
        <f>Calculadora!F15</f>
        <v>0</v>
      </c>
      <c r="D5" s="53">
        <f>Calculadora!G15</f>
        <v>0</v>
      </c>
      <c r="E5" s="53">
        <f>Calculadora!H15</f>
        <v>0</v>
      </c>
      <c r="F5" s="53">
        <f>Calculadora!I15</f>
        <v>0</v>
      </c>
      <c r="G5" s="53">
        <f>Calculadora!J15</f>
        <v>0</v>
      </c>
    </row>
    <row r="6" spans="1:7" x14ac:dyDescent="0.3">
      <c r="A6" s="19" t="str">
        <f>Calculadora!B16</f>
        <v/>
      </c>
      <c r="B6" s="52">
        <f>Calculadora!C16</f>
        <v>45731</v>
      </c>
      <c r="C6" s="53">
        <f>Calculadora!F16</f>
        <v>0</v>
      </c>
      <c r="D6" s="53">
        <f>Calculadora!G16</f>
        <v>0</v>
      </c>
      <c r="E6" s="53">
        <f>Calculadora!H16</f>
        <v>0</v>
      </c>
      <c r="F6" s="53">
        <f>Calculadora!I16</f>
        <v>0</v>
      </c>
      <c r="G6" s="53">
        <f>Calculadora!J16</f>
        <v>0</v>
      </c>
    </row>
    <row r="7" spans="1:7" x14ac:dyDescent="0.3">
      <c r="A7" s="19" t="str">
        <f>Calculadora!B17</f>
        <v/>
      </c>
      <c r="B7" s="52">
        <f>Calculadora!C17</f>
        <v>45762</v>
      </c>
      <c r="C7" s="53">
        <f>Calculadora!F17</f>
        <v>0</v>
      </c>
      <c r="D7" s="53">
        <f>Calculadora!G17</f>
        <v>0</v>
      </c>
      <c r="E7" s="53">
        <f>Calculadora!H17</f>
        <v>0</v>
      </c>
      <c r="F7" s="53">
        <f>Calculadora!I17</f>
        <v>0</v>
      </c>
      <c r="G7" s="53">
        <f>Calculadora!J17</f>
        <v>0</v>
      </c>
    </row>
    <row r="8" spans="1:7" x14ac:dyDescent="0.3">
      <c r="A8" s="19" t="str">
        <f>Calculadora!B18</f>
        <v/>
      </c>
      <c r="B8" s="52">
        <f>Calculadora!C18</f>
        <v>45792</v>
      </c>
      <c r="C8" s="53">
        <f>Calculadora!F18</f>
        <v>0</v>
      </c>
      <c r="D8" s="53">
        <f>Calculadora!G18</f>
        <v>0</v>
      </c>
      <c r="E8" s="53">
        <f>Calculadora!H18</f>
        <v>0</v>
      </c>
      <c r="F8" s="53">
        <f>Calculadora!I18</f>
        <v>0</v>
      </c>
      <c r="G8" s="53">
        <f>Calculadora!J18</f>
        <v>0</v>
      </c>
    </row>
    <row r="9" spans="1:7" x14ac:dyDescent="0.3">
      <c r="A9" s="19" t="str">
        <f>Calculadora!B19</f>
        <v/>
      </c>
      <c r="B9" s="52">
        <f>Calculadora!C19</f>
        <v>45823</v>
      </c>
      <c r="C9" s="53">
        <f>Calculadora!F19</f>
        <v>0</v>
      </c>
      <c r="D9" s="53">
        <f>Calculadora!G19</f>
        <v>0</v>
      </c>
      <c r="E9" s="53">
        <f>Calculadora!H19</f>
        <v>0</v>
      </c>
      <c r="F9" s="53">
        <f>Calculadora!I19</f>
        <v>0</v>
      </c>
      <c r="G9" s="53">
        <f>Calculadora!J19</f>
        <v>0</v>
      </c>
    </row>
    <row r="10" spans="1:7" x14ac:dyDescent="0.3">
      <c r="A10" s="19" t="str">
        <f>Calculadora!B20</f>
        <v/>
      </c>
      <c r="B10" s="52">
        <f>Calculadora!C20</f>
        <v>45853</v>
      </c>
      <c r="C10" s="53">
        <f>Calculadora!F20</f>
        <v>0</v>
      </c>
      <c r="D10" s="53">
        <f>Calculadora!G20</f>
        <v>0</v>
      </c>
      <c r="E10" s="53">
        <f>Calculadora!H20</f>
        <v>0</v>
      </c>
      <c r="F10" s="53">
        <f>Calculadora!I20</f>
        <v>0</v>
      </c>
      <c r="G10" s="53">
        <f>Calculadora!J20</f>
        <v>0</v>
      </c>
    </row>
    <row r="11" spans="1:7" x14ac:dyDescent="0.3">
      <c r="A11" s="19" t="str">
        <f>Calculadora!B21</f>
        <v/>
      </c>
      <c r="B11" s="52">
        <f>Calculadora!C21</f>
        <v>45884</v>
      </c>
      <c r="C11" s="53">
        <f>Calculadora!F21</f>
        <v>0</v>
      </c>
      <c r="D11" s="53">
        <f>Calculadora!G21</f>
        <v>0</v>
      </c>
      <c r="E11" s="53">
        <f>Calculadora!H21</f>
        <v>0</v>
      </c>
      <c r="F11" s="53">
        <f>Calculadora!I21</f>
        <v>0</v>
      </c>
      <c r="G11" s="53">
        <f>Calculadora!J21</f>
        <v>0</v>
      </c>
    </row>
    <row r="12" spans="1:7" x14ac:dyDescent="0.3">
      <c r="A12" s="19" t="str">
        <f>Calculadora!B22</f>
        <v/>
      </c>
      <c r="B12" s="52">
        <f>Calculadora!C22</f>
        <v>45915</v>
      </c>
      <c r="C12" s="53">
        <f>Calculadora!F22</f>
        <v>0</v>
      </c>
      <c r="D12" s="53">
        <f>Calculadora!G22</f>
        <v>0</v>
      </c>
      <c r="E12" s="53">
        <f>Calculadora!H22</f>
        <v>0</v>
      </c>
      <c r="F12" s="53">
        <f>Calculadora!I22</f>
        <v>0</v>
      </c>
      <c r="G12" s="53">
        <f>Calculadora!J22</f>
        <v>0</v>
      </c>
    </row>
    <row r="13" spans="1:7" x14ac:dyDescent="0.3">
      <c r="A13" s="19" t="str">
        <f>Calculadora!B23</f>
        <v/>
      </c>
      <c r="B13" s="52">
        <f>Calculadora!C23</f>
        <v>45945</v>
      </c>
      <c r="C13" s="53">
        <f>Calculadora!F23</f>
        <v>0</v>
      </c>
      <c r="D13" s="53">
        <f>Calculadora!G23</f>
        <v>0</v>
      </c>
      <c r="E13" s="53">
        <f>Calculadora!H23</f>
        <v>0</v>
      </c>
      <c r="F13" s="53">
        <f>Calculadora!I23</f>
        <v>0</v>
      </c>
      <c r="G13" s="53">
        <f>Calculadora!J23</f>
        <v>0</v>
      </c>
    </row>
    <row r="14" spans="1:7" x14ac:dyDescent="0.3">
      <c r="A14" s="19" t="str">
        <f>Calculadora!B24</f>
        <v/>
      </c>
      <c r="B14" s="52">
        <f>Calculadora!C24</f>
        <v>45976</v>
      </c>
      <c r="C14" s="53">
        <f>Calculadora!F24</f>
        <v>0</v>
      </c>
      <c r="D14" s="53">
        <f>Calculadora!G24</f>
        <v>0</v>
      </c>
      <c r="E14" s="53">
        <f>Calculadora!H24</f>
        <v>0</v>
      </c>
      <c r="F14" s="53">
        <f>Calculadora!I24</f>
        <v>0</v>
      </c>
      <c r="G14" s="53">
        <f>Calculadora!J24</f>
        <v>0</v>
      </c>
    </row>
    <row r="15" spans="1:7" x14ac:dyDescent="0.3">
      <c r="A15" s="19" t="str">
        <f>Calculadora!B25</f>
        <v/>
      </c>
      <c r="B15" s="52">
        <f>Calculadora!C25</f>
        <v>46006</v>
      </c>
      <c r="C15" s="53">
        <f>Calculadora!F25</f>
        <v>0</v>
      </c>
      <c r="D15" s="53">
        <f>Calculadora!G25</f>
        <v>0</v>
      </c>
      <c r="E15" s="53">
        <f>Calculadora!H25</f>
        <v>0</v>
      </c>
      <c r="F15" s="53">
        <f>Calculadora!I25</f>
        <v>0</v>
      </c>
      <c r="G15" s="53">
        <f>Calculadora!J25</f>
        <v>0</v>
      </c>
    </row>
    <row r="16" spans="1:7" x14ac:dyDescent="0.3">
      <c r="A16" s="19" t="str">
        <f>Calculadora!B26</f>
        <v/>
      </c>
      <c r="B16" s="52">
        <f>Calculadora!C26</f>
        <v>46037</v>
      </c>
      <c r="C16" s="53">
        <f>Calculadora!F26</f>
        <v>0</v>
      </c>
      <c r="D16" s="53">
        <f>Calculadora!G26</f>
        <v>0</v>
      </c>
      <c r="E16" s="53">
        <f>Calculadora!H26</f>
        <v>0</v>
      </c>
      <c r="F16" s="53">
        <f>Calculadora!I26</f>
        <v>0</v>
      </c>
      <c r="G16" s="53">
        <f>Calculadora!J26</f>
        <v>0</v>
      </c>
    </row>
    <row r="17" spans="1:7" x14ac:dyDescent="0.3">
      <c r="A17" s="19" t="str">
        <f>Calculadora!B27</f>
        <v/>
      </c>
      <c r="B17" s="52">
        <f>Calculadora!C27</f>
        <v>46068</v>
      </c>
      <c r="C17" s="53">
        <f>Calculadora!F27</f>
        <v>0</v>
      </c>
      <c r="D17" s="53">
        <f>Calculadora!G27</f>
        <v>0</v>
      </c>
      <c r="E17" s="53">
        <f>Calculadora!H27</f>
        <v>0</v>
      </c>
      <c r="F17" s="53">
        <f>Calculadora!I27</f>
        <v>0</v>
      </c>
      <c r="G17" s="53">
        <f>Calculadora!J27</f>
        <v>0</v>
      </c>
    </row>
    <row r="18" spans="1:7" x14ac:dyDescent="0.3">
      <c r="A18" s="19" t="str">
        <f>Calculadora!B28</f>
        <v/>
      </c>
      <c r="B18" s="52">
        <f>Calculadora!C28</f>
        <v>46096</v>
      </c>
      <c r="C18" s="53">
        <f>Calculadora!F28</f>
        <v>0</v>
      </c>
      <c r="D18" s="53">
        <f>Calculadora!G28</f>
        <v>0</v>
      </c>
      <c r="E18" s="53">
        <f>Calculadora!H28</f>
        <v>0</v>
      </c>
      <c r="F18" s="53">
        <f>Calculadora!I28</f>
        <v>0</v>
      </c>
      <c r="G18" s="53">
        <f>Calculadora!J28</f>
        <v>0</v>
      </c>
    </row>
    <row r="19" spans="1:7" x14ac:dyDescent="0.3">
      <c r="A19" s="19" t="str">
        <f>Calculadora!B29</f>
        <v/>
      </c>
      <c r="B19" s="52">
        <f>Calculadora!C29</f>
        <v>46127</v>
      </c>
      <c r="C19" s="53">
        <f>Calculadora!F29</f>
        <v>0</v>
      </c>
      <c r="D19" s="53">
        <f>Calculadora!G29</f>
        <v>0</v>
      </c>
      <c r="E19" s="53">
        <f>Calculadora!H29</f>
        <v>0</v>
      </c>
      <c r="F19" s="53">
        <f>Calculadora!I29</f>
        <v>0</v>
      </c>
      <c r="G19" s="53">
        <f>Calculadora!J29</f>
        <v>0</v>
      </c>
    </row>
    <row r="20" spans="1:7" x14ac:dyDescent="0.3">
      <c r="A20" s="19" t="str">
        <f>Calculadora!B30</f>
        <v/>
      </c>
      <c r="B20" s="52">
        <f>Calculadora!C30</f>
        <v>46157</v>
      </c>
      <c r="C20" s="53">
        <f>Calculadora!F30</f>
        <v>0</v>
      </c>
      <c r="D20" s="53">
        <f>Calculadora!G30</f>
        <v>0</v>
      </c>
      <c r="E20" s="53">
        <f>Calculadora!H30</f>
        <v>0</v>
      </c>
      <c r="F20" s="53">
        <f>Calculadora!I30</f>
        <v>0</v>
      </c>
      <c r="G20" s="53">
        <f>Calculadora!J30</f>
        <v>0</v>
      </c>
    </row>
    <row r="21" spans="1:7" x14ac:dyDescent="0.3">
      <c r="A21" s="19" t="str">
        <f>Calculadora!B31</f>
        <v/>
      </c>
      <c r="B21" s="52">
        <f>Calculadora!C31</f>
        <v>46188</v>
      </c>
      <c r="C21" s="53">
        <f>Calculadora!F31</f>
        <v>0</v>
      </c>
      <c r="D21" s="53">
        <f>Calculadora!G31</f>
        <v>0</v>
      </c>
      <c r="E21" s="53">
        <f>Calculadora!H31</f>
        <v>0</v>
      </c>
      <c r="F21" s="53">
        <f>Calculadora!I31</f>
        <v>0</v>
      </c>
      <c r="G21" s="53">
        <f>Calculadora!J31</f>
        <v>0</v>
      </c>
    </row>
    <row r="22" spans="1:7" x14ac:dyDescent="0.3">
      <c r="A22" s="19" t="str">
        <f>Calculadora!B32</f>
        <v/>
      </c>
      <c r="B22" s="52">
        <f>Calculadora!C32</f>
        <v>46218</v>
      </c>
      <c r="C22" s="53">
        <f>Calculadora!F32</f>
        <v>0</v>
      </c>
      <c r="D22" s="53">
        <f>Calculadora!G32</f>
        <v>0</v>
      </c>
      <c r="E22" s="53">
        <f>Calculadora!H32</f>
        <v>0</v>
      </c>
      <c r="F22" s="53">
        <f>Calculadora!I32</f>
        <v>0</v>
      </c>
      <c r="G22" s="53">
        <f>Calculadora!J32</f>
        <v>0</v>
      </c>
    </row>
    <row r="23" spans="1:7" x14ac:dyDescent="0.3">
      <c r="A23" s="19" t="str">
        <f>Calculadora!B33</f>
        <v/>
      </c>
      <c r="B23" s="52">
        <f>Calculadora!C33</f>
        <v>46249</v>
      </c>
      <c r="C23" s="53">
        <f>Calculadora!F33</f>
        <v>0</v>
      </c>
      <c r="D23" s="53">
        <f>Calculadora!G33</f>
        <v>0</v>
      </c>
      <c r="E23" s="53">
        <f>Calculadora!H33</f>
        <v>0</v>
      </c>
      <c r="F23" s="53">
        <f>Calculadora!I33</f>
        <v>0</v>
      </c>
      <c r="G23" s="53">
        <f>Calculadora!J33</f>
        <v>0</v>
      </c>
    </row>
    <row r="24" spans="1:7" x14ac:dyDescent="0.3">
      <c r="A24" s="19" t="str">
        <f>Calculadora!B34</f>
        <v/>
      </c>
      <c r="B24" s="52">
        <f>Calculadora!C34</f>
        <v>46280</v>
      </c>
      <c r="C24" s="53">
        <f>Calculadora!F34</f>
        <v>0</v>
      </c>
      <c r="D24" s="53">
        <f>Calculadora!G34</f>
        <v>0</v>
      </c>
      <c r="E24" s="53">
        <f>Calculadora!H34</f>
        <v>0</v>
      </c>
      <c r="F24" s="53">
        <f>Calculadora!I34</f>
        <v>0</v>
      </c>
      <c r="G24" s="53">
        <f>Calculadora!J34</f>
        <v>0</v>
      </c>
    </row>
    <row r="25" spans="1:7" x14ac:dyDescent="0.3">
      <c r="A25" s="19" t="str">
        <f>Calculadora!B35</f>
        <v/>
      </c>
      <c r="B25" s="52">
        <f>Calculadora!C35</f>
        <v>46310</v>
      </c>
      <c r="C25" s="53">
        <f>Calculadora!F35</f>
        <v>0</v>
      </c>
      <c r="D25" s="53">
        <f>Calculadora!G35</f>
        <v>0</v>
      </c>
      <c r="E25" s="53">
        <f>Calculadora!H35</f>
        <v>0</v>
      </c>
      <c r="F25" s="53">
        <f>Calculadora!I35</f>
        <v>0</v>
      </c>
      <c r="G25" s="53">
        <f>Calculadora!J35</f>
        <v>0</v>
      </c>
    </row>
    <row r="26" spans="1:7" x14ac:dyDescent="0.3">
      <c r="A26" s="19" t="str">
        <f>Calculadora!B36</f>
        <v/>
      </c>
      <c r="B26" s="52">
        <f>Calculadora!C36</f>
        <v>46341</v>
      </c>
      <c r="C26" s="53">
        <f>Calculadora!F36</f>
        <v>0</v>
      </c>
      <c r="D26" s="53">
        <f>Calculadora!G36</f>
        <v>0</v>
      </c>
      <c r="E26" s="53">
        <f>Calculadora!H36</f>
        <v>0</v>
      </c>
      <c r="F26" s="53">
        <f>Calculadora!I36</f>
        <v>0</v>
      </c>
      <c r="G26" s="53">
        <f>Calculadora!J36</f>
        <v>0</v>
      </c>
    </row>
    <row r="27" spans="1:7" x14ac:dyDescent="0.3">
      <c r="A27" s="19" t="str">
        <f>Calculadora!B37</f>
        <v/>
      </c>
      <c r="B27" s="52">
        <f>Calculadora!C37</f>
        <v>46371</v>
      </c>
      <c r="C27" s="53">
        <f>Calculadora!F37</f>
        <v>0</v>
      </c>
      <c r="D27" s="53">
        <f>Calculadora!G37</f>
        <v>0</v>
      </c>
      <c r="E27" s="53">
        <f>Calculadora!H37</f>
        <v>0</v>
      </c>
      <c r="F27" s="53">
        <f>Calculadora!I37</f>
        <v>0</v>
      </c>
      <c r="G27" s="53">
        <f>Calculadora!J37</f>
        <v>0</v>
      </c>
    </row>
    <row r="28" spans="1:7" x14ac:dyDescent="0.3">
      <c r="A28" s="19" t="str">
        <f>Calculadora!B38</f>
        <v/>
      </c>
      <c r="B28" s="52">
        <f>Calculadora!C38</f>
        <v>46402</v>
      </c>
      <c r="C28" s="53">
        <f>Calculadora!F38</f>
        <v>0</v>
      </c>
      <c r="D28" s="53">
        <f>Calculadora!G38</f>
        <v>0</v>
      </c>
      <c r="E28" s="53">
        <f>Calculadora!H38</f>
        <v>0</v>
      </c>
      <c r="F28" s="53">
        <f>Calculadora!I38</f>
        <v>0</v>
      </c>
      <c r="G28" s="53">
        <f>Calculadora!J38</f>
        <v>0</v>
      </c>
    </row>
    <row r="29" spans="1:7" x14ac:dyDescent="0.3">
      <c r="A29" s="19" t="str">
        <f>Calculadora!B39</f>
        <v/>
      </c>
      <c r="B29" s="52">
        <f>Calculadora!C39</f>
        <v>46433</v>
      </c>
      <c r="C29" s="53">
        <f>Calculadora!F39</f>
        <v>0</v>
      </c>
      <c r="D29" s="53">
        <f>Calculadora!G39</f>
        <v>0</v>
      </c>
      <c r="E29" s="53">
        <f>Calculadora!H39</f>
        <v>0</v>
      </c>
      <c r="F29" s="53">
        <f>Calculadora!I39</f>
        <v>0</v>
      </c>
      <c r="G29" s="53">
        <f>Calculadora!J39</f>
        <v>0</v>
      </c>
    </row>
    <row r="30" spans="1:7" x14ac:dyDescent="0.3">
      <c r="A30" s="19" t="str">
        <f>Calculadora!B40</f>
        <v/>
      </c>
      <c r="B30" s="52">
        <f>Calculadora!C40</f>
        <v>46461</v>
      </c>
      <c r="C30" s="53">
        <f>Calculadora!F40</f>
        <v>0</v>
      </c>
      <c r="D30" s="53">
        <f>Calculadora!G40</f>
        <v>0</v>
      </c>
      <c r="E30" s="53">
        <f>Calculadora!H40</f>
        <v>0</v>
      </c>
      <c r="F30" s="53">
        <f>Calculadora!I40</f>
        <v>0</v>
      </c>
      <c r="G30" s="53">
        <f>Calculadora!J40</f>
        <v>0</v>
      </c>
    </row>
    <row r="31" spans="1:7" x14ac:dyDescent="0.3">
      <c r="A31" s="19" t="str">
        <f>Calculadora!B41</f>
        <v/>
      </c>
      <c r="B31" s="52">
        <f>Calculadora!C41</f>
        <v>46492</v>
      </c>
      <c r="C31" s="53">
        <f>Calculadora!F41</f>
        <v>0</v>
      </c>
      <c r="D31" s="53">
        <f>Calculadora!G41</f>
        <v>0</v>
      </c>
      <c r="E31" s="53">
        <f>Calculadora!H41</f>
        <v>0</v>
      </c>
      <c r="F31" s="53">
        <f>Calculadora!I41</f>
        <v>0</v>
      </c>
      <c r="G31" s="53">
        <f>Calculadora!J41</f>
        <v>0</v>
      </c>
    </row>
    <row r="32" spans="1:7" x14ac:dyDescent="0.3">
      <c r="A32" s="19" t="str">
        <f>Calculadora!B42</f>
        <v/>
      </c>
      <c r="B32" s="52">
        <f>Calculadora!C42</f>
        <v>46522</v>
      </c>
      <c r="C32" s="53">
        <f>Calculadora!F42</f>
        <v>0</v>
      </c>
      <c r="D32" s="53">
        <f>Calculadora!G42</f>
        <v>0</v>
      </c>
      <c r="E32" s="53">
        <f>Calculadora!H42</f>
        <v>0</v>
      </c>
      <c r="F32" s="53">
        <f>Calculadora!I42</f>
        <v>0</v>
      </c>
      <c r="G32" s="53">
        <f>Calculadora!J42</f>
        <v>0</v>
      </c>
    </row>
    <row r="33" spans="1:7" x14ac:dyDescent="0.3">
      <c r="A33" s="19" t="str">
        <f>Calculadora!B43</f>
        <v/>
      </c>
      <c r="B33" s="52">
        <f>Calculadora!C43</f>
        <v>46553</v>
      </c>
      <c r="C33" s="53">
        <f>Calculadora!F43</f>
        <v>0</v>
      </c>
      <c r="D33" s="53">
        <f>Calculadora!G43</f>
        <v>0</v>
      </c>
      <c r="E33" s="53">
        <f>Calculadora!H43</f>
        <v>0</v>
      </c>
      <c r="F33" s="53">
        <f>Calculadora!I43</f>
        <v>0</v>
      </c>
      <c r="G33" s="53">
        <f>Calculadora!J43</f>
        <v>0</v>
      </c>
    </row>
    <row r="34" spans="1:7" x14ac:dyDescent="0.3">
      <c r="A34" s="19" t="str">
        <f>Calculadora!B44</f>
        <v/>
      </c>
      <c r="B34" s="52">
        <f>Calculadora!C44</f>
        <v>46583</v>
      </c>
      <c r="C34" s="53">
        <f>Calculadora!F44</f>
        <v>0</v>
      </c>
      <c r="D34" s="53">
        <f>Calculadora!G44</f>
        <v>0</v>
      </c>
      <c r="E34" s="53">
        <f>Calculadora!H44</f>
        <v>0</v>
      </c>
      <c r="F34" s="53">
        <f>Calculadora!I44</f>
        <v>0</v>
      </c>
      <c r="G34" s="53">
        <f>Calculadora!J44</f>
        <v>0</v>
      </c>
    </row>
    <row r="35" spans="1:7" x14ac:dyDescent="0.3">
      <c r="A35" s="19" t="str">
        <f>Calculadora!B45</f>
        <v/>
      </c>
      <c r="B35" s="52">
        <f>Calculadora!C45</f>
        <v>46614</v>
      </c>
      <c r="C35" s="53">
        <f>Calculadora!F45</f>
        <v>0</v>
      </c>
      <c r="D35" s="53">
        <f>Calculadora!G45</f>
        <v>0</v>
      </c>
      <c r="E35" s="53">
        <f>Calculadora!H45</f>
        <v>0</v>
      </c>
      <c r="F35" s="53">
        <f>Calculadora!I45</f>
        <v>0</v>
      </c>
      <c r="G35" s="53">
        <f>Calculadora!J45</f>
        <v>0</v>
      </c>
    </row>
    <row r="36" spans="1:7" x14ac:dyDescent="0.3">
      <c r="A36" s="19" t="str">
        <f>Calculadora!B46</f>
        <v/>
      </c>
      <c r="B36" s="52">
        <f>Calculadora!C46</f>
        <v>46645</v>
      </c>
      <c r="C36" s="53">
        <f>Calculadora!F46</f>
        <v>0</v>
      </c>
      <c r="D36" s="53">
        <f>Calculadora!G46</f>
        <v>0</v>
      </c>
      <c r="E36" s="53">
        <f>Calculadora!H46</f>
        <v>0</v>
      </c>
      <c r="F36" s="53">
        <f>Calculadora!I46</f>
        <v>0</v>
      </c>
      <c r="G36" s="53">
        <f>Calculadora!J46</f>
        <v>0</v>
      </c>
    </row>
    <row r="37" spans="1:7" x14ac:dyDescent="0.3">
      <c r="A37" s="19" t="str">
        <f>Calculadora!B47</f>
        <v/>
      </c>
      <c r="B37" s="52">
        <f>Calculadora!C47</f>
        <v>46675</v>
      </c>
      <c r="C37" s="53">
        <f>Calculadora!F47</f>
        <v>0</v>
      </c>
      <c r="D37" s="53">
        <f>Calculadora!G47</f>
        <v>0</v>
      </c>
      <c r="E37" s="53">
        <f>Calculadora!H47</f>
        <v>0</v>
      </c>
      <c r="F37" s="53">
        <f>Calculadora!I47</f>
        <v>0</v>
      </c>
      <c r="G37" s="53">
        <f>Calculadora!J47</f>
        <v>0</v>
      </c>
    </row>
    <row r="38" spans="1:7" x14ac:dyDescent="0.3">
      <c r="A38" s="19" t="str">
        <f>Calculadora!B48</f>
        <v/>
      </c>
      <c r="B38" s="52">
        <f>Calculadora!C48</f>
        <v>46706</v>
      </c>
      <c r="C38" s="53">
        <f>Calculadora!F48</f>
        <v>0</v>
      </c>
      <c r="D38" s="53">
        <f>Calculadora!G48</f>
        <v>0</v>
      </c>
      <c r="E38" s="53">
        <f>Calculadora!H48</f>
        <v>0</v>
      </c>
      <c r="F38" s="53">
        <f>Calculadora!I48</f>
        <v>0</v>
      </c>
      <c r="G38" s="53">
        <f>Calculadora!J48</f>
        <v>0</v>
      </c>
    </row>
    <row r="39" spans="1:7" x14ac:dyDescent="0.3">
      <c r="A39" s="19" t="str">
        <f>Calculadora!B49</f>
        <v/>
      </c>
      <c r="B39" s="52">
        <f>Calculadora!C49</f>
        <v>46736</v>
      </c>
      <c r="C39" s="53">
        <f>Calculadora!F49</f>
        <v>0</v>
      </c>
      <c r="D39" s="53">
        <f>Calculadora!G49</f>
        <v>0</v>
      </c>
      <c r="E39" s="53">
        <f>Calculadora!H49</f>
        <v>0</v>
      </c>
      <c r="F39" s="53">
        <f>Calculadora!I49</f>
        <v>0</v>
      </c>
      <c r="G39" s="53">
        <f>Calculadora!J49</f>
        <v>0</v>
      </c>
    </row>
    <row r="40" spans="1:7" x14ac:dyDescent="0.3">
      <c r="A40" s="19" t="str">
        <f>Calculadora!B50</f>
        <v/>
      </c>
      <c r="B40" s="52">
        <f>Calculadora!C50</f>
        <v>46767</v>
      </c>
      <c r="C40" s="53">
        <f>Calculadora!F50</f>
        <v>0</v>
      </c>
      <c r="D40" s="53">
        <f>Calculadora!G50</f>
        <v>0</v>
      </c>
      <c r="E40" s="53">
        <f>Calculadora!H50</f>
        <v>0</v>
      </c>
      <c r="F40" s="53">
        <f>Calculadora!I50</f>
        <v>0</v>
      </c>
      <c r="G40" s="53">
        <f>Calculadora!J50</f>
        <v>0</v>
      </c>
    </row>
    <row r="41" spans="1:7" x14ac:dyDescent="0.3">
      <c r="A41" s="19" t="str">
        <f>Calculadora!B51</f>
        <v/>
      </c>
      <c r="B41" s="52">
        <f>Calculadora!C51</f>
        <v>46798</v>
      </c>
      <c r="C41" s="53">
        <f>Calculadora!F51</f>
        <v>0</v>
      </c>
      <c r="D41" s="53">
        <f>Calculadora!G51</f>
        <v>0</v>
      </c>
      <c r="E41" s="53">
        <f>Calculadora!H51</f>
        <v>0</v>
      </c>
      <c r="F41" s="53">
        <f>Calculadora!I51</f>
        <v>0</v>
      </c>
      <c r="G41" s="53">
        <f>Calculadora!J51</f>
        <v>0</v>
      </c>
    </row>
    <row r="42" spans="1:7" x14ac:dyDescent="0.3">
      <c r="A42" s="19" t="str">
        <f>Calculadora!B52</f>
        <v/>
      </c>
      <c r="B42" s="52">
        <f>Calculadora!C52</f>
        <v>46827</v>
      </c>
      <c r="C42" s="53">
        <f>Calculadora!F52</f>
        <v>0</v>
      </c>
      <c r="D42" s="53">
        <f>Calculadora!G52</f>
        <v>0</v>
      </c>
      <c r="E42" s="53">
        <f>Calculadora!H52</f>
        <v>0</v>
      </c>
      <c r="F42" s="53">
        <f>Calculadora!I52</f>
        <v>0</v>
      </c>
      <c r="G42" s="53">
        <f>Calculadora!J52</f>
        <v>0</v>
      </c>
    </row>
    <row r="43" spans="1:7" x14ac:dyDescent="0.3">
      <c r="A43" s="19" t="str">
        <f>Calculadora!B53</f>
        <v/>
      </c>
      <c r="B43" s="52">
        <f>Calculadora!C53</f>
        <v>46858</v>
      </c>
      <c r="C43" s="53">
        <f>Calculadora!F53</f>
        <v>0</v>
      </c>
      <c r="D43" s="53">
        <f>Calculadora!G53</f>
        <v>0</v>
      </c>
      <c r="E43" s="53">
        <f>Calculadora!H53</f>
        <v>0</v>
      </c>
      <c r="F43" s="53">
        <f>Calculadora!I53</f>
        <v>0</v>
      </c>
      <c r="G43" s="53">
        <f>Calculadora!J53</f>
        <v>0</v>
      </c>
    </row>
    <row r="44" spans="1:7" x14ac:dyDescent="0.3">
      <c r="A44" s="19" t="str">
        <f>Calculadora!B54</f>
        <v/>
      </c>
      <c r="B44" s="52">
        <f>Calculadora!C54</f>
        <v>46888</v>
      </c>
      <c r="C44" s="53">
        <f>Calculadora!F54</f>
        <v>0</v>
      </c>
      <c r="D44" s="53">
        <f>Calculadora!G54</f>
        <v>0</v>
      </c>
      <c r="E44" s="53">
        <f>Calculadora!H54</f>
        <v>0</v>
      </c>
      <c r="F44" s="53">
        <f>Calculadora!I54</f>
        <v>0</v>
      </c>
      <c r="G44" s="53">
        <f>Calculadora!J54</f>
        <v>0</v>
      </c>
    </row>
    <row r="45" spans="1:7" x14ac:dyDescent="0.3">
      <c r="A45" s="19" t="str">
        <f>Calculadora!B55</f>
        <v/>
      </c>
      <c r="B45" s="52">
        <f>Calculadora!C55</f>
        <v>46919</v>
      </c>
      <c r="C45" s="53">
        <f>Calculadora!F55</f>
        <v>0</v>
      </c>
      <c r="D45" s="53">
        <f>Calculadora!G55</f>
        <v>0</v>
      </c>
      <c r="E45" s="53">
        <f>Calculadora!H55</f>
        <v>0</v>
      </c>
      <c r="F45" s="53">
        <f>Calculadora!I55</f>
        <v>0</v>
      </c>
      <c r="G45" s="53">
        <f>Calculadora!J55</f>
        <v>0</v>
      </c>
    </row>
    <row r="46" spans="1:7" x14ac:dyDescent="0.3">
      <c r="A46" s="19" t="str">
        <f>Calculadora!B56</f>
        <v/>
      </c>
      <c r="B46" s="52">
        <f>Calculadora!C56</f>
        <v>46949</v>
      </c>
      <c r="C46" s="53">
        <f>Calculadora!F56</f>
        <v>0</v>
      </c>
      <c r="D46" s="53">
        <f>Calculadora!G56</f>
        <v>0</v>
      </c>
      <c r="E46" s="53">
        <f>Calculadora!H56</f>
        <v>0</v>
      </c>
      <c r="F46" s="53">
        <f>Calculadora!I56</f>
        <v>0</v>
      </c>
      <c r="G46" s="53">
        <f>Calculadora!J56</f>
        <v>0</v>
      </c>
    </row>
    <row r="47" spans="1:7" x14ac:dyDescent="0.3">
      <c r="A47" s="19" t="str">
        <f>Calculadora!B57</f>
        <v/>
      </c>
      <c r="B47" s="52">
        <f>Calculadora!C57</f>
        <v>46980</v>
      </c>
      <c r="C47" s="53">
        <f>Calculadora!F57</f>
        <v>0</v>
      </c>
      <c r="D47" s="53">
        <f>Calculadora!G57</f>
        <v>0</v>
      </c>
      <c r="E47" s="53">
        <f>Calculadora!H57</f>
        <v>0</v>
      </c>
      <c r="F47" s="53">
        <f>Calculadora!I57</f>
        <v>0</v>
      </c>
      <c r="G47" s="53">
        <f>Calculadora!J57</f>
        <v>0</v>
      </c>
    </row>
    <row r="48" spans="1:7" x14ac:dyDescent="0.3">
      <c r="A48" s="19" t="str">
        <f>Calculadora!B58</f>
        <v/>
      </c>
      <c r="B48" s="52">
        <f>Calculadora!C58</f>
        <v>47011</v>
      </c>
      <c r="C48" s="53">
        <f>Calculadora!F58</f>
        <v>0</v>
      </c>
      <c r="D48" s="53">
        <f>Calculadora!G58</f>
        <v>0</v>
      </c>
      <c r="E48" s="53">
        <f>Calculadora!H58</f>
        <v>0</v>
      </c>
      <c r="F48" s="53">
        <f>Calculadora!I58</f>
        <v>0</v>
      </c>
      <c r="G48" s="53">
        <f>Calculadora!J58</f>
        <v>0</v>
      </c>
    </row>
    <row r="49" spans="1:7" x14ac:dyDescent="0.3">
      <c r="A49" s="19" t="str">
        <f>Calculadora!B59</f>
        <v/>
      </c>
      <c r="B49" s="52">
        <f>Calculadora!C59</f>
        <v>47041</v>
      </c>
      <c r="C49" s="53">
        <f>Calculadora!F59</f>
        <v>0</v>
      </c>
      <c r="D49" s="53">
        <f>Calculadora!G59</f>
        <v>0</v>
      </c>
      <c r="E49" s="53">
        <f>Calculadora!H59</f>
        <v>0</v>
      </c>
      <c r="F49" s="53">
        <f>Calculadora!I59</f>
        <v>0</v>
      </c>
      <c r="G49" s="53">
        <f>Calculadora!J59</f>
        <v>0</v>
      </c>
    </row>
    <row r="50" spans="1:7" x14ac:dyDescent="0.3">
      <c r="A50" s="19" t="str">
        <f>Calculadora!B60</f>
        <v/>
      </c>
      <c r="B50" s="52">
        <f>Calculadora!C60</f>
        <v>47072</v>
      </c>
      <c r="C50" s="53">
        <f>Calculadora!F60</f>
        <v>0</v>
      </c>
      <c r="D50" s="53">
        <f>Calculadora!G60</f>
        <v>0</v>
      </c>
      <c r="E50" s="53">
        <f>Calculadora!H60</f>
        <v>0</v>
      </c>
      <c r="F50" s="53">
        <f>Calculadora!I60</f>
        <v>0</v>
      </c>
      <c r="G50" s="53">
        <f>Calculadora!J60</f>
        <v>0</v>
      </c>
    </row>
    <row r="51" spans="1:7" x14ac:dyDescent="0.3">
      <c r="A51" s="19" t="str">
        <f>Calculadora!B61</f>
        <v/>
      </c>
      <c r="B51" s="52">
        <f>Calculadora!C61</f>
        <v>47102</v>
      </c>
      <c r="C51" s="53">
        <f>Calculadora!F61</f>
        <v>0</v>
      </c>
      <c r="D51" s="53">
        <f>Calculadora!G61</f>
        <v>0</v>
      </c>
      <c r="E51" s="53">
        <f>Calculadora!H61</f>
        <v>0</v>
      </c>
      <c r="F51" s="53">
        <f>Calculadora!I61</f>
        <v>0</v>
      </c>
      <c r="G51" s="53">
        <f>Calculadora!J61</f>
        <v>0</v>
      </c>
    </row>
    <row r="52" spans="1:7" x14ac:dyDescent="0.3">
      <c r="A52" s="19" t="str">
        <f>Calculadora!B62</f>
        <v/>
      </c>
      <c r="B52" s="52">
        <f>Calculadora!C62</f>
        <v>47133</v>
      </c>
      <c r="C52" s="53">
        <f>Calculadora!F62</f>
        <v>0</v>
      </c>
      <c r="D52" s="53">
        <f>Calculadora!G62</f>
        <v>0</v>
      </c>
      <c r="E52" s="53">
        <f>Calculadora!H62</f>
        <v>0</v>
      </c>
      <c r="F52" s="53">
        <f>Calculadora!I62</f>
        <v>0</v>
      </c>
      <c r="G52" s="53">
        <f>Calculadora!J62</f>
        <v>0</v>
      </c>
    </row>
    <row r="53" spans="1:7" x14ac:dyDescent="0.3">
      <c r="A53" s="19" t="str">
        <f>Calculadora!B63</f>
        <v/>
      </c>
      <c r="B53" s="52">
        <f>Calculadora!C63</f>
        <v>47164</v>
      </c>
      <c r="C53" s="53">
        <f>Calculadora!F63</f>
        <v>0</v>
      </c>
      <c r="D53" s="53">
        <f>Calculadora!G63</f>
        <v>0</v>
      </c>
      <c r="E53" s="53">
        <f>Calculadora!H63</f>
        <v>0</v>
      </c>
      <c r="F53" s="53">
        <f>Calculadora!I63</f>
        <v>0</v>
      </c>
      <c r="G53" s="53">
        <f>Calculadora!J63</f>
        <v>0</v>
      </c>
    </row>
    <row r="54" spans="1:7" x14ac:dyDescent="0.3">
      <c r="A54" s="19" t="str">
        <f>Calculadora!B64</f>
        <v/>
      </c>
      <c r="B54" s="52">
        <f>Calculadora!C64</f>
        <v>47192</v>
      </c>
      <c r="C54" s="53">
        <f>Calculadora!F64</f>
        <v>0</v>
      </c>
      <c r="D54" s="53">
        <f>Calculadora!G64</f>
        <v>0</v>
      </c>
      <c r="E54" s="53">
        <f>Calculadora!H64</f>
        <v>0</v>
      </c>
      <c r="F54" s="53">
        <f>Calculadora!I64</f>
        <v>0</v>
      </c>
      <c r="G54" s="53">
        <f>Calculadora!J64</f>
        <v>0</v>
      </c>
    </row>
    <row r="55" spans="1:7" x14ac:dyDescent="0.3">
      <c r="A55" s="19" t="str">
        <f>Calculadora!B65</f>
        <v/>
      </c>
      <c r="B55" s="52">
        <f>Calculadora!C65</f>
        <v>47223</v>
      </c>
      <c r="C55" s="53">
        <f>Calculadora!F65</f>
        <v>0</v>
      </c>
      <c r="D55" s="53">
        <f>Calculadora!G65</f>
        <v>0</v>
      </c>
      <c r="E55" s="53">
        <f>Calculadora!H65</f>
        <v>0</v>
      </c>
      <c r="F55" s="53">
        <f>Calculadora!I65</f>
        <v>0</v>
      </c>
      <c r="G55" s="53">
        <f>Calculadora!J65</f>
        <v>0</v>
      </c>
    </row>
    <row r="56" spans="1:7" x14ac:dyDescent="0.3">
      <c r="A56" s="19" t="str">
        <f>Calculadora!B66</f>
        <v/>
      </c>
      <c r="B56" s="52">
        <f>Calculadora!C66</f>
        <v>47253</v>
      </c>
      <c r="C56" s="53">
        <f>Calculadora!F66</f>
        <v>0</v>
      </c>
      <c r="D56" s="53">
        <f>Calculadora!G66</f>
        <v>0</v>
      </c>
      <c r="E56" s="53">
        <f>Calculadora!H66</f>
        <v>0</v>
      </c>
      <c r="F56" s="53">
        <f>Calculadora!I66</f>
        <v>0</v>
      </c>
      <c r="G56" s="53">
        <f>Calculadora!J66</f>
        <v>0</v>
      </c>
    </row>
    <row r="57" spans="1:7" x14ac:dyDescent="0.3">
      <c r="A57" s="19" t="str">
        <f>Calculadora!B67</f>
        <v/>
      </c>
      <c r="B57" s="52">
        <f>Calculadora!C67</f>
        <v>47284</v>
      </c>
      <c r="C57" s="53">
        <f>Calculadora!F67</f>
        <v>0</v>
      </c>
      <c r="D57" s="53">
        <f>Calculadora!G67</f>
        <v>0</v>
      </c>
      <c r="E57" s="53">
        <f>Calculadora!H67</f>
        <v>0</v>
      </c>
      <c r="F57" s="53">
        <f>Calculadora!I67</f>
        <v>0</v>
      </c>
      <c r="G57" s="53">
        <f>Calculadora!J67</f>
        <v>0</v>
      </c>
    </row>
    <row r="58" spans="1:7" x14ac:dyDescent="0.3">
      <c r="A58" s="19" t="str">
        <f>Calculadora!B68</f>
        <v/>
      </c>
      <c r="B58" s="52">
        <f>Calculadora!C68</f>
        <v>47314</v>
      </c>
      <c r="C58" s="53">
        <f>Calculadora!F68</f>
        <v>0</v>
      </c>
      <c r="D58" s="53">
        <f>Calculadora!G68</f>
        <v>0</v>
      </c>
      <c r="E58" s="53">
        <f>Calculadora!H68</f>
        <v>0</v>
      </c>
      <c r="F58" s="53">
        <f>Calculadora!I68</f>
        <v>0</v>
      </c>
      <c r="G58" s="53">
        <f>Calculadora!J68</f>
        <v>0</v>
      </c>
    </row>
    <row r="59" spans="1:7" x14ac:dyDescent="0.3">
      <c r="A59" s="19" t="str">
        <f>Calculadora!B69</f>
        <v/>
      </c>
      <c r="B59" s="52">
        <f>Calculadora!C69</f>
        <v>47345</v>
      </c>
      <c r="C59" s="53">
        <f>Calculadora!F69</f>
        <v>0</v>
      </c>
      <c r="D59" s="53">
        <f>Calculadora!G69</f>
        <v>0</v>
      </c>
      <c r="E59" s="53">
        <f>Calculadora!H69</f>
        <v>0</v>
      </c>
      <c r="F59" s="53">
        <f>Calculadora!I69</f>
        <v>0</v>
      </c>
      <c r="G59" s="53">
        <f>Calculadora!J69</f>
        <v>0</v>
      </c>
    </row>
    <row r="60" spans="1:7" x14ac:dyDescent="0.3">
      <c r="A60" s="19" t="str">
        <f>Calculadora!B70</f>
        <v/>
      </c>
      <c r="B60" s="52">
        <f>Calculadora!C70</f>
        <v>47376</v>
      </c>
      <c r="C60" s="53">
        <f>Calculadora!F70</f>
        <v>0</v>
      </c>
      <c r="D60" s="53">
        <f>Calculadora!G70</f>
        <v>0</v>
      </c>
      <c r="E60" s="53">
        <f>Calculadora!H70</f>
        <v>0</v>
      </c>
      <c r="F60" s="53">
        <f>Calculadora!I70</f>
        <v>0</v>
      </c>
      <c r="G60" s="53">
        <f>Calculadora!J70</f>
        <v>0</v>
      </c>
    </row>
    <row r="61" spans="1:7" x14ac:dyDescent="0.3">
      <c r="A61" s="19" t="str">
        <f>Calculadora!B71</f>
        <v/>
      </c>
      <c r="B61" s="52">
        <f>Calculadora!C71</f>
        <v>47406</v>
      </c>
      <c r="C61" s="53">
        <f>Calculadora!F71</f>
        <v>0</v>
      </c>
      <c r="D61" s="53">
        <f>Calculadora!G71</f>
        <v>0</v>
      </c>
      <c r="E61" s="53">
        <f>Calculadora!H71</f>
        <v>0</v>
      </c>
      <c r="F61" s="53">
        <f>Calculadora!I71</f>
        <v>0</v>
      </c>
      <c r="G61" s="53">
        <f>Calculadora!J71</f>
        <v>0</v>
      </c>
    </row>
    <row r="62" spans="1:7" x14ac:dyDescent="0.3">
      <c r="A62" s="19" t="str">
        <f>Calculadora!B72</f>
        <v/>
      </c>
      <c r="B62" s="52">
        <f>Calculadora!C72</f>
        <v>47437</v>
      </c>
      <c r="C62" s="53">
        <f>Calculadora!F72</f>
        <v>0</v>
      </c>
      <c r="D62" s="53">
        <f>Calculadora!G72</f>
        <v>0</v>
      </c>
      <c r="E62" s="53">
        <f>Calculadora!H72</f>
        <v>0</v>
      </c>
      <c r="F62" s="53">
        <f>Calculadora!I72</f>
        <v>0</v>
      </c>
      <c r="G62" s="53">
        <f>Calculadora!J72</f>
        <v>0</v>
      </c>
    </row>
    <row r="63" spans="1:7" x14ac:dyDescent="0.3">
      <c r="A63" s="19" t="str">
        <f>Calculadora!B73</f>
        <v/>
      </c>
      <c r="B63" s="52">
        <f>Calculadora!C73</f>
        <v>47467</v>
      </c>
      <c r="C63" s="53">
        <f>Calculadora!F73</f>
        <v>0</v>
      </c>
      <c r="D63" s="53">
        <f>Calculadora!G73</f>
        <v>0</v>
      </c>
      <c r="E63" s="53">
        <f>Calculadora!H73</f>
        <v>0</v>
      </c>
      <c r="F63" s="53">
        <f>Calculadora!I73</f>
        <v>0</v>
      </c>
      <c r="G63" s="53">
        <f>Calculadora!J73</f>
        <v>0</v>
      </c>
    </row>
    <row r="64" spans="1:7" x14ac:dyDescent="0.3">
      <c r="A64" s="19" t="str">
        <f>Calculadora!B74</f>
        <v/>
      </c>
      <c r="B64" s="52">
        <f>Calculadora!C74</f>
        <v>47498</v>
      </c>
      <c r="C64" s="53">
        <f>Calculadora!F74</f>
        <v>0</v>
      </c>
      <c r="D64" s="53">
        <f>Calculadora!G74</f>
        <v>0</v>
      </c>
      <c r="E64" s="53">
        <f>Calculadora!H74</f>
        <v>0</v>
      </c>
      <c r="F64" s="53">
        <f>Calculadora!I74</f>
        <v>0</v>
      </c>
      <c r="G64" s="53">
        <f>Calculadora!J74</f>
        <v>0</v>
      </c>
    </row>
    <row r="65" spans="1:7" x14ac:dyDescent="0.3">
      <c r="A65" s="19" t="str">
        <f>Calculadora!B75</f>
        <v/>
      </c>
      <c r="B65" s="52">
        <f>Calculadora!C75</f>
        <v>47529</v>
      </c>
      <c r="C65" s="53">
        <f>Calculadora!F75</f>
        <v>0</v>
      </c>
      <c r="D65" s="53">
        <f>Calculadora!G75</f>
        <v>0</v>
      </c>
      <c r="E65" s="53">
        <f>Calculadora!H75</f>
        <v>0</v>
      </c>
      <c r="F65" s="53">
        <f>Calculadora!I75</f>
        <v>0</v>
      </c>
      <c r="G65" s="53">
        <f>Calculadora!J75</f>
        <v>0</v>
      </c>
    </row>
    <row r="66" spans="1:7" x14ac:dyDescent="0.3">
      <c r="A66" s="19" t="str">
        <f>Calculadora!B76</f>
        <v/>
      </c>
      <c r="B66" s="52">
        <f>Calculadora!C76</f>
        <v>47557</v>
      </c>
      <c r="C66" s="53">
        <f>Calculadora!F76</f>
        <v>0</v>
      </c>
      <c r="D66" s="53">
        <f>Calculadora!G76</f>
        <v>0</v>
      </c>
      <c r="E66" s="53">
        <f>Calculadora!H76</f>
        <v>0</v>
      </c>
      <c r="F66" s="53">
        <f>Calculadora!I76</f>
        <v>0</v>
      </c>
      <c r="G66" s="53">
        <f>Calculadora!J76</f>
        <v>0</v>
      </c>
    </row>
    <row r="67" spans="1:7" x14ac:dyDescent="0.3">
      <c r="A67" s="19" t="str">
        <f>Calculadora!B77</f>
        <v/>
      </c>
      <c r="B67" s="52">
        <f>Calculadora!C77</f>
        <v>47588</v>
      </c>
      <c r="C67" s="53">
        <f>Calculadora!F77</f>
        <v>0</v>
      </c>
      <c r="D67" s="53">
        <f>Calculadora!G77</f>
        <v>0</v>
      </c>
      <c r="E67" s="53">
        <f>Calculadora!H77</f>
        <v>0</v>
      </c>
      <c r="F67" s="53">
        <f>Calculadora!I77</f>
        <v>0</v>
      </c>
      <c r="G67" s="53">
        <f>Calculadora!J77</f>
        <v>0</v>
      </c>
    </row>
    <row r="68" spans="1:7" x14ac:dyDescent="0.3">
      <c r="A68" s="19" t="str">
        <f>Calculadora!B78</f>
        <v/>
      </c>
      <c r="B68" s="52">
        <f>Calculadora!C78</f>
        <v>47618</v>
      </c>
      <c r="C68" s="53">
        <f>Calculadora!F78</f>
        <v>0</v>
      </c>
      <c r="D68" s="53">
        <f>Calculadora!G78</f>
        <v>0</v>
      </c>
      <c r="E68" s="53">
        <f>Calculadora!H78</f>
        <v>0</v>
      </c>
      <c r="F68" s="53">
        <f>Calculadora!I78</f>
        <v>0</v>
      </c>
      <c r="G68" s="53">
        <f>Calculadora!J78</f>
        <v>0</v>
      </c>
    </row>
    <row r="69" spans="1:7" x14ac:dyDescent="0.3">
      <c r="A69" s="19" t="str">
        <f>Calculadora!B79</f>
        <v/>
      </c>
      <c r="B69" s="52">
        <f>Calculadora!C79</f>
        <v>47649</v>
      </c>
      <c r="C69" s="53">
        <f>Calculadora!F79</f>
        <v>0</v>
      </c>
      <c r="D69" s="53">
        <f>Calculadora!G79</f>
        <v>0</v>
      </c>
      <c r="E69" s="53">
        <f>Calculadora!H79</f>
        <v>0</v>
      </c>
      <c r="F69" s="53">
        <f>Calculadora!I79</f>
        <v>0</v>
      </c>
      <c r="G69" s="53">
        <f>Calculadora!J79</f>
        <v>0</v>
      </c>
    </row>
    <row r="70" spans="1:7" x14ac:dyDescent="0.3">
      <c r="A70" s="19" t="str">
        <f>Calculadora!B80</f>
        <v/>
      </c>
      <c r="B70" s="52">
        <f>Calculadora!C80</f>
        <v>47679</v>
      </c>
      <c r="C70" s="53">
        <f>Calculadora!F80</f>
        <v>0</v>
      </c>
      <c r="D70" s="53">
        <f>Calculadora!G80</f>
        <v>0</v>
      </c>
      <c r="E70" s="53">
        <f>Calculadora!H80</f>
        <v>0</v>
      </c>
      <c r="F70" s="53">
        <f>Calculadora!I80</f>
        <v>0</v>
      </c>
      <c r="G70" s="53">
        <f>Calculadora!J80</f>
        <v>0</v>
      </c>
    </row>
    <row r="71" spans="1:7" x14ac:dyDescent="0.3">
      <c r="A71" s="19" t="str">
        <f>Calculadora!B81</f>
        <v/>
      </c>
      <c r="B71" s="52">
        <f>Calculadora!C81</f>
        <v>47710</v>
      </c>
      <c r="C71" s="53">
        <f>Calculadora!F81</f>
        <v>0</v>
      </c>
      <c r="D71" s="53">
        <f>Calculadora!G81</f>
        <v>0</v>
      </c>
      <c r="E71" s="53">
        <f>Calculadora!H81</f>
        <v>0</v>
      </c>
      <c r="F71" s="53">
        <f>Calculadora!I81</f>
        <v>0</v>
      </c>
      <c r="G71" s="53">
        <f>Calculadora!J81</f>
        <v>0</v>
      </c>
    </row>
    <row r="72" spans="1:7" x14ac:dyDescent="0.3">
      <c r="A72" s="19" t="str">
        <f>Calculadora!B82</f>
        <v/>
      </c>
      <c r="B72" s="52">
        <f>Calculadora!C82</f>
        <v>47741</v>
      </c>
      <c r="C72" s="53">
        <f>Calculadora!F82</f>
        <v>0</v>
      </c>
      <c r="D72" s="53">
        <f>Calculadora!G82</f>
        <v>0</v>
      </c>
      <c r="E72" s="53">
        <f>Calculadora!H82</f>
        <v>0</v>
      </c>
      <c r="F72" s="53">
        <f>Calculadora!I82</f>
        <v>0</v>
      </c>
      <c r="G72" s="53">
        <f>Calculadora!J82</f>
        <v>0</v>
      </c>
    </row>
    <row r="73" spans="1:7" x14ac:dyDescent="0.3">
      <c r="A73" s="19" t="str">
        <f>Calculadora!B83</f>
        <v/>
      </c>
      <c r="B73" s="52">
        <f>Calculadora!C83</f>
        <v>47771</v>
      </c>
      <c r="C73" s="53">
        <f>Calculadora!F83</f>
        <v>0</v>
      </c>
      <c r="D73" s="53">
        <f>Calculadora!G83</f>
        <v>0</v>
      </c>
      <c r="E73" s="53">
        <f>Calculadora!H83</f>
        <v>0</v>
      </c>
      <c r="F73" s="53">
        <f>Calculadora!I83</f>
        <v>0</v>
      </c>
      <c r="G73" s="53">
        <f>Calculadora!J83</f>
        <v>0</v>
      </c>
    </row>
    <row r="74" spans="1:7" x14ac:dyDescent="0.3">
      <c r="A74" s="19" t="str">
        <f>Calculadora!B84</f>
        <v/>
      </c>
      <c r="B74" s="52">
        <f>Calculadora!C84</f>
        <v>47802</v>
      </c>
      <c r="C74" s="53">
        <f>Calculadora!F84</f>
        <v>0</v>
      </c>
      <c r="D74" s="53">
        <f>Calculadora!G84</f>
        <v>0</v>
      </c>
      <c r="E74" s="53">
        <f>Calculadora!H84</f>
        <v>0</v>
      </c>
      <c r="F74" s="53">
        <f>Calculadora!I84</f>
        <v>0</v>
      </c>
      <c r="G74" s="53">
        <f>Calculadora!J84</f>
        <v>0</v>
      </c>
    </row>
    <row r="75" spans="1:7" x14ac:dyDescent="0.3">
      <c r="A75" s="19" t="str">
        <f>Calculadora!B85</f>
        <v/>
      </c>
      <c r="B75" s="52">
        <f>Calculadora!C85</f>
        <v>47832</v>
      </c>
      <c r="C75" s="53">
        <f>Calculadora!F85</f>
        <v>0</v>
      </c>
      <c r="D75" s="53">
        <f>Calculadora!G85</f>
        <v>0</v>
      </c>
      <c r="E75" s="53">
        <f>Calculadora!H85</f>
        <v>0</v>
      </c>
      <c r="F75" s="53">
        <f>Calculadora!I85</f>
        <v>0</v>
      </c>
      <c r="G75" s="53">
        <f>Calculadora!J85</f>
        <v>0</v>
      </c>
    </row>
    <row r="76" spans="1:7" x14ac:dyDescent="0.3">
      <c r="A76" s="19" t="str">
        <f>Calculadora!B86</f>
        <v/>
      </c>
      <c r="B76" s="52">
        <f>Calculadora!C86</f>
        <v>47863</v>
      </c>
      <c r="C76" s="53">
        <f>Calculadora!F86</f>
        <v>0</v>
      </c>
      <c r="D76" s="53">
        <f>Calculadora!G86</f>
        <v>0</v>
      </c>
      <c r="E76" s="53">
        <f>Calculadora!H86</f>
        <v>0</v>
      </c>
      <c r="F76" s="53">
        <f>Calculadora!I86</f>
        <v>0</v>
      </c>
      <c r="G76" s="53">
        <f>Calculadora!J86</f>
        <v>0</v>
      </c>
    </row>
    <row r="77" spans="1:7" x14ac:dyDescent="0.3">
      <c r="A77" s="19" t="str">
        <f>Calculadora!B87</f>
        <v/>
      </c>
      <c r="B77" s="52">
        <f>Calculadora!C87</f>
        <v>47894</v>
      </c>
      <c r="C77" s="53">
        <f>Calculadora!F87</f>
        <v>0</v>
      </c>
      <c r="D77" s="53">
        <f>Calculadora!G87</f>
        <v>0</v>
      </c>
      <c r="E77" s="53">
        <f>Calculadora!H87</f>
        <v>0</v>
      </c>
      <c r="F77" s="53">
        <f>Calculadora!I87</f>
        <v>0</v>
      </c>
      <c r="G77" s="53">
        <f>Calculadora!J87</f>
        <v>0</v>
      </c>
    </row>
    <row r="78" spans="1:7" x14ac:dyDescent="0.3">
      <c r="A78" s="19" t="str">
        <f>Calculadora!B88</f>
        <v/>
      </c>
      <c r="B78" s="52">
        <f>Calculadora!C88</f>
        <v>47922</v>
      </c>
      <c r="C78" s="53">
        <f>Calculadora!F88</f>
        <v>0</v>
      </c>
      <c r="D78" s="53">
        <f>Calculadora!G88</f>
        <v>0</v>
      </c>
      <c r="E78" s="53">
        <f>Calculadora!H88</f>
        <v>0</v>
      </c>
      <c r="F78" s="53">
        <f>Calculadora!I88</f>
        <v>0</v>
      </c>
      <c r="G78" s="53">
        <f>Calculadora!J88</f>
        <v>0</v>
      </c>
    </row>
    <row r="79" spans="1:7" x14ac:dyDescent="0.3">
      <c r="A79" s="19" t="str">
        <f>Calculadora!B89</f>
        <v/>
      </c>
      <c r="B79" s="52">
        <f>Calculadora!C89</f>
        <v>47953</v>
      </c>
      <c r="C79" s="53">
        <f>Calculadora!F89</f>
        <v>0</v>
      </c>
      <c r="D79" s="53">
        <f>Calculadora!G89</f>
        <v>0</v>
      </c>
      <c r="E79" s="53">
        <f>Calculadora!H89</f>
        <v>0</v>
      </c>
      <c r="F79" s="53">
        <f>Calculadora!I89</f>
        <v>0</v>
      </c>
      <c r="G79" s="53">
        <f>Calculadora!J89</f>
        <v>0</v>
      </c>
    </row>
    <row r="80" spans="1:7" x14ac:dyDescent="0.3">
      <c r="A80" s="19" t="str">
        <f>Calculadora!B90</f>
        <v/>
      </c>
      <c r="B80" s="52">
        <f>Calculadora!C90</f>
        <v>47983</v>
      </c>
      <c r="C80" s="53">
        <f>Calculadora!F90</f>
        <v>0</v>
      </c>
      <c r="D80" s="53">
        <f>Calculadora!G90</f>
        <v>0</v>
      </c>
      <c r="E80" s="53">
        <f>Calculadora!H90</f>
        <v>0</v>
      </c>
      <c r="F80" s="53">
        <f>Calculadora!I90</f>
        <v>0</v>
      </c>
      <c r="G80" s="53">
        <f>Calculadora!J90</f>
        <v>0</v>
      </c>
    </row>
    <row r="81" spans="1:7" x14ac:dyDescent="0.3">
      <c r="A81" s="19" t="str">
        <f>Calculadora!B91</f>
        <v/>
      </c>
      <c r="B81" s="52">
        <f>Calculadora!C91</f>
        <v>48014</v>
      </c>
      <c r="C81" s="53">
        <f>Calculadora!F91</f>
        <v>0</v>
      </c>
      <c r="D81" s="53">
        <f>Calculadora!G91</f>
        <v>0</v>
      </c>
      <c r="E81" s="53">
        <f>Calculadora!H91</f>
        <v>0</v>
      </c>
      <c r="F81" s="53">
        <f>Calculadora!I91</f>
        <v>0</v>
      </c>
      <c r="G81" s="53">
        <f>Calculadora!J91</f>
        <v>0</v>
      </c>
    </row>
    <row r="82" spans="1:7" x14ac:dyDescent="0.3">
      <c r="A82" s="19" t="str">
        <f>Calculadora!B92</f>
        <v/>
      </c>
      <c r="B82" s="52">
        <f>Calculadora!C92</f>
        <v>48044</v>
      </c>
      <c r="C82" s="53">
        <f>Calculadora!F92</f>
        <v>0</v>
      </c>
      <c r="D82" s="53">
        <f>Calculadora!G92</f>
        <v>0</v>
      </c>
      <c r="E82" s="53">
        <f>Calculadora!H92</f>
        <v>0</v>
      </c>
      <c r="F82" s="53">
        <f>Calculadora!I92</f>
        <v>0</v>
      </c>
      <c r="G82" s="53">
        <f>Calculadora!J92</f>
        <v>0</v>
      </c>
    </row>
    <row r="83" spans="1:7" x14ac:dyDescent="0.3">
      <c r="A83" s="19" t="str">
        <f>Calculadora!B93</f>
        <v/>
      </c>
      <c r="B83" s="52">
        <f>Calculadora!C93</f>
        <v>48075</v>
      </c>
      <c r="C83" s="53">
        <f>Calculadora!F93</f>
        <v>0</v>
      </c>
      <c r="D83" s="53">
        <f>Calculadora!G93</f>
        <v>0</v>
      </c>
      <c r="E83" s="53">
        <f>Calculadora!H93</f>
        <v>0</v>
      </c>
      <c r="F83" s="53">
        <f>Calculadora!I93</f>
        <v>0</v>
      </c>
      <c r="G83" s="53">
        <f>Calculadora!J93</f>
        <v>0</v>
      </c>
    </row>
    <row r="84" spans="1:7" x14ac:dyDescent="0.3">
      <c r="A84" s="19" t="str">
        <f>Calculadora!B94</f>
        <v/>
      </c>
      <c r="B84" s="52">
        <f>Calculadora!C94</f>
        <v>48106</v>
      </c>
      <c r="C84" s="53">
        <f>Calculadora!F94</f>
        <v>0</v>
      </c>
      <c r="D84" s="53">
        <f>Calculadora!G94</f>
        <v>0</v>
      </c>
      <c r="E84" s="53">
        <f>Calculadora!H94</f>
        <v>0</v>
      </c>
      <c r="F84" s="53">
        <f>Calculadora!I94</f>
        <v>0</v>
      </c>
      <c r="G84" s="53">
        <f>Calculadora!J94</f>
        <v>0</v>
      </c>
    </row>
    <row r="85" spans="1:7" x14ac:dyDescent="0.3">
      <c r="A85" s="19" t="str">
        <f>Calculadora!B95</f>
        <v/>
      </c>
      <c r="B85" s="52">
        <f>Calculadora!C95</f>
        <v>48136</v>
      </c>
      <c r="C85" s="53">
        <f>Calculadora!F95</f>
        <v>0</v>
      </c>
      <c r="D85" s="53">
        <f>Calculadora!G95</f>
        <v>0</v>
      </c>
      <c r="E85" s="53">
        <f>Calculadora!H95</f>
        <v>0</v>
      </c>
      <c r="F85" s="53">
        <f>Calculadora!I95</f>
        <v>0</v>
      </c>
      <c r="G85" s="53">
        <f>Calculadora!J95</f>
        <v>0</v>
      </c>
    </row>
    <row r="86" spans="1:7" x14ac:dyDescent="0.3">
      <c r="A86" s="19" t="str">
        <f>Calculadora!B96</f>
        <v/>
      </c>
      <c r="B86" s="52">
        <f>Calculadora!C96</f>
        <v>48167</v>
      </c>
      <c r="C86" s="53">
        <f>Calculadora!F96</f>
        <v>0</v>
      </c>
      <c r="D86" s="53">
        <f>Calculadora!G96</f>
        <v>0</v>
      </c>
      <c r="E86" s="53">
        <f>Calculadora!H96</f>
        <v>0</v>
      </c>
      <c r="F86" s="53">
        <f>Calculadora!I96</f>
        <v>0</v>
      </c>
      <c r="G86" s="53">
        <f>Calculadora!J96</f>
        <v>0</v>
      </c>
    </row>
    <row r="87" spans="1:7" x14ac:dyDescent="0.3">
      <c r="A87" s="19" t="str">
        <f>Calculadora!B97</f>
        <v/>
      </c>
      <c r="B87" s="52">
        <f>Calculadora!C97</f>
        <v>48197</v>
      </c>
      <c r="C87" s="53">
        <f>Calculadora!F97</f>
        <v>0</v>
      </c>
      <c r="D87" s="53">
        <f>Calculadora!G97</f>
        <v>0</v>
      </c>
      <c r="E87" s="53">
        <f>Calculadora!H97</f>
        <v>0</v>
      </c>
      <c r="F87" s="53">
        <f>Calculadora!I97</f>
        <v>0</v>
      </c>
      <c r="G87" s="53">
        <f>Calculadora!J97</f>
        <v>0</v>
      </c>
    </row>
    <row r="88" spans="1:7" x14ac:dyDescent="0.3">
      <c r="A88" s="19" t="str">
        <f>Calculadora!B98</f>
        <v/>
      </c>
      <c r="B88" s="52">
        <f>Calculadora!C98</f>
        <v>48228</v>
      </c>
      <c r="C88" s="53">
        <f>Calculadora!F98</f>
        <v>0</v>
      </c>
      <c r="D88" s="53">
        <f>Calculadora!G98</f>
        <v>0</v>
      </c>
      <c r="E88" s="53">
        <f>Calculadora!H98</f>
        <v>0</v>
      </c>
      <c r="F88" s="53">
        <f>Calculadora!I98</f>
        <v>0</v>
      </c>
      <c r="G88" s="53">
        <f>Calculadora!J98</f>
        <v>0</v>
      </c>
    </row>
    <row r="89" spans="1:7" x14ac:dyDescent="0.3">
      <c r="A89" s="19" t="str">
        <f>Calculadora!B99</f>
        <v/>
      </c>
      <c r="B89" s="52">
        <f>Calculadora!C99</f>
        <v>48259</v>
      </c>
      <c r="C89" s="53">
        <f>Calculadora!F99</f>
        <v>0</v>
      </c>
      <c r="D89" s="53">
        <f>Calculadora!G99</f>
        <v>0</v>
      </c>
      <c r="E89" s="53">
        <f>Calculadora!H99</f>
        <v>0</v>
      </c>
      <c r="F89" s="53">
        <f>Calculadora!I99</f>
        <v>0</v>
      </c>
      <c r="G89" s="53">
        <f>Calculadora!J99</f>
        <v>0</v>
      </c>
    </row>
    <row r="90" spans="1:7" x14ac:dyDescent="0.3">
      <c r="A90" s="19" t="str">
        <f>Calculadora!B100</f>
        <v/>
      </c>
      <c r="B90" s="52">
        <f>Calculadora!C100</f>
        <v>48288</v>
      </c>
      <c r="C90" s="53">
        <f>Calculadora!F100</f>
        <v>0</v>
      </c>
      <c r="D90" s="53">
        <f>Calculadora!G100</f>
        <v>0</v>
      </c>
      <c r="E90" s="53">
        <f>Calculadora!H100</f>
        <v>0</v>
      </c>
      <c r="F90" s="53">
        <f>Calculadora!I100</f>
        <v>0</v>
      </c>
      <c r="G90" s="53">
        <f>Calculadora!J100</f>
        <v>0</v>
      </c>
    </row>
    <row r="91" spans="1:7" x14ac:dyDescent="0.3">
      <c r="A91" s="19" t="str">
        <f>Calculadora!B101</f>
        <v/>
      </c>
      <c r="B91" s="52">
        <f>Calculadora!C101</f>
        <v>48319</v>
      </c>
      <c r="C91" s="53">
        <f>Calculadora!F101</f>
        <v>0</v>
      </c>
      <c r="D91" s="53">
        <f>Calculadora!G101</f>
        <v>0</v>
      </c>
      <c r="E91" s="53">
        <f>Calculadora!H101</f>
        <v>0</v>
      </c>
      <c r="F91" s="53">
        <f>Calculadora!I101</f>
        <v>0</v>
      </c>
      <c r="G91" s="53">
        <f>Calculadora!J101</f>
        <v>0</v>
      </c>
    </row>
    <row r="92" spans="1:7" x14ac:dyDescent="0.3">
      <c r="A92" s="19" t="str">
        <f>Calculadora!B102</f>
        <v/>
      </c>
      <c r="B92" s="52">
        <f>Calculadora!C102</f>
        <v>48349</v>
      </c>
      <c r="C92" s="53">
        <f>Calculadora!F102</f>
        <v>0</v>
      </c>
      <c r="D92" s="53">
        <f>Calculadora!G102</f>
        <v>0</v>
      </c>
      <c r="E92" s="53">
        <f>Calculadora!H102</f>
        <v>0</v>
      </c>
      <c r="F92" s="53">
        <f>Calculadora!I102</f>
        <v>0</v>
      </c>
      <c r="G92" s="53">
        <f>Calculadora!J102</f>
        <v>0</v>
      </c>
    </row>
    <row r="93" spans="1:7" x14ac:dyDescent="0.3">
      <c r="A93" s="19" t="str">
        <f>Calculadora!B103</f>
        <v/>
      </c>
      <c r="B93" s="52">
        <f>Calculadora!C103</f>
        <v>48380</v>
      </c>
      <c r="C93" s="53">
        <f>Calculadora!F103</f>
        <v>0</v>
      </c>
      <c r="D93" s="53">
        <f>Calculadora!G103</f>
        <v>0</v>
      </c>
      <c r="E93" s="53">
        <f>Calculadora!H103</f>
        <v>0</v>
      </c>
      <c r="F93" s="53">
        <f>Calculadora!I103</f>
        <v>0</v>
      </c>
      <c r="G93" s="53">
        <f>Calculadora!J103</f>
        <v>0</v>
      </c>
    </row>
    <row r="94" spans="1:7" x14ac:dyDescent="0.3">
      <c r="A94" s="19" t="str">
        <f>Calculadora!B104</f>
        <v/>
      </c>
      <c r="B94" s="52">
        <f>Calculadora!C104</f>
        <v>48410</v>
      </c>
      <c r="C94" s="53">
        <f>Calculadora!F104</f>
        <v>0</v>
      </c>
      <c r="D94" s="53">
        <f>Calculadora!G104</f>
        <v>0</v>
      </c>
      <c r="E94" s="53">
        <f>Calculadora!H104</f>
        <v>0</v>
      </c>
      <c r="F94" s="53">
        <f>Calculadora!I104</f>
        <v>0</v>
      </c>
      <c r="G94" s="53">
        <f>Calculadora!J104</f>
        <v>0</v>
      </c>
    </row>
    <row r="95" spans="1:7" x14ac:dyDescent="0.3">
      <c r="A95" s="19" t="str">
        <f>Calculadora!B105</f>
        <v/>
      </c>
      <c r="B95" s="52">
        <f>Calculadora!C105</f>
        <v>48441</v>
      </c>
      <c r="C95" s="53">
        <f>Calculadora!F105</f>
        <v>0</v>
      </c>
      <c r="D95" s="53">
        <f>Calculadora!G105</f>
        <v>0</v>
      </c>
      <c r="E95" s="53">
        <f>Calculadora!H105</f>
        <v>0</v>
      </c>
      <c r="F95" s="53">
        <f>Calculadora!I105</f>
        <v>0</v>
      </c>
      <c r="G95" s="53">
        <f>Calculadora!J105</f>
        <v>0</v>
      </c>
    </row>
    <row r="96" spans="1:7" x14ac:dyDescent="0.3">
      <c r="A96" s="19" t="str">
        <f>Calculadora!B106</f>
        <v/>
      </c>
      <c r="B96" s="52">
        <f>Calculadora!C106</f>
        <v>48472</v>
      </c>
      <c r="C96" s="53">
        <f>Calculadora!F106</f>
        <v>0</v>
      </c>
      <c r="D96" s="53">
        <f>Calculadora!G106</f>
        <v>0</v>
      </c>
      <c r="E96" s="53">
        <f>Calculadora!H106</f>
        <v>0</v>
      </c>
      <c r="F96" s="53">
        <f>Calculadora!I106</f>
        <v>0</v>
      </c>
      <c r="G96" s="53">
        <f>Calculadora!J106</f>
        <v>0</v>
      </c>
    </row>
    <row r="97" spans="1:7" x14ac:dyDescent="0.3">
      <c r="A97" s="19" t="str">
        <f>Calculadora!B107</f>
        <v/>
      </c>
      <c r="B97" s="52">
        <f>Calculadora!C107</f>
        <v>48502</v>
      </c>
      <c r="C97" s="53">
        <f>Calculadora!F107</f>
        <v>0</v>
      </c>
      <c r="D97" s="53">
        <f>Calculadora!G107</f>
        <v>0</v>
      </c>
      <c r="E97" s="53">
        <f>Calculadora!H107</f>
        <v>0</v>
      </c>
      <c r="F97" s="53">
        <f>Calculadora!I107</f>
        <v>0</v>
      </c>
      <c r="G97" s="53">
        <f>Calculadora!J107</f>
        <v>0</v>
      </c>
    </row>
    <row r="98" spans="1:7" x14ac:dyDescent="0.3">
      <c r="A98" s="19" t="str">
        <f>Calculadora!B108</f>
        <v/>
      </c>
      <c r="B98" s="52">
        <f>Calculadora!C108</f>
        <v>48533</v>
      </c>
      <c r="C98" s="53">
        <f>Calculadora!F108</f>
        <v>0</v>
      </c>
      <c r="D98" s="53">
        <f>Calculadora!G108</f>
        <v>0</v>
      </c>
      <c r="E98" s="53">
        <f>Calculadora!H108</f>
        <v>0</v>
      </c>
      <c r="F98" s="53">
        <f>Calculadora!I108</f>
        <v>0</v>
      </c>
      <c r="G98" s="53">
        <f>Calculadora!J108</f>
        <v>0</v>
      </c>
    </row>
    <row r="99" spans="1:7" x14ac:dyDescent="0.3">
      <c r="A99" s="19" t="str">
        <f>Calculadora!B109</f>
        <v/>
      </c>
      <c r="B99" s="52">
        <f>Calculadora!C109</f>
        <v>48563</v>
      </c>
      <c r="C99" s="53">
        <f>Calculadora!F109</f>
        <v>0</v>
      </c>
      <c r="D99" s="53">
        <f>Calculadora!G109</f>
        <v>0</v>
      </c>
      <c r="E99" s="53">
        <f>Calculadora!H109</f>
        <v>0</v>
      </c>
      <c r="F99" s="53">
        <f>Calculadora!I109</f>
        <v>0</v>
      </c>
      <c r="G99" s="53">
        <f>Calculadora!J109</f>
        <v>0</v>
      </c>
    </row>
    <row r="100" spans="1:7" x14ac:dyDescent="0.3">
      <c r="A100" s="19" t="str">
        <f>Calculadora!B110</f>
        <v/>
      </c>
      <c r="B100" s="52">
        <f>Calculadora!C110</f>
        <v>48594</v>
      </c>
      <c r="C100" s="53">
        <f>Calculadora!F110</f>
        <v>0</v>
      </c>
      <c r="D100" s="53">
        <f>Calculadora!G110</f>
        <v>0</v>
      </c>
      <c r="E100" s="53">
        <f>Calculadora!H110</f>
        <v>0</v>
      </c>
      <c r="F100" s="53">
        <f>Calculadora!I110</f>
        <v>0</v>
      </c>
      <c r="G100" s="53">
        <f>Calculadora!J110</f>
        <v>0</v>
      </c>
    </row>
    <row r="101" spans="1:7" x14ac:dyDescent="0.3">
      <c r="A101" s="19" t="str">
        <f>Calculadora!B111</f>
        <v/>
      </c>
      <c r="B101" s="52">
        <f>Calculadora!C111</f>
        <v>48625</v>
      </c>
      <c r="C101" s="53">
        <f>Calculadora!F111</f>
        <v>0</v>
      </c>
      <c r="D101" s="53">
        <f>Calculadora!G111</f>
        <v>0</v>
      </c>
      <c r="E101" s="53">
        <f>Calculadora!H111</f>
        <v>0</v>
      </c>
      <c r="F101" s="53">
        <f>Calculadora!I111</f>
        <v>0</v>
      </c>
      <c r="G101" s="53">
        <f>Calculadora!J111</f>
        <v>0</v>
      </c>
    </row>
    <row r="102" spans="1:7" x14ac:dyDescent="0.3">
      <c r="A102" s="19" t="str">
        <f>Calculadora!B112</f>
        <v/>
      </c>
      <c r="B102" s="52">
        <f>Calculadora!C112</f>
        <v>48653</v>
      </c>
      <c r="C102" s="53">
        <f>Calculadora!F112</f>
        <v>0</v>
      </c>
      <c r="D102" s="53">
        <f>Calculadora!G112</f>
        <v>0</v>
      </c>
      <c r="E102" s="53">
        <f>Calculadora!H112</f>
        <v>0</v>
      </c>
      <c r="F102" s="53">
        <f>Calculadora!I112</f>
        <v>0</v>
      </c>
      <c r="G102" s="53">
        <f>Calculadora!J112</f>
        <v>0</v>
      </c>
    </row>
    <row r="103" spans="1:7" x14ac:dyDescent="0.3">
      <c r="A103" s="19" t="str">
        <f>Calculadora!B113</f>
        <v/>
      </c>
      <c r="B103" s="52">
        <f>Calculadora!C113</f>
        <v>48684</v>
      </c>
      <c r="C103" s="53">
        <f>Calculadora!F113</f>
        <v>0</v>
      </c>
      <c r="D103" s="53">
        <f>Calculadora!G113</f>
        <v>0</v>
      </c>
      <c r="E103" s="53">
        <f>Calculadora!H113</f>
        <v>0</v>
      </c>
      <c r="F103" s="53">
        <f>Calculadora!I113</f>
        <v>0</v>
      </c>
      <c r="G103" s="53">
        <f>Calculadora!J113</f>
        <v>0</v>
      </c>
    </row>
    <row r="104" spans="1:7" x14ac:dyDescent="0.3">
      <c r="A104" s="19" t="str">
        <f>Calculadora!B114</f>
        <v/>
      </c>
      <c r="B104" s="52">
        <f>Calculadora!C114</f>
        <v>48714</v>
      </c>
      <c r="C104" s="53">
        <f>Calculadora!F114</f>
        <v>0</v>
      </c>
      <c r="D104" s="53">
        <f>Calculadora!G114</f>
        <v>0</v>
      </c>
      <c r="E104" s="53">
        <f>Calculadora!H114</f>
        <v>0</v>
      </c>
      <c r="F104" s="53">
        <f>Calculadora!I114</f>
        <v>0</v>
      </c>
      <c r="G104" s="53">
        <f>Calculadora!J114</f>
        <v>0</v>
      </c>
    </row>
    <row r="105" spans="1:7" x14ac:dyDescent="0.3">
      <c r="A105" s="19" t="str">
        <f>Calculadora!B115</f>
        <v/>
      </c>
      <c r="B105" s="52">
        <f>Calculadora!C115</f>
        <v>48745</v>
      </c>
      <c r="C105" s="53">
        <f>Calculadora!F115</f>
        <v>0</v>
      </c>
      <c r="D105" s="53">
        <f>Calculadora!G115</f>
        <v>0</v>
      </c>
      <c r="E105" s="53">
        <f>Calculadora!H115</f>
        <v>0</v>
      </c>
      <c r="F105" s="53">
        <f>Calculadora!I115</f>
        <v>0</v>
      </c>
      <c r="G105" s="53">
        <f>Calculadora!J115</f>
        <v>0</v>
      </c>
    </row>
    <row r="106" spans="1:7" x14ac:dyDescent="0.3">
      <c r="A106" s="19" t="str">
        <f>Calculadora!B116</f>
        <v/>
      </c>
      <c r="B106" s="52">
        <f>Calculadora!C116</f>
        <v>48775</v>
      </c>
      <c r="C106" s="53">
        <f>Calculadora!F116</f>
        <v>0</v>
      </c>
      <c r="D106" s="53">
        <f>Calculadora!G116</f>
        <v>0</v>
      </c>
      <c r="E106" s="53">
        <f>Calculadora!H116</f>
        <v>0</v>
      </c>
      <c r="F106" s="53">
        <f>Calculadora!I116</f>
        <v>0</v>
      </c>
      <c r="G106" s="53">
        <f>Calculadora!J116</f>
        <v>0</v>
      </c>
    </row>
    <row r="107" spans="1:7" x14ac:dyDescent="0.3">
      <c r="A107" s="19" t="str">
        <f>Calculadora!B117</f>
        <v/>
      </c>
      <c r="B107" s="52">
        <f>Calculadora!C117</f>
        <v>48806</v>
      </c>
      <c r="C107" s="53">
        <f>Calculadora!F117</f>
        <v>0</v>
      </c>
      <c r="D107" s="53">
        <f>Calculadora!G117</f>
        <v>0</v>
      </c>
      <c r="E107" s="53">
        <f>Calculadora!H117</f>
        <v>0</v>
      </c>
      <c r="F107" s="53">
        <f>Calculadora!I117</f>
        <v>0</v>
      </c>
      <c r="G107" s="53">
        <f>Calculadora!J117</f>
        <v>0</v>
      </c>
    </row>
    <row r="108" spans="1:7" x14ac:dyDescent="0.3">
      <c r="A108" s="19" t="str">
        <f>Calculadora!B118</f>
        <v/>
      </c>
      <c r="B108" s="52">
        <f>Calculadora!C118</f>
        <v>48837</v>
      </c>
      <c r="C108" s="53">
        <f>Calculadora!F118</f>
        <v>0</v>
      </c>
      <c r="D108" s="53">
        <f>Calculadora!G118</f>
        <v>0</v>
      </c>
      <c r="E108" s="53">
        <f>Calculadora!H118</f>
        <v>0</v>
      </c>
      <c r="F108" s="53">
        <f>Calculadora!I118</f>
        <v>0</v>
      </c>
      <c r="G108" s="53">
        <f>Calculadora!J118</f>
        <v>0</v>
      </c>
    </row>
    <row r="109" spans="1:7" x14ac:dyDescent="0.3">
      <c r="A109" s="19" t="str">
        <f>Calculadora!B119</f>
        <v/>
      </c>
      <c r="B109" s="52">
        <f>Calculadora!C119</f>
        <v>48867</v>
      </c>
      <c r="C109" s="53">
        <f>Calculadora!F119</f>
        <v>0</v>
      </c>
      <c r="D109" s="53">
        <f>Calculadora!G119</f>
        <v>0</v>
      </c>
      <c r="E109" s="53">
        <f>Calculadora!H119</f>
        <v>0</v>
      </c>
      <c r="F109" s="53">
        <f>Calculadora!I119</f>
        <v>0</v>
      </c>
      <c r="G109" s="53">
        <f>Calculadora!J119</f>
        <v>0</v>
      </c>
    </row>
    <row r="110" spans="1:7" x14ac:dyDescent="0.3">
      <c r="A110" s="19" t="str">
        <f>Calculadora!B120</f>
        <v/>
      </c>
      <c r="B110" s="52">
        <f>Calculadora!C120</f>
        <v>48898</v>
      </c>
      <c r="C110" s="53">
        <f>Calculadora!F120</f>
        <v>0</v>
      </c>
      <c r="D110" s="53">
        <f>Calculadora!G120</f>
        <v>0</v>
      </c>
      <c r="E110" s="53">
        <f>Calculadora!H120</f>
        <v>0</v>
      </c>
      <c r="F110" s="53">
        <f>Calculadora!I120</f>
        <v>0</v>
      </c>
      <c r="G110" s="53">
        <f>Calculadora!J120</f>
        <v>0</v>
      </c>
    </row>
    <row r="111" spans="1:7" x14ac:dyDescent="0.3">
      <c r="A111" s="19" t="str">
        <f>Calculadora!B121</f>
        <v/>
      </c>
      <c r="B111" s="52">
        <f>Calculadora!C121</f>
        <v>48928</v>
      </c>
      <c r="C111" s="53">
        <f>Calculadora!F121</f>
        <v>0</v>
      </c>
      <c r="D111" s="53">
        <f>Calculadora!G121</f>
        <v>0</v>
      </c>
      <c r="E111" s="53">
        <f>Calculadora!H121</f>
        <v>0</v>
      </c>
      <c r="F111" s="53">
        <f>Calculadora!I121</f>
        <v>0</v>
      </c>
      <c r="G111" s="53">
        <f>Calculadora!J121</f>
        <v>0</v>
      </c>
    </row>
    <row r="112" spans="1:7" x14ac:dyDescent="0.3">
      <c r="A112" s="19" t="str">
        <f>Calculadora!B122</f>
        <v/>
      </c>
      <c r="B112" s="52">
        <f>Calculadora!C122</f>
        <v>48959</v>
      </c>
      <c r="C112" s="53">
        <f>Calculadora!F122</f>
        <v>0</v>
      </c>
      <c r="D112" s="53">
        <f>Calculadora!G122</f>
        <v>0</v>
      </c>
      <c r="E112" s="53">
        <f>Calculadora!H122</f>
        <v>0</v>
      </c>
      <c r="F112" s="53">
        <f>Calculadora!I122</f>
        <v>0</v>
      </c>
      <c r="G112" s="53">
        <f>Calculadora!J122</f>
        <v>0</v>
      </c>
    </row>
    <row r="113" spans="1:7" x14ac:dyDescent="0.3">
      <c r="A113" s="19" t="str">
        <f>Calculadora!B123</f>
        <v/>
      </c>
      <c r="B113" s="52">
        <f>Calculadora!C123</f>
        <v>48990</v>
      </c>
      <c r="C113" s="53">
        <f>Calculadora!F123</f>
        <v>0</v>
      </c>
      <c r="D113" s="53">
        <f>Calculadora!G123</f>
        <v>0</v>
      </c>
      <c r="E113" s="53">
        <f>Calculadora!H123</f>
        <v>0</v>
      </c>
      <c r="F113" s="53">
        <f>Calculadora!I123</f>
        <v>0</v>
      </c>
      <c r="G113" s="53">
        <f>Calculadora!J123</f>
        <v>0</v>
      </c>
    </row>
    <row r="114" spans="1:7" x14ac:dyDescent="0.3">
      <c r="A114" s="19" t="str">
        <f>Calculadora!B124</f>
        <v/>
      </c>
      <c r="B114" s="52">
        <f>Calculadora!C124</f>
        <v>49018</v>
      </c>
      <c r="C114" s="53">
        <f>Calculadora!F124</f>
        <v>0</v>
      </c>
      <c r="D114" s="53">
        <f>Calculadora!G124</f>
        <v>0</v>
      </c>
      <c r="E114" s="53">
        <f>Calculadora!H124</f>
        <v>0</v>
      </c>
      <c r="F114" s="53">
        <f>Calculadora!I124</f>
        <v>0</v>
      </c>
      <c r="G114" s="53">
        <f>Calculadora!J124</f>
        <v>0</v>
      </c>
    </row>
    <row r="115" spans="1:7" x14ac:dyDescent="0.3">
      <c r="A115" s="19" t="str">
        <f>Calculadora!B125</f>
        <v/>
      </c>
      <c r="B115" s="52">
        <f>Calculadora!C125</f>
        <v>49049</v>
      </c>
      <c r="C115" s="53">
        <f>Calculadora!F125</f>
        <v>0</v>
      </c>
      <c r="D115" s="53">
        <f>Calculadora!G125</f>
        <v>0</v>
      </c>
      <c r="E115" s="53">
        <f>Calculadora!H125</f>
        <v>0</v>
      </c>
      <c r="F115" s="53">
        <f>Calculadora!I125</f>
        <v>0</v>
      </c>
      <c r="G115" s="53">
        <f>Calculadora!J125</f>
        <v>0</v>
      </c>
    </row>
    <row r="116" spans="1:7" x14ac:dyDescent="0.3">
      <c r="A116" s="19" t="str">
        <f>Calculadora!B126</f>
        <v/>
      </c>
      <c r="B116" s="52">
        <f>Calculadora!C126</f>
        <v>49079</v>
      </c>
      <c r="C116" s="53">
        <f>Calculadora!F126</f>
        <v>0</v>
      </c>
      <c r="D116" s="53">
        <f>Calculadora!G126</f>
        <v>0</v>
      </c>
      <c r="E116" s="53">
        <f>Calculadora!H126</f>
        <v>0</v>
      </c>
      <c r="F116" s="53">
        <f>Calculadora!I126</f>
        <v>0</v>
      </c>
      <c r="G116" s="53">
        <f>Calculadora!J126</f>
        <v>0</v>
      </c>
    </row>
    <row r="117" spans="1:7" x14ac:dyDescent="0.3">
      <c r="A117" s="19" t="str">
        <f>Calculadora!B127</f>
        <v/>
      </c>
      <c r="B117" s="52">
        <f>Calculadora!C127</f>
        <v>49110</v>
      </c>
      <c r="C117" s="53">
        <f>Calculadora!F127</f>
        <v>0</v>
      </c>
      <c r="D117" s="53">
        <f>Calculadora!G127</f>
        <v>0</v>
      </c>
      <c r="E117" s="53">
        <f>Calculadora!H127</f>
        <v>0</v>
      </c>
      <c r="F117" s="53">
        <f>Calculadora!I127</f>
        <v>0</v>
      </c>
      <c r="G117" s="53">
        <f>Calculadora!J127</f>
        <v>0</v>
      </c>
    </row>
    <row r="118" spans="1:7" x14ac:dyDescent="0.3">
      <c r="A118" s="19" t="str">
        <f>Calculadora!B128</f>
        <v/>
      </c>
      <c r="B118" s="52">
        <f>Calculadora!C128</f>
        <v>49140</v>
      </c>
      <c r="C118" s="53">
        <f>Calculadora!F128</f>
        <v>0</v>
      </c>
      <c r="D118" s="53">
        <f>Calculadora!G128</f>
        <v>0</v>
      </c>
      <c r="E118" s="53">
        <f>Calculadora!H128</f>
        <v>0</v>
      </c>
      <c r="F118" s="53">
        <f>Calculadora!I128</f>
        <v>0</v>
      </c>
      <c r="G118" s="53">
        <f>Calculadora!J128</f>
        <v>0</v>
      </c>
    </row>
    <row r="119" spans="1:7" x14ac:dyDescent="0.3">
      <c r="A119" s="19" t="str">
        <f>Calculadora!B129</f>
        <v/>
      </c>
      <c r="B119" s="52">
        <f>Calculadora!C129</f>
        <v>49171</v>
      </c>
      <c r="C119" s="53">
        <f>Calculadora!F129</f>
        <v>0</v>
      </c>
      <c r="D119" s="53">
        <f>Calculadora!G129</f>
        <v>0</v>
      </c>
      <c r="E119" s="53">
        <f>Calculadora!H129</f>
        <v>0</v>
      </c>
      <c r="F119" s="53">
        <f>Calculadora!I129</f>
        <v>0</v>
      </c>
      <c r="G119" s="53">
        <f>Calculadora!J129</f>
        <v>0</v>
      </c>
    </row>
    <row r="120" spans="1:7" x14ac:dyDescent="0.3">
      <c r="A120" s="19" t="str">
        <f>Calculadora!B130</f>
        <v/>
      </c>
      <c r="B120" s="52">
        <f>Calculadora!C130</f>
        <v>49202</v>
      </c>
      <c r="C120" s="53">
        <f>Calculadora!F130</f>
        <v>0</v>
      </c>
      <c r="D120" s="53">
        <f>Calculadora!G130</f>
        <v>0</v>
      </c>
      <c r="E120" s="53">
        <f>Calculadora!H130</f>
        <v>0</v>
      </c>
      <c r="F120" s="53">
        <f>Calculadora!I130</f>
        <v>0</v>
      </c>
      <c r="G120" s="53">
        <f>Calculadora!J130</f>
        <v>0</v>
      </c>
    </row>
    <row r="121" spans="1:7" x14ac:dyDescent="0.3">
      <c r="A121" s="19" t="str">
        <f>Calculadora!B131</f>
        <v/>
      </c>
      <c r="B121" s="52">
        <f>Calculadora!C131</f>
        <v>49232</v>
      </c>
      <c r="C121" s="53">
        <f>Calculadora!F131</f>
        <v>0</v>
      </c>
      <c r="D121" s="53">
        <f>Calculadora!G131</f>
        <v>0</v>
      </c>
      <c r="E121" s="53">
        <f>Calculadora!H131</f>
        <v>0</v>
      </c>
      <c r="F121" s="53">
        <f>Calculadora!I131</f>
        <v>0</v>
      </c>
      <c r="G121" s="53">
        <f>Calculadora!J131</f>
        <v>0</v>
      </c>
    </row>
    <row r="122" spans="1:7" x14ac:dyDescent="0.3">
      <c r="A122" s="19" t="str">
        <f>Calculadora!B132</f>
        <v/>
      </c>
      <c r="B122" s="52">
        <f>Calculadora!C132</f>
        <v>49263</v>
      </c>
      <c r="C122" s="53">
        <f>Calculadora!F132</f>
        <v>0</v>
      </c>
      <c r="D122" s="53">
        <f>Calculadora!G132</f>
        <v>0</v>
      </c>
      <c r="E122" s="53">
        <f>Calculadora!H132</f>
        <v>0</v>
      </c>
      <c r="F122" s="53">
        <f>Calculadora!I132</f>
        <v>0</v>
      </c>
      <c r="G122" s="53">
        <f>Calculadora!J132</f>
        <v>0</v>
      </c>
    </row>
    <row r="123" spans="1:7" x14ac:dyDescent="0.3">
      <c r="A123" s="19" t="str">
        <f>Calculadora!B133</f>
        <v/>
      </c>
      <c r="B123" s="52">
        <f>Calculadora!C133</f>
        <v>49293</v>
      </c>
      <c r="C123" s="53">
        <f>Calculadora!F133</f>
        <v>0</v>
      </c>
      <c r="D123" s="53">
        <f>Calculadora!G133</f>
        <v>0</v>
      </c>
      <c r="E123" s="53">
        <f>Calculadora!H133</f>
        <v>0</v>
      </c>
      <c r="F123" s="53">
        <f>Calculadora!I133</f>
        <v>0</v>
      </c>
      <c r="G123" s="53">
        <f>Calculadora!J133</f>
        <v>0</v>
      </c>
    </row>
    <row r="124" spans="1:7" x14ac:dyDescent="0.3">
      <c r="A124" s="19" t="str">
        <f>Calculadora!B134</f>
        <v/>
      </c>
      <c r="B124" s="52">
        <f>Calculadora!C134</f>
        <v>49324</v>
      </c>
      <c r="C124" s="53">
        <f>Calculadora!F134</f>
        <v>0</v>
      </c>
      <c r="D124" s="53">
        <f>Calculadora!G134</f>
        <v>0</v>
      </c>
      <c r="E124" s="53">
        <f>Calculadora!H134</f>
        <v>0</v>
      </c>
      <c r="F124" s="53">
        <f>Calculadora!I134</f>
        <v>0</v>
      </c>
      <c r="G124" s="53">
        <f>Calculadora!J134</f>
        <v>0</v>
      </c>
    </row>
    <row r="125" spans="1:7" x14ac:dyDescent="0.3">
      <c r="A125" s="19" t="str">
        <f>Calculadora!B135</f>
        <v/>
      </c>
      <c r="B125" s="52">
        <f>Calculadora!C135</f>
        <v>49355</v>
      </c>
      <c r="C125" s="53">
        <f>Calculadora!F135</f>
        <v>0</v>
      </c>
      <c r="D125" s="53">
        <f>Calculadora!G135</f>
        <v>0</v>
      </c>
      <c r="E125" s="53">
        <f>Calculadora!H135</f>
        <v>0</v>
      </c>
      <c r="F125" s="53">
        <f>Calculadora!I135</f>
        <v>0</v>
      </c>
      <c r="G125" s="53">
        <f>Calculadora!J135</f>
        <v>0</v>
      </c>
    </row>
    <row r="126" spans="1:7" x14ac:dyDescent="0.3">
      <c r="A126" s="19" t="str">
        <f>Calculadora!B136</f>
        <v/>
      </c>
      <c r="B126" s="52">
        <f>Calculadora!C136</f>
        <v>49383</v>
      </c>
      <c r="C126" s="53">
        <f>Calculadora!F136</f>
        <v>0</v>
      </c>
      <c r="D126" s="53">
        <f>Calculadora!G136</f>
        <v>0</v>
      </c>
      <c r="E126" s="53">
        <f>Calculadora!H136</f>
        <v>0</v>
      </c>
      <c r="F126" s="53">
        <f>Calculadora!I136</f>
        <v>0</v>
      </c>
      <c r="G126" s="53">
        <f>Calculadora!J136</f>
        <v>0</v>
      </c>
    </row>
    <row r="127" spans="1:7" x14ac:dyDescent="0.3">
      <c r="A127" s="19" t="str">
        <f>Calculadora!B137</f>
        <v/>
      </c>
      <c r="B127" s="52">
        <f>Calculadora!C137</f>
        <v>49414</v>
      </c>
      <c r="C127" s="53">
        <f>Calculadora!F137</f>
        <v>0</v>
      </c>
      <c r="D127" s="53">
        <f>Calculadora!G137</f>
        <v>0</v>
      </c>
      <c r="E127" s="53">
        <f>Calculadora!H137</f>
        <v>0</v>
      </c>
      <c r="F127" s="53">
        <f>Calculadora!I137</f>
        <v>0</v>
      </c>
      <c r="G127" s="53">
        <f>Calculadora!J137</f>
        <v>0</v>
      </c>
    </row>
    <row r="128" spans="1:7" x14ac:dyDescent="0.3">
      <c r="A128" s="19" t="str">
        <f>Calculadora!B138</f>
        <v/>
      </c>
      <c r="B128" s="52">
        <f>Calculadora!C138</f>
        <v>49444</v>
      </c>
      <c r="C128" s="53">
        <f>Calculadora!F138</f>
        <v>0</v>
      </c>
      <c r="D128" s="53">
        <f>Calculadora!G138</f>
        <v>0</v>
      </c>
      <c r="E128" s="53">
        <f>Calculadora!H138</f>
        <v>0</v>
      </c>
      <c r="F128" s="53">
        <f>Calculadora!I138</f>
        <v>0</v>
      </c>
      <c r="G128" s="53">
        <f>Calculadora!J138</f>
        <v>0</v>
      </c>
    </row>
    <row r="129" spans="1:7" x14ac:dyDescent="0.3">
      <c r="A129" s="19" t="str">
        <f>Calculadora!B139</f>
        <v/>
      </c>
      <c r="B129" s="52">
        <f>Calculadora!C139</f>
        <v>49475</v>
      </c>
      <c r="C129" s="53">
        <f>Calculadora!F139</f>
        <v>0</v>
      </c>
      <c r="D129" s="53">
        <f>Calculadora!G139</f>
        <v>0</v>
      </c>
      <c r="E129" s="53">
        <f>Calculadora!H139</f>
        <v>0</v>
      </c>
      <c r="F129" s="53">
        <f>Calculadora!I139</f>
        <v>0</v>
      </c>
      <c r="G129" s="53">
        <f>Calculadora!J139</f>
        <v>0</v>
      </c>
    </row>
    <row r="130" spans="1:7" x14ac:dyDescent="0.3">
      <c r="A130" s="19" t="str">
        <f>Calculadora!B140</f>
        <v/>
      </c>
      <c r="B130" s="52">
        <f>Calculadora!C140</f>
        <v>49505</v>
      </c>
      <c r="C130" s="53">
        <f>Calculadora!F140</f>
        <v>0</v>
      </c>
      <c r="D130" s="53">
        <f>Calculadora!G140</f>
        <v>0</v>
      </c>
      <c r="E130" s="53">
        <f>Calculadora!H140</f>
        <v>0</v>
      </c>
      <c r="F130" s="53">
        <f>Calculadora!I140</f>
        <v>0</v>
      </c>
      <c r="G130" s="53">
        <f>Calculadora!J140</f>
        <v>0</v>
      </c>
    </row>
    <row r="131" spans="1:7" x14ac:dyDescent="0.3">
      <c r="A131" s="19" t="str">
        <f>Calculadora!B141</f>
        <v/>
      </c>
      <c r="B131" s="52">
        <f>Calculadora!C141</f>
        <v>49536</v>
      </c>
      <c r="C131" s="53">
        <f>Calculadora!F141</f>
        <v>0</v>
      </c>
      <c r="D131" s="53">
        <f>Calculadora!G141</f>
        <v>0</v>
      </c>
      <c r="E131" s="53">
        <f>Calculadora!H141</f>
        <v>0</v>
      </c>
      <c r="F131" s="53">
        <f>Calculadora!I141</f>
        <v>0</v>
      </c>
      <c r="G131" s="53">
        <f>Calculadora!J141</f>
        <v>0</v>
      </c>
    </row>
    <row r="132" spans="1:7" x14ac:dyDescent="0.3">
      <c r="A132" s="19" t="str">
        <f>Calculadora!B142</f>
        <v/>
      </c>
      <c r="B132" s="52">
        <f>Calculadora!C142</f>
        <v>49567</v>
      </c>
      <c r="C132" s="53">
        <f>Calculadora!F142</f>
        <v>0</v>
      </c>
      <c r="D132" s="53">
        <f>Calculadora!G142</f>
        <v>0</v>
      </c>
      <c r="E132" s="53">
        <f>Calculadora!H142</f>
        <v>0</v>
      </c>
      <c r="F132" s="53">
        <f>Calculadora!I142</f>
        <v>0</v>
      </c>
      <c r="G132" s="53">
        <f>Calculadora!J142</f>
        <v>0</v>
      </c>
    </row>
    <row r="133" spans="1:7" x14ac:dyDescent="0.3">
      <c r="A133" s="19" t="str">
        <f>Calculadora!B143</f>
        <v/>
      </c>
      <c r="B133" s="52">
        <f>Calculadora!C143</f>
        <v>49597</v>
      </c>
      <c r="C133" s="53">
        <f>Calculadora!F143</f>
        <v>0</v>
      </c>
      <c r="D133" s="53">
        <f>Calculadora!G143</f>
        <v>0</v>
      </c>
      <c r="E133" s="53">
        <f>Calculadora!H143</f>
        <v>0</v>
      </c>
      <c r="F133" s="53">
        <f>Calculadora!I143</f>
        <v>0</v>
      </c>
      <c r="G133" s="53">
        <f>Calculadora!J143</f>
        <v>0</v>
      </c>
    </row>
    <row r="134" spans="1:7" x14ac:dyDescent="0.3">
      <c r="A134" s="19" t="str">
        <f>Calculadora!B144</f>
        <v/>
      </c>
      <c r="B134" s="52">
        <f>Calculadora!C144</f>
        <v>49628</v>
      </c>
      <c r="C134" s="53">
        <f>Calculadora!F144</f>
        <v>0</v>
      </c>
      <c r="D134" s="53">
        <f>Calculadora!G144</f>
        <v>0</v>
      </c>
      <c r="E134" s="53">
        <f>Calculadora!H144</f>
        <v>0</v>
      </c>
      <c r="F134" s="53">
        <f>Calculadora!I144</f>
        <v>0</v>
      </c>
      <c r="G134" s="53">
        <f>Calculadora!J144</f>
        <v>0</v>
      </c>
    </row>
    <row r="135" spans="1:7" x14ac:dyDescent="0.3">
      <c r="A135" s="19" t="str">
        <f>Calculadora!B145</f>
        <v/>
      </c>
      <c r="B135" s="52">
        <f>Calculadora!C145</f>
        <v>49658</v>
      </c>
      <c r="C135" s="53">
        <f>Calculadora!F145</f>
        <v>0</v>
      </c>
      <c r="D135" s="53">
        <f>Calculadora!G145</f>
        <v>0</v>
      </c>
      <c r="E135" s="53">
        <f>Calculadora!H145</f>
        <v>0</v>
      </c>
      <c r="F135" s="53">
        <f>Calculadora!I145</f>
        <v>0</v>
      </c>
      <c r="G135" s="53">
        <f>Calculadora!J145</f>
        <v>0</v>
      </c>
    </row>
    <row r="136" spans="1:7" x14ac:dyDescent="0.3">
      <c r="A136" s="19" t="str">
        <f>Calculadora!B146</f>
        <v/>
      </c>
      <c r="B136" s="52">
        <f>Calculadora!C146</f>
        <v>49689</v>
      </c>
      <c r="C136" s="53">
        <f>Calculadora!F146</f>
        <v>0</v>
      </c>
      <c r="D136" s="53">
        <f>Calculadora!G146</f>
        <v>0</v>
      </c>
      <c r="E136" s="53">
        <f>Calculadora!H146</f>
        <v>0</v>
      </c>
      <c r="F136" s="53">
        <f>Calculadora!I146</f>
        <v>0</v>
      </c>
      <c r="G136" s="53">
        <f>Calculadora!J146</f>
        <v>0</v>
      </c>
    </row>
    <row r="137" spans="1:7" x14ac:dyDescent="0.3">
      <c r="A137" s="19" t="str">
        <f>Calculadora!B147</f>
        <v/>
      </c>
      <c r="B137" s="52">
        <f>Calculadora!C147</f>
        <v>49720</v>
      </c>
      <c r="C137" s="53">
        <f>Calculadora!F147</f>
        <v>0</v>
      </c>
      <c r="D137" s="53">
        <f>Calculadora!G147</f>
        <v>0</v>
      </c>
      <c r="E137" s="53">
        <f>Calculadora!H147</f>
        <v>0</v>
      </c>
      <c r="F137" s="53">
        <f>Calculadora!I147</f>
        <v>0</v>
      </c>
      <c r="G137" s="53">
        <f>Calculadora!J147</f>
        <v>0</v>
      </c>
    </row>
    <row r="138" spans="1:7" x14ac:dyDescent="0.3">
      <c r="A138" s="19" t="str">
        <f>Calculadora!B148</f>
        <v/>
      </c>
      <c r="B138" s="52">
        <f>Calculadora!C148</f>
        <v>49749</v>
      </c>
      <c r="C138" s="53">
        <f>Calculadora!F148</f>
        <v>0</v>
      </c>
      <c r="D138" s="53">
        <f>Calculadora!G148</f>
        <v>0</v>
      </c>
      <c r="E138" s="53">
        <f>Calculadora!H148</f>
        <v>0</v>
      </c>
      <c r="F138" s="53">
        <f>Calculadora!I148</f>
        <v>0</v>
      </c>
      <c r="G138" s="53">
        <f>Calculadora!J148</f>
        <v>0</v>
      </c>
    </row>
    <row r="139" spans="1:7" x14ac:dyDescent="0.3">
      <c r="A139" s="19" t="str">
        <f>Calculadora!B149</f>
        <v/>
      </c>
      <c r="B139" s="52">
        <f>Calculadora!C149</f>
        <v>49780</v>
      </c>
      <c r="C139" s="53">
        <f>Calculadora!F149</f>
        <v>0</v>
      </c>
      <c r="D139" s="53">
        <f>Calculadora!G149</f>
        <v>0</v>
      </c>
      <c r="E139" s="53">
        <f>Calculadora!H149</f>
        <v>0</v>
      </c>
      <c r="F139" s="53">
        <f>Calculadora!I149</f>
        <v>0</v>
      </c>
      <c r="G139" s="53">
        <f>Calculadora!J149</f>
        <v>0</v>
      </c>
    </row>
    <row r="140" spans="1:7" x14ac:dyDescent="0.3">
      <c r="A140" s="19" t="str">
        <f>Calculadora!B150</f>
        <v/>
      </c>
      <c r="B140" s="52">
        <f>Calculadora!C150</f>
        <v>49810</v>
      </c>
      <c r="C140" s="53">
        <f>Calculadora!F150</f>
        <v>0</v>
      </c>
      <c r="D140" s="53">
        <f>Calculadora!G150</f>
        <v>0</v>
      </c>
      <c r="E140" s="53">
        <f>Calculadora!H150</f>
        <v>0</v>
      </c>
      <c r="F140" s="53">
        <f>Calculadora!I150</f>
        <v>0</v>
      </c>
      <c r="G140" s="53">
        <f>Calculadora!J150</f>
        <v>0</v>
      </c>
    </row>
    <row r="141" spans="1:7" x14ac:dyDescent="0.3">
      <c r="A141" s="19" t="str">
        <f>Calculadora!B151</f>
        <v/>
      </c>
      <c r="B141" s="52">
        <f>Calculadora!C151</f>
        <v>49841</v>
      </c>
      <c r="C141" s="53">
        <f>Calculadora!F151</f>
        <v>0</v>
      </c>
      <c r="D141" s="53">
        <f>Calculadora!G151</f>
        <v>0</v>
      </c>
      <c r="E141" s="53">
        <f>Calculadora!H151</f>
        <v>0</v>
      </c>
      <c r="F141" s="53">
        <f>Calculadora!I151</f>
        <v>0</v>
      </c>
      <c r="G141" s="53">
        <f>Calculadora!J151</f>
        <v>0</v>
      </c>
    </row>
    <row r="142" spans="1:7" x14ac:dyDescent="0.3">
      <c r="A142" s="19" t="str">
        <f>Calculadora!B152</f>
        <v/>
      </c>
      <c r="B142" s="52">
        <f>Calculadora!C152</f>
        <v>49871</v>
      </c>
      <c r="C142" s="53">
        <f>Calculadora!F152</f>
        <v>0</v>
      </c>
      <c r="D142" s="53">
        <f>Calculadora!G152</f>
        <v>0</v>
      </c>
      <c r="E142" s="53">
        <f>Calculadora!H152</f>
        <v>0</v>
      </c>
      <c r="F142" s="53">
        <f>Calculadora!I152</f>
        <v>0</v>
      </c>
      <c r="G142" s="53">
        <f>Calculadora!J152</f>
        <v>0</v>
      </c>
    </row>
    <row r="143" spans="1:7" x14ac:dyDescent="0.3">
      <c r="A143" s="19" t="str">
        <f>Calculadora!B153</f>
        <v/>
      </c>
      <c r="B143" s="52">
        <f>Calculadora!C153</f>
        <v>49902</v>
      </c>
      <c r="C143" s="53">
        <f>Calculadora!F153</f>
        <v>0</v>
      </c>
      <c r="D143" s="53">
        <f>Calculadora!G153</f>
        <v>0</v>
      </c>
      <c r="E143" s="53">
        <f>Calculadora!H153</f>
        <v>0</v>
      </c>
      <c r="F143" s="53">
        <f>Calculadora!I153</f>
        <v>0</v>
      </c>
      <c r="G143" s="53">
        <f>Calculadora!J153</f>
        <v>0</v>
      </c>
    </row>
    <row r="144" spans="1:7" x14ac:dyDescent="0.3">
      <c r="A144" s="19" t="str">
        <f>Calculadora!B154</f>
        <v/>
      </c>
      <c r="B144" s="52">
        <f>Calculadora!C154</f>
        <v>49933</v>
      </c>
      <c r="C144" s="53">
        <f>Calculadora!F154</f>
        <v>0</v>
      </c>
      <c r="D144" s="53">
        <f>Calculadora!G154</f>
        <v>0</v>
      </c>
      <c r="E144" s="53">
        <f>Calculadora!H154</f>
        <v>0</v>
      </c>
      <c r="F144" s="53">
        <f>Calculadora!I154</f>
        <v>0</v>
      </c>
      <c r="G144" s="53">
        <f>Calculadora!J154</f>
        <v>0</v>
      </c>
    </row>
    <row r="145" spans="1:7" x14ac:dyDescent="0.3">
      <c r="A145" s="19" t="str">
        <f>Calculadora!B155</f>
        <v/>
      </c>
      <c r="B145" s="52">
        <f>Calculadora!C155</f>
        <v>49963</v>
      </c>
      <c r="C145" s="53">
        <f>Calculadora!F155</f>
        <v>0</v>
      </c>
      <c r="D145" s="53">
        <f>Calculadora!G155</f>
        <v>0</v>
      </c>
      <c r="E145" s="53">
        <f>Calculadora!H155</f>
        <v>0</v>
      </c>
      <c r="F145" s="53">
        <f>Calculadora!I155</f>
        <v>0</v>
      </c>
      <c r="G145" s="53">
        <f>Calculadora!J155</f>
        <v>0</v>
      </c>
    </row>
    <row r="146" spans="1:7" x14ac:dyDescent="0.3">
      <c r="A146" s="19" t="str">
        <f>Calculadora!B156</f>
        <v/>
      </c>
      <c r="B146" s="52">
        <f>Calculadora!C156</f>
        <v>49994</v>
      </c>
      <c r="C146" s="53">
        <f>Calculadora!F156</f>
        <v>0</v>
      </c>
      <c r="D146" s="53">
        <f>Calculadora!G156</f>
        <v>0</v>
      </c>
      <c r="E146" s="53">
        <f>Calculadora!H156</f>
        <v>0</v>
      </c>
      <c r="F146" s="53">
        <f>Calculadora!I156</f>
        <v>0</v>
      </c>
      <c r="G146" s="53">
        <f>Calculadora!J156</f>
        <v>0</v>
      </c>
    </row>
    <row r="147" spans="1:7" x14ac:dyDescent="0.3">
      <c r="A147" s="19" t="str">
        <f>Calculadora!B157</f>
        <v/>
      </c>
      <c r="B147" s="52">
        <f>Calculadora!C157</f>
        <v>50024</v>
      </c>
      <c r="C147" s="53">
        <f>Calculadora!F157</f>
        <v>0</v>
      </c>
      <c r="D147" s="53">
        <f>Calculadora!G157</f>
        <v>0</v>
      </c>
      <c r="E147" s="53">
        <f>Calculadora!H157</f>
        <v>0</v>
      </c>
      <c r="F147" s="53">
        <f>Calculadora!I157</f>
        <v>0</v>
      </c>
      <c r="G147" s="53">
        <f>Calculadora!J157</f>
        <v>0</v>
      </c>
    </row>
    <row r="148" spans="1:7" x14ac:dyDescent="0.3">
      <c r="A148" s="19" t="str">
        <f>Calculadora!B158</f>
        <v/>
      </c>
      <c r="B148" s="52">
        <f>Calculadora!C158</f>
        <v>50055</v>
      </c>
      <c r="C148" s="53">
        <f>Calculadora!F158</f>
        <v>0</v>
      </c>
      <c r="D148" s="53">
        <f>Calculadora!G158</f>
        <v>0</v>
      </c>
      <c r="E148" s="53">
        <f>Calculadora!H158</f>
        <v>0</v>
      </c>
      <c r="F148" s="53">
        <f>Calculadora!I158</f>
        <v>0</v>
      </c>
      <c r="G148" s="53">
        <f>Calculadora!J158</f>
        <v>0</v>
      </c>
    </row>
    <row r="149" spans="1:7" x14ac:dyDescent="0.3">
      <c r="A149" s="19" t="str">
        <f>Calculadora!B159</f>
        <v/>
      </c>
      <c r="B149" s="52">
        <f>Calculadora!C159</f>
        <v>50086</v>
      </c>
      <c r="C149" s="53">
        <f>Calculadora!F159</f>
        <v>0</v>
      </c>
      <c r="D149" s="53">
        <f>Calculadora!G159</f>
        <v>0</v>
      </c>
      <c r="E149" s="53">
        <f>Calculadora!H159</f>
        <v>0</v>
      </c>
      <c r="F149" s="53">
        <f>Calculadora!I159</f>
        <v>0</v>
      </c>
      <c r="G149" s="53">
        <f>Calculadora!J159</f>
        <v>0</v>
      </c>
    </row>
    <row r="150" spans="1:7" x14ac:dyDescent="0.3">
      <c r="A150" s="19" t="str">
        <f>Calculadora!B160</f>
        <v/>
      </c>
      <c r="B150" s="52">
        <f>Calculadora!C160</f>
        <v>50114</v>
      </c>
      <c r="C150" s="53">
        <f>Calculadora!F160</f>
        <v>0</v>
      </c>
      <c r="D150" s="53">
        <f>Calculadora!G160</f>
        <v>0</v>
      </c>
      <c r="E150" s="53">
        <f>Calculadora!H160</f>
        <v>0</v>
      </c>
      <c r="F150" s="53">
        <f>Calculadora!I160</f>
        <v>0</v>
      </c>
      <c r="G150" s="53">
        <f>Calculadora!J160</f>
        <v>0</v>
      </c>
    </row>
    <row r="151" spans="1:7" x14ac:dyDescent="0.3">
      <c r="A151" s="19" t="str">
        <f>Calculadora!B161</f>
        <v/>
      </c>
      <c r="B151" s="52">
        <f>Calculadora!C161</f>
        <v>50145</v>
      </c>
      <c r="C151" s="53">
        <f>Calculadora!F161</f>
        <v>0</v>
      </c>
      <c r="D151" s="53">
        <f>Calculadora!G161</f>
        <v>0</v>
      </c>
      <c r="E151" s="53">
        <f>Calculadora!H161</f>
        <v>0</v>
      </c>
      <c r="F151" s="53">
        <f>Calculadora!I161</f>
        <v>0</v>
      </c>
      <c r="G151" s="53">
        <f>Calculadora!J161</f>
        <v>0</v>
      </c>
    </row>
    <row r="152" spans="1:7" x14ac:dyDescent="0.3">
      <c r="A152" s="19" t="str">
        <f>Calculadora!B162</f>
        <v/>
      </c>
      <c r="B152" s="52">
        <f>Calculadora!C162</f>
        <v>50175</v>
      </c>
      <c r="C152" s="53">
        <f>Calculadora!F162</f>
        <v>0</v>
      </c>
      <c r="D152" s="53">
        <f>Calculadora!G162</f>
        <v>0</v>
      </c>
      <c r="E152" s="53">
        <f>Calculadora!H162</f>
        <v>0</v>
      </c>
      <c r="F152" s="53">
        <f>Calculadora!I162</f>
        <v>0</v>
      </c>
      <c r="G152" s="53">
        <f>Calculadora!J162</f>
        <v>0</v>
      </c>
    </row>
    <row r="153" spans="1:7" x14ac:dyDescent="0.3">
      <c r="A153" s="19" t="str">
        <f>Calculadora!B163</f>
        <v/>
      </c>
      <c r="B153" s="52">
        <f>Calculadora!C163</f>
        <v>50206</v>
      </c>
      <c r="C153" s="53">
        <f>Calculadora!F163</f>
        <v>0</v>
      </c>
      <c r="D153" s="53">
        <f>Calculadora!G163</f>
        <v>0</v>
      </c>
      <c r="E153" s="53">
        <f>Calculadora!H163</f>
        <v>0</v>
      </c>
      <c r="F153" s="53">
        <f>Calculadora!I163</f>
        <v>0</v>
      </c>
      <c r="G153" s="53">
        <f>Calculadora!J163</f>
        <v>0</v>
      </c>
    </row>
    <row r="154" spans="1:7" x14ac:dyDescent="0.3">
      <c r="A154" s="19" t="str">
        <f>Calculadora!B164</f>
        <v/>
      </c>
      <c r="B154" s="52">
        <f>Calculadora!C164</f>
        <v>50236</v>
      </c>
      <c r="C154" s="53">
        <f>Calculadora!F164</f>
        <v>0</v>
      </c>
      <c r="D154" s="53">
        <f>Calculadora!G164</f>
        <v>0</v>
      </c>
      <c r="E154" s="53">
        <f>Calculadora!H164</f>
        <v>0</v>
      </c>
      <c r="F154" s="53">
        <f>Calculadora!I164</f>
        <v>0</v>
      </c>
      <c r="G154" s="53">
        <f>Calculadora!J164</f>
        <v>0</v>
      </c>
    </row>
    <row r="155" spans="1:7" x14ac:dyDescent="0.3">
      <c r="A155" s="19" t="str">
        <f>Calculadora!B165</f>
        <v/>
      </c>
      <c r="B155" s="52">
        <f>Calculadora!C165</f>
        <v>50267</v>
      </c>
      <c r="C155" s="53">
        <f>Calculadora!F165</f>
        <v>0</v>
      </c>
      <c r="D155" s="53">
        <f>Calculadora!G165</f>
        <v>0</v>
      </c>
      <c r="E155" s="53">
        <f>Calculadora!H165</f>
        <v>0</v>
      </c>
      <c r="F155" s="53">
        <f>Calculadora!I165</f>
        <v>0</v>
      </c>
      <c r="G155" s="53">
        <f>Calculadora!J165</f>
        <v>0</v>
      </c>
    </row>
    <row r="156" spans="1:7" x14ac:dyDescent="0.3">
      <c r="A156" s="19" t="str">
        <f>Calculadora!B166</f>
        <v/>
      </c>
      <c r="B156" s="52">
        <f>Calculadora!C166</f>
        <v>50298</v>
      </c>
      <c r="C156" s="53">
        <f>Calculadora!F166</f>
        <v>0</v>
      </c>
      <c r="D156" s="53">
        <f>Calculadora!G166</f>
        <v>0</v>
      </c>
      <c r="E156" s="53">
        <f>Calculadora!H166</f>
        <v>0</v>
      </c>
      <c r="F156" s="53">
        <f>Calculadora!I166</f>
        <v>0</v>
      </c>
      <c r="G156" s="53">
        <f>Calculadora!J166</f>
        <v>0</v>
      </c>
    </row>
    <row r="157" spans="1:7" x14ac:dyDescent="0.3">
      <c r="A157" s="19" t="str">
        <f>Calculadora!B167</f>
        <v/>
      </c>
      <c r="B157" s="52">
        <f>Calculadora!C167</f>
        <v>50328</v>
      </c>
      <c r="C157" s="53">
        <f>Calculadora!F167</f>
        <v>0</v>
      </c>
      <c r="D157" s="53">
        <f>Calculadora!G167</f>
        <v>0</v>
      </c>
      <c r="E157" s="53">
        <f>Calculadora!H167</f>
        <v>0</v>
      </c>
      <c r="F157" s="53">
        <f>Calculadora!I167</f>
        <v>0</v>
      </c>
      <c r="G157" s="53">
        <f>Calculadora!J167</f>
        <v>0</v>
      </c>
    </row>
    <row r="158" spans="1:7" x14ac:dyDescent="0.3">
      <c r="A158" s="19" t="str">
        <f>Calculadora!B168</f>
        <v/>
      </c>
      <c r="B158" s="52">
        <f>Calculadora!C168</f>
        <v>50359</v>
      </c>
      <c r="C158" s="53">
        <f>Calculadora!F168</f>
        <v>0</v>
      </c>
      <c r="D158" s="53">
        <f>Calculadora!G168</f>
        <v>0</v>
      </c>
      <c r="E158" s="53">
        <f>Calculadora!H168</f>
        <v>0</v>
      </c>
      <c r="F158" s="53">
        <f>Calculadora!I168</f>
        <v>0</v>
      </c>
      <c r="G158" s="53">
        <f>Calculadora!J168</f>
        <v>0</v>
      </c>
    </row>
    <row r="159" spans="1:7" x14ac:dyDescent="0.3">
      <c r="A159" s="19" t="str">
        <f>Calculadora!B169</f>
        <v/>
      </c>
      <c r="B159" s="52">
        <f>Calculadora!C169</f>
        <v>50389</v>
      </c>
      <c r="C159" s="53">
        <f>Calculadora!F169</f>
        <v>0</v>
      </c>
      <c r="D159" s="53">
        <f>Calculadora!G169</f>
        <v>0</v>
      </c>
      <c r="E159" s="53">
        <f>Calculadora!H169</f>
        <v>0</v>
      </c>
      <c r="F159" s="53">
        <f>Calculadora!I169</f>
        <v>0</v>
      </c>
      <c r="G159" s="53">
        <f>Calculadora!J169</f>
        <v>0</v>
      </c>
    </row>
    <row r="160" spans="1:7" x14ac:dyDescent="0.3">
      <c r="A160" s="19" t="str">
        <f>Calculadora!B170</f>
        <v/>
      </c>
      <c r="B160" s="52">
        <f>Calculadora!C170</f>
        <v>50420</v>
      </c>
      <c r="C160" s="53">
        <f>Calculadora!F170</f>
        <v>0</v>
      </c>
      <c r="D160" s="53">
        <f>Calculadora!G170</f>
        <v>0</v>
      </c>
      <c r="E160" s="53">
        <f>Calculadora!H170</f>
        <v>0</v>
      </c>
      <c r="F160" s="53">
        <f>Calculadora!I170</f>
        <v>0</v>
      </c>
      <c r="G160" s="53">
        <f>Calculadora!J170</f>
        <v>0</v>
      </c>
    </row>
    <row r="161" spans="1:7" x14ac:dyDescent="0.3">
      <c r="A161" s="19" t="str">
        <f>Calculadora!B171</f>
        <v/>
      </c>
      <c r="B161" s="52">
        <f>Calculadora!C171</f>
        <v>50451</v>
      </c>
      <c r="C161" s="53">
        <f>Calculadora!F171</f>
        <v>0</v>
      </c>
      <c r="D161" s="53">
        <f>Calculadora!G171</f>
        <v>0</v>
      </c>
      <c r="E161" s="53">
        <f>Calculadora!H171</f>
        <v>0</v>
      </c>
      <c r="F161" s="53">
        <f>Calculadora!I171</f>
        <v>0</v>
      </c>
      <c r="G161" s="53">
        <f>Calculadora!J171</f>
        <v>0</v>
      </c>
    </row>
    <row r="162" spans="1:7" x14ac:dyDescent="0.3">
      <c r="A162" s="19" t="str">
        <f>Calculadora!B172</f>
        <v/>
      </c>
      <c r="B162" s="52">
        <f>Calculadora!C172</f>
        <v>50479</v>
      </c>
      <c r="C162" s="53">
        <f>Calculadora!F172</f>
        <v>0</v>
      </c>
      <c r="D162" s="53">
        <f>Calculadora!G172</f>
        <v>0</v>
      </c>
      <c r="E162" s="53">
        <f>Calculadora!H172</f>
        <v>0</v>
      </c>
      <c r="F162" s="53">
        <f>Calculadora!I172</f>
        <v>0</v>
      </c>
      <c r="G162" s="53">
        <f>Calculadora!J172</f>
        <v>0</v>
      </c>
    </row>
    <row r="163" spans="1:7" x14ac:dyDescent="0.3">
      <c r="A163" s="19" t="str">
        <f>Calculadora!B173</f>
        <v/>
      </c>
      <c r="B163" s="52">
        <f>Calculadora!C173</f>
        <v>50510</v>
      </c>
      <c r="C163" s="53">
        <f>Calculadora!F173</f>
        <v>0</v>
      </c>
      <c r="D163" s="53">
        <f>Calculadora!G173</f>
        <v>0</v>
      </c>
      <c r="E163" s="53">
        <f>Calculadora!H173</f>
        <v>0</v>
      </c>
      <c r="F163" s="53">
        <f>Calculadora!I173</f>
        <v>0</v>
      </c>
      <c r="G163" s="53">
        <f>Calculadora!J173</f>
        <v>0</v>
      </c>
    </row>
    <row r="164" spans="1:7" x14ac:dyDescent="0.3">
      <c r="A164" s="19" t="str">
        <f>Calculadora!B174</f>
        <v/>
      </c>
      <c r="B164" s="52">
        <f>Calculadora!C174</f>
        <v>50540</v>
      </c>
      <c r="C164" s="53">
        <f>Calculadora!F174</f>
        <v>0</v>
      </c>
      <c r="D164" s="53">
        <f>Calculadora!G174</f>
        <v>0</v>
      </c>
      <c r="E164" s="53">
        <f>Calculadora!H174</f>
        <v>0</v>
      </c>
      <c r="F164" s="53">
        <f>Calculadora!I174</f>
        <v>0</v>
      </c>
      <c r="G164" s="53">
        <f>Calculadora!J174</f>
        <v>0</v>
      </c>
    </row>
    <row r="165" spans="1:7" x14ac:dyDescent="0.3">
      <c r="A165" s="19" t="str">
        <f>Calculadora!B175</f>
        <v/>
      </c>
      <c r="B165" s="52">
        <f>Calculadora!C175</f>
        <v>50571</v>
      </c>
      <c r="C165" s="53">
        <f>Calculadora!F175</f>
        <v>0</v>
      </c>
      <c r="D165" s="53">
        <f>Calculadora!G175</f>
        <v>0</v>
      </c>
      <c r="E165" s="53">
        <f>Calculadora!H175</f>
        <v>0</v>
      </c>
      <c r="F165" s="53">
        <f>Calculadora!I175</f>
        <v>0</v>
      </c>
      <c r="G165" s="53">
        <f>Calculadora!J175</f>
        <v>0</v>
      </c>
    </row>
    <row r="166" spans="1:7" x14ac:dyDescent="0.3">
      <c r="A166" s="19" t="str">
        <f>Calculadora!B176</f>
        <v/>
      </c>
      <c r="B166" s="52">
        <f>Calculadora!C176</f>
        <v>50601</v>
      </c>
      <c r="C166" s="53">
        <f>Calculadora!F176</f>
        <v>0</v>
      </c>
      <c r="D166" s="53">
        <f>Calculadora!G176</f>
        <v>0</v>
      </c>
      <c r="E166" s="53">
        <f>Calculadora!H176</f>
        <v>0</v>
      </c>
      <c r="F166" s="53">
        <f>Calculadora!I176</f>
        <v>0</v>
      </c>
      <c r="G166" s="53">
        <f>Calculadora!J176</f>
        <v>0</v>
      </c>
    </row>
    <row r="167" spans="1:7" x14ac:dyDescent="0.3">
      <c r="A167" s="19" t="str">
        <f>Calculadora!B177</f>
        <v/>
      </c>
      <c r="B167" s="52">
        <f>Calculadora!C177</f>
        <v>50632</v>
      </c>
      <c r="C167" s="53">
        <f>Calculadora!F177</f>
        <v>0</v>
      </c>
      <c r="D167" s="53">
        <f>Calculadora!G177</f>
        <v>0</v>
      </c>
      <c r="E167" s="53">
        <f>Calculadora!H177</f>
        <v>0</v>
      </c>
      <c r="F167" s="53">
        <f>Calculadora!I177</f>
        <v>0</v>
      </c>
      <c r="G167" s="53">
        <f>Calculadora!J177</f>
        <v>0</v>
      </c>
    </row>
    <row r="168" spans="1:7" x14ac:dyDescent="0.3">
      <c r="A168" s="19" t="str">
        <f>Calculadora!B178</f>
        <v/>
      </c>
      <c r="B168" s="52">
        <f>Calculadora!C178</f>
        <v>50663</v>
      </c>
      <c r="C168" s="53">
        <f>Calculadora!F178</f>
        <v>0</v>
      </c>
      <c r="D168" s="53">
        <f>Calculadora!G178</f>
        <v>0</v>
      </c>
      <c r="E168" s="53">
        <f>Calculadora!H178</f>
        <v>0</v>
      </c>
      <c r="F168" s="53">
        <f>Calculadora!I178</f>
        <v>0</v>
      </c>
      <c r="G168" s="53">
        <f>Calculadora!J178</f>
        <v>0</v>
      </c>
    </row>
    <row r="169" spans="1:7" x14ac:dyDescent="0.3">
      <c r="A169" s="19" t="str">
        <f>Calculadora!B179</f>
        <v/>
      </c>
      <c r="B169" s="52">
        <f>Calculadora!C179</f>
        <v>50693</v>
      </c>
      <c r="C169" s="53">
        <f>Calculadora!F179</f>
        <v>0</v>
      </c>
      <c r="D169" s="53">
        <f>Calculadora!G179</f>
        <v>0</v>
      </c>
      <c r="E169" s="53">
        <f>Calculadora!H179</f>
        <v>0</v>
      </c>
      <c r="F169" s="53">
        <f>Calculadora!I179</f>
        <v>0</v>
      </c>
      <c r="G169" s="53">
        <f>Calculadora!J179</f>
        <v>0</v>
      </c>
    </row>
    <row r="170" spans="1:7" x14ac:dyDescent="0.3">
      <c r="A170" s="19" t="str">
        <f>Calculadora!B180</f>
        <v/>
      </c>
      <c r="B170" s="52">
        <f>Calculadora!C180</f>
        <v>50724</v>
      </c>
      <c r="C170" s="53">
        <f>Calculadora!F180</f>
        <v>0</v>
      </c>
      <c r="D170" s="53">
        <f>Calculadora!G180</f>
        <v>0</v>
      </c>
      <c r="E170" s="53">
        <f>Calculadora!H180</f>
        <v>0</v>
      </c>
      <c r="F170" s="53">
        <f>Calculadora!I180</f>
        <v>0</v>
      </c>
      <c r="G170" s="53">
        <f>Calculadora!J180</f>
        <v>0</v>
      </c>
    </row>
    <row r="171" spans="1:7" x14ac:dyDescent="0.3">
      <c r="A171" s="19" t="str">
        <f>Calculadora!B181</f>
        <v/>
      </c>
      <c r="B171" s="52">
        <f>Calculadora!C181</f>
        <v>50754</v>
      </c>
      <c r="C171" s="53">
        <f>Calculadora!F181</f>
        <v>0</v>
      </c>
      <c r="D171" s="53">
        <f>Calculadora!G181</f>
        <v>0</v>
      </c>
      <c r="E171" s="53">
        <f>Calculadora!H181</f>
        <v>0</v>
      </c>
      <c r="F171" s="53">
        <f>Calculadora!I181</f>
        <v>0</v>
      </c>
      <c r="G171" s="53">
        <f>Calculadora!J181</f>
        <v>0</v>
      </c>
    </row>
    <row r="172" spans="1:7" x14ac:dyDescent="0.3">
      <c r="A172" s="19" t="str">
        <f>Calculadora!B182</f>
        <v/>
      </c>
      <c r="B172" s="52">
        <f>Calculadora!C182</f>
        <v>50785</v>
      </c>
      <c r="C172" s="53">
        <f>Calculadora!F182</f>
        <v>0</v>
      </c>
      <c r="D172" s="53">
        <f>Calculadora!G182</f>
        <v>0</v>
      </c>
      <c r="E172" s="53">
        <f>Calculadora!H182</f>
        <v>0</v>
      </c>
      <c r="F172" s="53">
        <f>Calculadora!I182</f>
        <v>0</v>
      </c>
      <c r="G172" s="53">
        <f>Calculadora!J182</f>
        <v>0</v>
      </c>
    </row>
    <row r="173" spans="1:7" x14ac:dyDescent="0.3">
      <c r="A173" s="19" t="str">
        <f>Calculadora!B183</f>
        <v/>
      </c>
      <c r="B173" s="52">
        <f>Calculadora!C183</f>
        <v>50816</v>
      </c>
      <c r="C173" s="53">
        <f>Calculadora!F183</f>
        <v>0</v>
      </c>
      <c r="D173" s="53">
        <f>Calculadora!G183</f>
        <v>0</v>
      </c>
      <c r="E173" s="53">
        <f>Calculadora!H183</f>
        <v>0</v>
      </c>
      <c r="F173" s="53">
        <f>Calculadora!I183</f>
        <v>0</v>
      </c>
      <c r="G173" s="53">
        <f>Calculadora!J183</f>
        <v>0</v>
      </c>
    </row>
    <row r="174" spans="1:7" x14ac:dyDescent="0.3">
      <c r="A174" s="19" t="str">
        <f>Calculadora!B184</f>
        <v/>
      </c>
      <c r="B174" s="52">
        <f>Calculadora!C184</f>
        <v>50844</v>
      </c>
      <c r="C174" s="53">
        <f>Calculadora!F184</f>
        <v>0</v>
      </c>
      <c r="D174" s="53">
        <f>Calculadora!G184</f>
        <v>0</v>
      </c>
      <c r="E174" s="53">
        <f>Calculadora!H184</f>
        <v>0</v>
      </c>
      <c r="F174" s="53">
        <f>Calculadora!I184</f>
        <v>0</v>
      </c>
      <c r="G174" s="53">
        <f>Calculadora!J184</f>
        <v>0</v>
      </c>
    </row>
    <row r="175" spans="1:7" x14ac:dyDescent="0.3">
      <c r="A175" s="19" t="str">
        <f>Calculadora!B185</f>
        <v/>
      </c>
      <c r="B175" s="52">
        <f>Calculadora!C185</f>
        <v>50875</v>
      </c>
      <c r="C175" s="53">
        <f>Calculadora!F185</f>
        <v>0</v>
      </c>
      <c r="D175" s="53">
        <f>Calculadora!G185</f>
        <v>0</v>
      </c>
      <c r="E175" s="53">
        <f>Calculadora!H185</f>
        <v>0</v>
      </c>
      <c r="F175" s="53">
        <f>Calculadora!I185</f>
        <v>0</v>
      </c>
      <c r="G175" s="53">
        <f>Calculadora!J185</f>
        <v>0</v>
      </c>
    </row>
    <row r="176" spans="1:7" x14ac:dyDescent="0.3">
      <c r="A176" s="19" t="str">
        <f>Calculadora!B186</f>
        <v/>
      </c>
      <c r="B176" s="52">
        <f>Calculadora!C186</f>
        <v>50905</v>
      </c>
      <c r="C176" s="53">
        <f>Calculadora!F186</f>
        <v>0</v>
      </c>
      <c r="D176" s="53">
        <f>Calculadora!G186</f>
        <v>0</v>
      </c>
      <c r="E176" s="53">
        <f>Calculadora!H186</f>
        <v>0</v>
      </c>
      <c r="F176" s="53">
        <f>Calculadora!I186</f>
        <v>0</v>
      </c>
      <c r="G176" s="53">
        <f>Calculadora!J186</f>
        <v>0</v>
      </c>
    </row>
    <row r="177" spans="1:7" x14ac:dyDescent="0.3">
      <c r="A177" s="19" t="str">
        <f>Calculadora!B187</f>
        <v/>
      </c>
      <c r="B177" s="52">
        <f>Calculadora!C187</f>
        <v>50936</v>
      </c>
      <c r="C177" s="53">
        <f>Calculadora!F187</f>
        <v>0</v>
      </c>
      <c r="D177" s="53">
        <f>Calculadora!G187</f>
        <v>0</v>
      </c>
      <c r="E177" s="53">
        <f>Calculadora!H187</f>
        <v>0</v>
      </c>
      <c r="F177" s="53">
        <f>Calculadora!I187</f>
        <v>0</v>
      </c>
      <c r="G177" s="53">
        <f>Calculadora!J187</f>
        <v>0</v>
      </c>
    </row>
    <row r="178" spans="1:7" x14ac:dyDescent="0.3">
      <c r="A178" s="19" t="str">
        <f>Calculadora!B188</f>
        <v/>
      </c>
      <c r="B178" s="52">
        <f>Calculadora!C188</f>
        <v>50966</v>
      </c>
      <c r="C178" s="53">
        <f>Calculadora!F188</f>
        <v>0</v>
      </c>
      <c r="D178" s="53">
        <f>Calculadora!G188</f>
        <v>0</v>
      </c>
      <c r="E178" s="53">
        <f>Calculadora!H188</f>
        <v>0</v>
      </c>
      <c r="F178" s="53">
        <f>Calculadora!I188</f>
        <v>0</v>
      </c>
      <c r="G178" s="53">
        <f>Calculadora!J188</f>
        <v>0</v>
      </c>
    </row>
    <row r="179" spans="1:7" x14ac:dyDescent="0.3">
      <c r="A179" s="19" t="str">
        <f>Calculadora!B189</f>
        <v/>
      </c>
      <c r="B179" s="52">
        <f>Calculadora!C189</f>
        <v>50997</v>
      </c>
      <c r="C179" s="53">
        <f>Calculadora!F189</f>
        <v>0</v>
      </c>
      <c r="D179" s="53">
        <f>Calculadora!G189</f>
        <v>0</v>
      </c>
      <c r="E179" s="53">
        <f>Calculadora!H189</f>
        <v>0</v>
      </c>
      <c r="F179" s="53">
        <f>Calculadora!I189</f>
        <v>0</v>
      </c>
      <c r="G179" s="53">
        <f>Calculadora!J189</f>
        <v>0</v>
      </c>
    </row>
    <row r="180" spans="1:7" x14ac:dyDescent="0.3">
      <c r="A180" s="19" t="str">
        <f>Calculadora!B190</f>
        <v/>
      </c>
      <c r="B180" s="52">
        <f>Calculadora!C190</f>
        <v>51028</v>
      </c>
      <c r="C180" s="53">
        <f>Calculadora!F190</f>
        <v>0</v>
      </c>
      <c r="D180" s="53">
        <f>Calculadora!G190</f>
        <v>0</v>
      </c>
      <c r="E180" s="53">
        <f>Calculadora!H190</f>
        <v>0</v>
      </c>
      <c r="F180" s="53">
        <f>Calculadora!I190</f>
        <v>0</v>
      </c>
      <c r="G180" s="53">
        <f>Calculadora!J190</f>
        <v>0</v>
      </c>
    </row>
    <row r="181" spans="1:7" x14ac:dyDescent="0.3">
      <c r="A181" s="19" t="str">
        <f>Calculadora!B191</f>
        <v/>
      </c>
      <c r="B181" s="52">
        <f>Calculadora!C191</f>
        <v>51058</v>
      </c>
      <c r="C181" s="53">
        <f>Calculadora!F191</f>
        <v>0</v>
      </c>
      <c r="D181" s="53">
        <f>Calculadora!G191</f>
        <v>0</v>
      </c>
      <c r="E181" s="53">
        <f>Calculadora!H191</f>
        <v>0</v>
      </c>
      <c r="F181" s="53">
        <f>Calculadora!I191</f>
        <v>0</v>
      </c>
      <c r="G181" s="53">
        <f>Calculadora!J191</f>
        <v>0</v>
      </c>
    </row>
    <row r="182" spans="1:7" x14ac:dyDescent="0.3">
      <c r="A182" s="19" t="str">
        <f>Calculadora!B192</f>
        <v/>
      </c>
      <c r="B182" s="52">
        <f>Calculadora!C192</f>
        <v>51089</v>
      </c>
      <c r="C182" s="53">
        <f>Calculadora!F192</f>
        <v>0</v>
      </c>
      <c r="D182" s="53">
        <f>Calculadora!G192</f>
        <v>0</v>
      </c>
      <c r="E182" s="53">
        <f>Calculadora!H192</f>
        <v>0</v>
      </c>
      <c r="F182" s="53">
        <f>Calculadora!I192</f>
        <v>0</v>
      </c>
      <c r="G182" s="53">
        <f>Calculadora!J192</f>
        <v>0</v>
      </c>
    </row>
    <row r="183" spans="1:7" x14ac:dyDescent="0.3">
      <c r="A183" s="19" t="str">
        <f>Calculadora!B193</f>
        <v/>
      </c>
      <c r="B183" s="52">
        <f>Calculadora!C193</f>
        <v>51119</v>
      </c>
      <c r="C183" s="53">
        <f>Calculadora!F193</f>
        <v>0</v>
      </c>
      <c r="D183" s="53">
        <f>Calculadora!G193</f>
        <v>0</v>
      </c>
      <c r="E183" s="53">
        <f>Calculadora!H193</f>
        <v>0</v>
      </c>
      <c r="F183" s="53">
        <f>Calculadora!I193</f>
        <v>0</v>
      </c>
      <c r="G183" s="53">
        <f>Calculadora!J193</f>
        <v>0</v>
      </c>
    </row>
    <row r="184" spans="1:7" x14ac:dyDescent="0.3">
      <c r="A184" s="19" t="str">
        <f>Calculadora!B194</f>
        <v/>
      </c>
      <c r="B184" s="52">
        <f>Calculadora!C194</f>
        <v>51150</v>
      </c>
      <c r="C184" s="53">
        <f>Calculadora!F194</f>
        <v>0</v>
      </c>
      <c r="D184" s="53">
        <f>Calculadora!G194</f>
        <v>0</v>
      </c>
      <c r="E184" s="53">
        <f>Calculadora!H194</f>
        <v>0</v>
      </c>
      <c r="F184" s="53">
        <f>Calculadora!I194</f>
        <v>0</v>
      </c>
      <c r="G184" s="53">
        <f>Calculadora!J194</f>
        <v>0</v>
      </c>
    </row>
    <row r="185" spans="1:7" x14ac:dyDescent="0.3">
      <c r="A185" s="19" t="str">
        <f>Calculadora!B195</f>
        <v/>
      </c>
      <c r="B185" s="52">
        <f>Calculadora!C195</f>
        <v>51181</v>
      </c>
      <c r="C185" s="53">
        <f>Calculadora!F195</f>
        <v>0</v>
      </c>
      <c r="D185" s="53">
        <f>Calculadora!G195</f>
        <v>0</v>
      </c>
      <c r="E185" s="53">
        <f>Calculadora!H195</f>
        <v>0</v>
      </c>
      <c r="F185" s="53">
        <f>Calculadora!I195</f>
        <v>0</v>
      </c>
      <c r="G185" s="53">
        <f>Calculadora!J195</f>
        <v>0</v>
      </c>
    </row>
    <row r="186" spans="1:7" x14ac:dyDescent="0.3">
      <c r="A186" s="19" t="str">
        <f>Calculadora!B196</f>
        <v/>
      </c>
      <c r="B186" s="52">
        <f>Calculadora!C196</f>
        <v>51210</v>
      </c>
      <c r="C186" s="53">
        <f>Calculadora!F196</f>
        <v>0</v>
      </c>
      <c r="D186" s="53">
        <f>Calculadora!G196</f>
        <v>0</v>
      </c>
      <c r="E186" s="53">
        <f>Calculadora!H196</f>
        <v>0</v>
      </c>
      <c r="F186" s="53">
        <f>Calculadora!I196</f>
        <v>0</v>
      </c>
      <c r="G186" s="53">
        <f>Calculadora!J196</f>
        <v>0</v>
      </c>
    </row>
    <row r="187" spans="1:7" x14ac:dyDescent="0.3">
      <c r="A187" s="19" t="str">
        <f>Calculadora!B197</f>
        <v/>
      </c>
      <c r="B187" s="52">
        <f>Calculadora!C197</f>
        <v>51241</v>
      </c>
      <c r="C187" s="53">
        <f>Calculadora!F197</f>
        <v>0</v>
      </c>
      <c r="D187" s="53">
        <f>Calculadora!G197</f>
        <v>0</v>
      </c>
      <c r="E187" s="53">
        <f>Calculadora!H197</f>
        <v>0</v>
      </c>
      <c r="F187" s="53">
        <f>Calculadora!I197</f>
        <v>0</v>
      </c>
      <c r="G187" s="53">
        <f>Calculadora!J197</f>
        <v>0</v>
      </c>
    </row>
    <row r="188" spans="1:7" x14ac:dyDescent="0.3">
      <c r="A188" s="19" t="str">
        <f>Calculadora!B198</f>
        <v/>
      </c>
      <c r="B188" s="52">
        <f>Calculadora!C198</f>
        <v>51271</v>
      </c>
      <c r="C188" s="53">
        <f>Calculadora!F198</f>
        <v>0</v>
      </c>
      <c r="D188" s="53">
        <f>Calculadora!G198</f>
        <v>0</v>
      </c>
      <c r="E188" s="53">
        <f>Calculadora!H198</f>
        <v>0</v>
      </c>
      <c r="F188" s="53">
        <f>Calculadora!I198</f>
        <v>0</v>
      </c>
      <c r="G188" s="53">
        <f>Calculadora!J198</f>
        <v>0</v>
      </c>
    </row>
    <row r="189" spans="1:7" x14ac:dyDescent="0.3">
      <c r="A189" s="19" t="str">
        <f>Calculadora!B199</f>
        <v/>
      </c>
      <c r="B189" s="52">
        <f>Calculadora!C199</f>
        <v>51302</v>
      </c>
      <c r="C189" s="53">
        <f>Calculadora!F199</f>
        <v>0</v>
      </c>
      <c r="D189" s="53">
        <f>Calculadora!G199</f>
        <v>0</v>
      </c>
      <c r="E189" s="53">
        <f>Calculadora!H199</f>
        <v>0</v>
      </c>
      <c r="F189" s="53">
        <f>Calculadora!I199</f>
        <v>0</v>
      </c>
      <c r="G189" s="53">
        <f>Calculadora!J199</f>
        <v>0</v>
      </c>
    </row>
    <row r="190" spans="1:7" x14ac:dyDescent="0.3">
      <c r="A190" s="19" t="str">
        <f>Calculadora!B200</f>
        <v/>
      </c>
      <c r="B190" s="52">
        <f>Calculadora!C200</f>
        <v>51332</v>
      </c>
      <c r="C190" s="53">
        <f>Calculadora!F200</f>
        <v>0</v>
      </c>
      <c r="D190" s="53">
        <f>Calculadora!G200</f>
        <v>0</v>
      </c>
      <c r="E190" s="53">
        <f>Calculadora!H200</f>
        <v>0</v>
      </c>
      <c r="F190" s="53">
        <f>Calculadora!I200</f>
        <v>0</v>
      </c>
      <c r="G190" s="53">
        <f>Calculadora!J200</f>
        <v>0</v>
      </c>
    </row>
    <row r="191" spans="1:7" x14ac:dyDescent="0.3">
      <c r="A191" s="19" t="str">
        <f>Calculadora!B201</f>
        <v/>
      </c>
      <c r="B191" s="52">
        <f>Calculadora!C201</f>
        <v>51363</v>
      </c>
      <c r="C191" s="53">
        <f>Calculadora!F201</f>
        <v>0</v>
      </c>
      <c r="D191" s="53">
        <f>Calculadora!G201</f>
        <v>0</v>
      </c>
      <c r="E191" s="53">
        <f>Calculadora!H201</f>
        <v>0</v>
      </c>
      <c r="F191" s="53">
        <f>Calculadora!I201</f>
        <v>0</v>
      </c>
      <c r="G191" s="53">
        <f>Calculadora!J201</f>
        <v>0</v>
      </c>
    </row>
    <row r="192" spans="1:7" x14ac:dyDescent="0.3">
      <c r="A192" s="19" t="str">
        <f>Calculadora!B202</f>
        <v/>
      </c>
      <c r="B192" s="52">
        <f>Calculadora!C202</f>
        <v>51394</v>
      </c>
      <c r="C192" s="53">
        <f>Calculadora!F202</f>
        <v>0</v>
      </c>
      <c r="D192" s="53">
        <f>Calculadora!G202</f>
        <v>0</v>
      </c>
      <c r="E192" s="53">
        <f>Calculadora!H202</f>
        <v>0</v>
      </c>
      <c r="F192" s="53">
        <f>Calculadora!I202</f>
        <v>0</v>
      </c>
      <c r="G192" s="53">
        <f>Calculadora!J202</f>
        <v>0</v>
      </c>
    </row>
    <row r="193" spans="1:7" x14ac:dyDescent="0.3">
      <c r="A193" s="19" t="str">
        <f>Calculadora!B203</f>
        <v/>
      </c>
      <c r="B193" s="52">
        <f>Calculadora!C203</f>
        <v>51424</v>
      </c>
      <c r="C193" s="53">
        <f>Calculadora!F203</f>
        <v>0</v>
      </c>
      <c r="D193" s="53">
        <f>Calculadora!G203</f>
        <v>0</v>
      </c>
      <c r="E193" s="53">
        <f>Calculadora!H203</f>
        <v>0</v>
      </c>
      <c r="F193" s="53">
        <f>Calculadora!I203</f>
        <v>0</v>
      </c>
      <c r="G193" s="53">
        <f>Calculadora!J203</f>
        <v>0</v>
      </c>
    </row>
    <row r="194" spans="1:7" x14ac:dyDescent="0.3">
      <c r="A194" s="19" t="str">
        <f>Calculadora!B204</f>
        <v/>
      </c>
      <c r="B194" s="52">
        <f>Calculadora!C204</f>
        <v>51455</v>
      </c>
      <c r="C194" s="53">
        <f>Calculadora!F204</f>
        <v>0</v>
      </c>
      <c r="D194" s="53">
        <f>Calculadora!G204</f>
        <v>0</v>
      </c>
      <c r="E194" s="53">
        <f>Calculadora!H204</f>
        <v>0</v>
      </c>
      <c r="F194" s="53">
        <f>Calculadora!I204</f>
        <v>0</v>
      </c>
      <c r="G194" s="53">
        <f>Calculadora!J204</f>
        <v>0</v>
      </c>
    </row>
    <row r="195" spans="1:7" x14ac:dyDescent="0.3">
      <c r="A195" s="19" t="str">
        <f>Calculadora!B205</f>
        <v/>
      </c>
      <c r="B195" s="52">
        <f>Calculadora!C205</f>
        <v>51485</v>
      </c>
      <c r="C195" s="53">
        <f>Calculadora!F205</f>
        <v>0</v>
      </c>
      <c r="D195" s="53">
        <f>Calculadora!G205</f>
        <v>0</v>
      </c>
      <c r="E195" s="53">
        <f>Calculadora!H205</f>
        <v>0</v>
      </c>
      <c r="F195" s="53">
        <f>Calculadora!I205</f>
        <v>0</v>
      </c>
      <c r="G195" s="53">
        <f>Calculadora!J205</f>
        <v>0</v>
      </c>
    </row>
    <row r="196" spans="1:7" x14ac:dyDescent="0.3">
      <c r="A196" s="19" t="str">
        <f>Calculadora!B206</f>
        <v/>
      </c>
      <c r="B196" s="52">
        <f>Calculadora!C206</f>
        <v>51516</v>
      </c>
      <c r="C196" s="53">
        <f>Calculadora!F206</f>
        <v>0</v>
      </c>
      <c r="D196" s="53">
        <f>Calculadora!G206</f>
        <v>0</v>
      </c>
      <c r="E196" s="53">
        <f>Calculadora!H206</f>
        <v>0</v>
      </c>
      <c r="F196" s="53">
        <f>Calculadora!I206</f>
        <v>0</v>
      </c>
      <c r="G196" s="53">
        <f>Calculadora!J206</f>
        <v>0</v>
      </c>
    </row>
    <row r="197" spans="1:7" x14ac:dyDescent="0.3">
      <c r="A197" s="19" t="str">
        <f>Calculadora!B207</f>
        <v/>
      </c>
      <c r="B197" s="52">
        <f>Calculadora!C207</f>
        <v>51547</v>
      </c>
      <c r="C197" s="53">
        <f>Calculadora!F207</f>
        <v>0</v>
      </c>
      <c r="D197" s="53">
        <f>Calculadora!G207</f>
        <v>0</v>
      </c>
      <c r="E197" s="53">
        <f>Calculadora!H207</f>
        <v>0</v>
      </c>
      <c r="F197" s="53">
        <f>Calculadora!I207</f>
        <v>0</v>
      </c>
      <c r="G197" s="53">
        <f>Calculadora!J207</f>
        <v>0</v>
      </c>
    </row>
    <row r="198" spans="1:7" x14ac:dyDescent="0.3">
      <c r="A198" s="19" t="str">
        <f>Calculadora!B208</f>
        <v/>
      </c>
      <c r="B198" s="52">
        <f>Calculadora!C208</f>
        <v>51575</v>
      </c>
      <c r="C198" s="53">
        <f>Calculadora!F208</f>
        <v>0</v>
      </c>
      <c r="D198" s="53">
        <f>Calculadora!G208</f>
        <v>0</v>
      </c>
      <c r="E198" s="53">
        <f>Calculadora!H208</f>
        <v>0</v>
      </c>
      <c r="F198" s="53">
        <f>Calculadora!I208</f>
        <v>0</v>
      </c>
      <c r="G198" s="53">
        <f>Calculadora!J208</f>
        <v>0</v>
      </c>
    </row>
    <row r="199" spans="1:7" x14ac:dyDescent="0.3">
      <c r="A199" s="19" t="str">
        <f>Calculadora!B209</f>
        <v/>
      </c>
      <c r="B199" s="52">
        <f>Calculadora!C209</f>
        <v>51606</v>
      </c>
      <c r="C199" s="53">
        <f>Calculadora!F209</f>
        <v>0</v>
      </c>
      <c r="D199" s="53">
        <f>Calculadora!G209</f>
        <v>0</v>
      </c>
      <c r="E199" s="53">
        <f>Calculadora!H209</f>
        <v>0</v>
      </c>
      <c r="F199" s="53">
        <f>Calculadora!I209</f>
        <v>0</v>
      </c>
      <c r="G199" s="53">
        <f>Calculadora!J209</f>
        <v>0</v>
      </c>
    </row>
    <row r="200" spans="1:7" x14ac:dyDescent="0.3">
      <c r="A200" s="19" t="str">
        <f>Calculadora!B210</f>
        <v/>
      </c>
      <c r="B200" s="52">
        <f>Calculadora!C210</f>
        <v>51636</v>
      </c>
      <c r="C200" s="53">
        <f>Calculadora!F210</f>
        <v>0</v>
      </c>
      <c r="D200" s="53">
        <f>Calculadora!G210</f>
        <v>0</v>
      </c>
      <c r="E200" s="53">
        <f>Calculadora!H210</f>
        <v>0</v>
      </c>
      <c r="F200" s="53">
        <f>Calculadora!I210</f>
        <v>0</v>
      </c>
      <c r="G200" s="53">
        <f>Calculadora!J210</f>
        <v>0</v>
      </c>
    </row>
    <row r="201" spans="1:7" x14ac:dyDescent="0.3">
      <c r="A201" s="19" t="str">
        <f>Calculadora!B211</f>
        <v/>
      </c>
      <c r="B201" s="52">
        <f>Calculadora!C211</f>
        <v>51667</v>
      </c>
      <c r="C201" s="53">
        <f>Calculadora!F211</f>
        <v>0</v>
      </c>
      <c r="D201" s="53">
        <f>Calculadora!G211</f>
        <v>0</v>
      </c>
      <c r="E201" s="53">
        <f>Calculadora!H211</f>
        <v>0</v>
      </c>
      <c r="F201" s="53">
        <f>Calculadora!I211</f>
        <v>0</v>
      </c>
      <c r="G201" s="53">
        <f>Calculadora!J211</f>
        <v>0</v>
      </c>
    </row>
    <row r="202" spans="1:7" x14ac:dyDescent="0.3">
      <c r="A202" s="19" t="str">
        <f>Calculadora!B212</f>
        <v/>
      </c>
      <c r="B202" s="52">
        <f>Calculadora!C212</f>
        <v>51697</v>
      </c>
      <c r="C202" s="53">
        <f>Calculadora!F212</f>
        <v>0</v>
      </c>
      <c r="D202" s="53">
        <f>Calculadora!G212</f>
        <v>0</v>
      </c>
      <c r="E202" s="53">
        <f>Calculadora!H212</f>
        <v>0</v>
      </c>
      <c r="F202" s="53">
        <f>Calculadora!I212</f>
        <v>0</v>
      </c>
      <c r="G202" s="53">
        <f>Calculadora!J212</f>
        <v>0</v>
      </c>
    </row>
    <row r="203" spans="1:7" x14ac:dyDescent="0.3">
      <c r="A203" s="19" t="str">
        <f>Calculadora!B213</f>
        <v/>
      </c>
      <c r="B203" s="52">
        <f>Calculadora!C213</f>
        <v>51728</v>
      </c>
      <c r="C203" s="53">
        <f>Calculadora!F213</f>
        <v>0</v>
      </c>
      <c r="D203" s="53">
        <f>Calculadora!G213</f>
        <v>0</v>
      </c>
      <c r="E203" s="53">
        <f>Calculadora!H213</f>
        <v>0</v>
      </c>
      <c r="F203" s="53">
        <f>Calculadora!I213</f>
        <v>0</v>
      </c>
      <c r="G203" s="53">
        <f>Calculadora!J213</f>
        <v>0</v>
      </c>
    </row>
    <row r="204" spans="1:7" x14ac:dyDescent="0.3">
      <c r="A204" s="19" t="str">
        <f>Calculadora!B214</f>
        <v/>
      </c>
      <c r="B204" s="52">
        <f>Calculadora!C214</f>
        <v>51759</v>
      </c>
      <c r="C204" s="53">
        <f>Calculadora!F214</f>
        <v>0</v>
      </c>
      <c r="D204" s="53">
        <f>Calculadora!G214</f>
        <v>0</v>
      </c>
      <c r="E204" s="53">
        <f>Calculadora!H214</f>
        <v>0</v>
      </c>
      <c r="F204" s="53">
        <f>Calculadora!I214</f>
        <v>0</v>
      </c>
      <c r="G204" s="53">
        <f>Calculadora!J214</f>
        <v>0</v>
      </c>
    </row>
    <row r="205" spans="1:7" x14ac:dyDescent="0.3">
      <c r="A205" s="19" t="str">
        <f>Calculadora!B215</f>
        <v/>
      </c>
      <c r="B205" s="52">
        <f>Calculadora!C215</f>
        <v>51789</v>
      </c>
      <c r="C205" s="53">
        <f>Calculadora!F215</f>
        <v>0</v>
      </c>
      <c r="D205" s="53">
        <f>Calculadora!G215</f>
        <v>0</v>
      </c>
      <c r="E205" s="53">
        <f>Calculadora!H215</f>
        <v>0</v>
      </c>
      <c r="F205" s="53">
        <f>Calculadora!I215</f>
        <v>0</v>
      </c>
      <c r="G205" s="53">
        <f>Calculadora!J215</f>
        <v>0</v>
      </c>
    </row>
    <row r="206" spans="1:7" x14ac:dyDescent="0.3">
      <c r="A206" s="19" t="str">
        <f>Calculadora!B216</f>
        <v/>
      </c>
      <c r="B206" s="52">
        <f>Calculadora!C216</f>
        <v>51820</v>
      </c>
      <c r="C206" s="53">
        <f>Calculadora!F216</f>
        <v>0</v>
      </c>
      <c r="D206" s="53">
        <f>Calculadora!G216</f>
        <v>0</v>
      </c>
      <c r="E206" s="53">
        <f>Calculadora!H216</f>
        <v>0</v>
      </c>
      <c r="F206" s="53">
        <f>Calculadora!I216</f>
        <v>0</v>
      </c>
      <c r="G206" s="53">
        <f>Calculadora!J216</f>
        <v>0</v>
      </c>
    </row>
    <row r="207" spans="1:7" x14ac:dyDescent="0.3">
      <c r="A207" s="19" t="str">
        <f>Calculadora!B217</f>
        <v/>
      </c>
      <c r="B207" s="52">
        <f>Calculadora!C217</f>
        <v>51850</v>
      </c>
      <c r="C207" s="53">
        <f>Calculadora!F217</f>
        <v>0</v>
      </c>
      <c r="D207" s="53">
        <f>Calculadora!G217</f>
        <v>0</v>
      </c>
      <c r="E207" s="53">
        <f>Calculadora!H217</f>
        <v>0</v>
      </c>
      <c r="F207" s="53">
        <f>Calculadora!I217</f>
        <v>0</v>
      </c>
      <c r="G207" s="53">
        <f>Calculadora!J217</f>
        <v>0</v>
      </c>
    </row>
    <row r="208" spans="1:7" x14ac:dyDescent="0.3">
      <c r="A208" s="19" t="str">
        <f>Calculadora!B218</f>
        <v/>
      </c>
      <c r="B208" s="52">
        <f>Calculadora!C218</f>
        <v>51881</v>
      </c>
      <c r="C208" s="53">
        <f>Calculadora!F218</f>
        <v>0</v>
      </c>
      <c r="D208" s="53">
        <f>Calculadora!G218</f>
        <v>0</v>
      </c>
      <c r="E208" s="53">
        <f>Calculadora!H218</f>
        <v>0</v>
      </c>
      <c r="F208" s="53">
        <f>Calculadora!I218</f>
        <v>0</v>
      </c>
      <c r="G208" s="53">
        <f>Calculadora!J218</f>
        <v>0</v>
      </c>
    </row>
    <row r="209" spans="1:7" x14ac:dyDescent="0.3">
      <c r="A209" s="19" t="str">
        <f>Calculadora!B219</f>
        <v/>
      </c>
      <c r="B209" s="52">
        <f>Calculadora!C219</f>
        <v>51912</v>
      </c>
      <c r="C209" s="53">
        <f>Calculadora!F219</f>
        <v>0</v>
      </c>
      <c r="D209" s="53">
        <f>Calculadora!G219</f>
        <v>0</v>
      </c>
      <c r="E209" s="53">
        <f>Calculadora!H219</f>
        <v>0</v>
      </c>
      <c r="F209" s="53">
        <f>Calculadora!I219</f>
        <v>0</v>
      </c>
      <c r="G209" s="53">
        <f>Calculadora!J219</f>
        <v>0</v>
      </c>
    </row>
    <row r="210" spans="1:7" x14ac:dyDescent="0.3">
      <c r="A210" s="19" t="str">
        <f>Calculadora!B220</f>
        <v/>
      </c>
      <c r="B210" s="52">
        <f>Calculadora!C220</f>
        <v>51940</v>
      </c>
      <c r="C210" s="53">
        <f>Calculadora!F220</f>
        <v>0</v>
      </c>
      <c r="D210" s="53">
        <f>Calculadora!G220</f>
        <v>0</v>
      </c>
      <c r="E210" s="53">
        <f>Calculadora!H220</f>
        <v>0</v>
      </c>
      <c r="F210" s="53">
        <f>Calculadora!I220</f>
        <v>0</v>
      </c>
      <c r="G210" s="53">
        <f>Calculadora!J220</f>
        <v>0</v>
      </c>
    </row>
    <row r="211" spans="1:7" x14ac:dyDescent="0.3">
      <c r="A211" s="19" t="str">
        <f>Calculadora!B221</f>
        <v/>
      </c>
      <c r="B211" s="52">
        <f>Calculadora!C221</f>
        <v>51971</v>
      </c>
      <c r="C211" s="53">
        <f>Calculadora!F221</f>
        <v>0</v>
      </c>
      <c r="D211" s="53">
        <f>Calculadora!G221</f>
        <v>0</v>
      </c>
      <c r="E211" s="53">
        <f>Calculadora!H221</f>
        <v>0</v>
      </c>
      <c r="F211" s="53">
        <f>Calculadora!I221</f>
        <v>0</v>
      </c>
      <c r="G211" s="53">
        <f>Calculadora!J221</f>
        <v>0</v>
      </c>
    </row>
    <row r="212" spans="1:7" x14ac:dyDescent="0.3">
      <c r="A212" s="19" t="str">
        <f>Calculadora!B222</f>
        <v/>
      </c>
      <c r="B212" s="52">
        <f>Calculadora!C222</f>
        <v>52001</v>
      </c>
      <c r="C212" s="53">
        <f>Calculadora!F222</f>
        <v>0</v>
      </c>
      <c r="D212" s="53">
        <f>Calculadora!G222</f>
        <v>0</v>
      </c>
      <c r="E212" s="53">
        <f>Calculadora!H222</f>
        <v>0</v>
      </c>
      <c r="F212" s="53">
        <f>Calculadora!I222</f>
        <v>0</v>
      </c>
      <c r="G212" s="53">
        <f>Calculadora!J222</f>
        <v>0</v>
      </c>
    </row>
    <row r="213" spans="1:7" x14ac:dyDescent="0.3">
      <c r="A213" s="19" t="str">
        <f>Calculadora!B223</f>
        <v/>
      </c>
      <c r="B213" s="52">
        <f>Calculadora!C223</f>
        <v>52032</v>
      </c>
      <c r="C213" s="53">
        <f>Calculadora!F223</f>
        <v>0</v>
      </c>
      <c r="D213" s="53">
        <f>Calculadora!G223</f>
        <v>0</v>
      </c>
      <c r="E213" s="53">
        <f>Calculadora!H223</f>
        <v>0</v>
      </c>
      <c r="F213" s="53">
        <f>Calculadora!I223</f>
        <v>0</v>
      </c>
      <c r="G213" s="53">
        <f>Calculadora!J223</f>
        <v>0</v>
      </c>
    </row>
    <row r="214" spans="1:7" x14ac:dyDescent="0.3">
      <c r="A214" s="19" t="str">
        <f>Calculadora!B224</f>
        <v/>
      </c>
      <c r="B214" s="52">
        <f>Calculadora!C224</f>
        <v>52062</v>
      </c>
      <c r="C214" s="53">
        <f>Calculadora!F224</f>
        <v>0</v>
      </c>
      <c r="D214" s="53">
        <f>Calculadora!G224</f>
        <v>0</v>
      </c>
      <c r="E214" s="53">
        <f>Calculadora!H224</f>
        <v>0</v>
      </c>
      <c r="F214" s="53">
        <f>Calculadora!I224</f>
        <v>0</v>
      </c>
      <c r="G214" s="53">
        <f>Calculadora!J224</f>
        <v>0</v>
      </c>
    </row>
    <row r="215" spans="1:7" x14ac:dyDescent="0.3">
      <c r="A215" s="19" t="str">
        <f>Calculadora!B225</f>
        <v/>
      </c>
      <c r="B215" s="52">
        <f>Calculadora!C225</f>
        <v>52093</v>
      </c>
      <c r="C215" s="53">
        <f>Calculadora!F225</f>
        <v>0</v>
      </c>
      <c r="D215" s="53">
        <f>Calculadora!G225</f>
        <v>0</v>
      </c>
      <c r="E215" s="53">
        <f>Calculadora!H225</f>
        <v>0</v>
      </c>
      <c r="F215" s="53">
        <f>Calculadora!I225</f>
        <v>0</v>
      </c>
      <c r="G215" s="53">
        <f>Calculadora!J225</f>
        <v>0</v>
      </c>
    </row>
    <row r="216" spans="1:7" x14ac:dyDescent="0.3">
      <c r="A216" s="19" t="str">
        <f>Calculadora!B226</f>
        <v/>
      </c>
      <c r="B216" s="52">
        <f>Calculadora!C226</f>
        <v>52124</v>
      </c>
      <c r="C216" s="53">
        <f>Calculadora!F226</f>
        <v>0</v>
      </c>
      <c r="D216" s="53">
        <f>Calculadora!G226</f>
        <v>0</v>
      </c>
      <c r="E216" s="53">
        <f>Calculadora!H226</f>
        <v>0</v>
      </c>
      <c r="F216" s="53">
        <f>Calculadora!I226</f>
        <v>0</v>
      </c>
      <c r="G216" s="53">
        <f>Calculadora!J226</f>
        <v>0</v>
      </c>
    </row>
    <row r="217" spans="1:7" x14ac:dyDescent="0.3">
      <c r="A217" s="19" t="str">
        <f>Calculadora!B227</f>
        <v/>
      </c>
      <c r="B217" s="52">
        <f>Calculadora!C227</f>
        <v>52154</v>
      </c>
      <c r="C217" s="53">
        <f>Calculadora!F227</f>
        <v>0</v>
      </c>
      <c r="D217" s="53">
        <f>Calculadora!G227</f>
        <v>0</v>
      </c>
      <c r="E217" s="53">
        <f>Calculadora!H227</f>
        <v>0</v>
      </c>
      <c r="F217" s="53">
        <f>Calculadora!I227</f>
        <v>0</v>
      </c>
      <c r="G217" s="53">
        <f>Calculadora!J227</f>
        <v>0</v>
      </c>
    </row>
    <row r="218" spans="1:7" x14ac:dyDescent="0.3">
      <c r="A218" s="19" t="str">
        <f>Calculadora!B228</f>
        <v/>
      </c>
      <c r="B218" s="52">
        <f>Calculadora!C228</f>
        <v>52185</v>
      </c>
      <c r="C218" s="53">
        <f>Calculadora!F228</f>
        <v>0</v>
      </c>
      <c r="D218" s="53">
        <f>Calculadora!G228</f>
        <v>0</v>
      </c>
      <c r="E218" s="53">
        <f>Calculadora!H228</f>
        <v>0</v>
      </c>
      <c r="F218" s="53">
        <f>Calculadora!I228</f>
        <v>0</v>
      </c>
      <c r="G218" s="53">
        <f>Calculadora!J228</f>
        <v>0</v>
      </c>
    </row>
    <row r="219" spans="1:7" x14ac:dyDescent="0.3">
      <c r="A219" s="19" t="str">
        <f>Calculadora!B229</f>
        <v/>
      </c>
      <c r="B219" s="52">
        <f>Calculadora!C229</f>
        <v>52215</v>
      </c>
      <c r="C219" s="53">
        <f>Calculadora!F229</f>
        <v>0</v>
      </c>
      <c r="D219" s="53">
        <f>Calculadora!G229</f>
        <v>0</v>
      </c>
      <c r="E219" s="53">
        <f>Calculadora!H229</f>
        <v>0</v>
      </c>
      <c r="F219" s="53">
        <f>Calculadora!I229</f>
        <v>0</v>
      </c>
      <c r="G219" s="53">
        <f>Calculadora!J229</f>
        <v>0</v>
      </c>
    </row>
    <row r="220" spans="1:7" x14ac:dyDescent="0.3">
      <c r="A220" s="19" t="str">
        <f>Calculadora!B230</f>
        <v/>
      </c>
      <c r="B220" s="52">
        <f>Calculadora!C230</f>
        <v>52246</v>
      </c>
      <c r="C220" s="53">
        <f>Calculadora!F230</f>
        <v>0</v>
      </c>
      <c r="D220" s="53">
        <f>Calculadora!G230</f>
        <v>0</v>
      </c>
      <c r="E220" s="53">
        <f>Calculadora!H230</f>
        <v>0</v>
      </c>
      <c r="F220" s="53">
        <f>Calculadora!I230</f>
        <v>0</v>
      </c>
      <c r="G220" s="53">
        <f>Calculadora!J230</f>
        <v>0</v>
      </c>
    </row>
    <row r="221" spans="1:7" x14ac:dyDescent="0.3">
      <c r="A221" s="19" t="str">
        <f>Calculadora!B231</f>
        <v/>
      </c>
      <c r="B221" s="52">
        <f>Calculadora!C231</f>
        <v>52277</v>
      </c>
      <c r="C221" s="53">
        <f>Calculadora!F231</f>
        <v>0</v>
      </c>
      <c r="D221" s="53">
        <f>Calculadora!G231</f>
        <v>0</v>
      </c>
      <c r="E221" s="53">
        <f>Calculadora!H231</f>
        <v>0</v>
      </c>
      <c r="F221" s="53">
        <f>Calculadora!I231</f>
        <v>0</v>
      </c>
      <c r="G221" s="53">
        <f>Calculadora!J231</f>
        <v>0</v>
      </c>
    </row>
    <row r="222" spans="1:7" x14ac:dyDescent="0.3">
      <c r="A222" s="19" t="str">
        <f>Calculadora!B232</f>
        <v/>
      </c>
      <c r="B222" s="52">
        <f>Calculadora!C232</f>
        <v>52305</v>
      </c>
      <c r="C222" s="53">
        <f>Calculadora!F232</f>
        <v>0</v>
      </c>
      <c r="D222" s="53">
        <f>Calculadora!G232</f>
        <v>0</v>
      </c>
      <c r="E222" s="53">
        <f>Calculadora!H232</f>
        <v>0</v>
      </c>
      <c r="F222" s="53">
        <f>Calculadora!I232</f>
        <v>0</v>
      </c>
      <c r="G222" s="53">
        <f>Calculadora!J232</f>
        <v>0</v>
      </c>
    </row>
    <row r="223" spans="1:7" x14ac:dyDescent="0.3">
      <c r="A223" s="19" t="str">
        <f>Calculadora!B233</f>
        <v/>
      </c>
      <c r="B223" s="52">
        <f>Calculadora!C233</f>
        <v>52336</v>
      </c>
      <c r="C223" s="53">
        <f>Calculadora!F233</f>
        <v>0</v>
      </c>
      <c r="D223" s="53">
        <f>Calculadora!G233</f>
        <v>0</v>
      </c>
      <c r="E223" s="53">
        <f>Calculadora!H233</f>
        <v>0</v>
      </c>
      <c r="F223" s="53">
        <f>Calculadora!I233</f>
        <v>0</v>
      </c>
      <c r="G223" s="53">
        <f>Calculadora!J233</f>
        <v>0</v>
      </c>
    </row>
    <row r="224" spans="1:7" x14ac:dyDescent="0.3">
      <c r="A224" s="19" t="str">
        <f>Calculadora!B234</f>
        <v/>
      </c>
      <c r="B224" s="52">
        <f>Calculadora!C234</f>
        <v>52366</v>
      </c>
      <c r="C224" s="53">
        <f>Calculadora!F234</f>
        <v>0</v>
      </c>
      <c r="D224" s="53">
        <f>Calculadora!G234</f>
        <v>0</v>
      </c>
      <c r="E224" s="53">
        <f>Calculadora!H234</f>
        <v>0</v>
      </c>
      <c r="F224" s="53">
        <f>Calculadora!I234</f>
        <v>0</v>
      </c>
      <c r="G224" s="53">
        <f>Calculadora!J234</f>
        <v>0</v>
      </c>
    </row>
    <row r="225" spans="1:7" x14ac:dyDescent="0.3">
      <c r="A225" s="19" t="str">
        <f>Calculadora!B235</f>
        <v/>
      </c>
      <c r="B225" s="52">
        <f>Calculadora!C235</f>
        <v>52397</v>
      </c>
      <c r="C225" s="53">
        <f>Calculadora!F235</f>
        <v>0</v>
      </c>
      <c r="D225" s="53">
        <f>Calculadora!G235</f>
        <v>0</v>
      </c>
      <c r="E225" s="53">
        <f>Calculadora!H235</f>
        <v>0</v>
      </c>
      <c r="F225" s="53">
        <f>Calculadora!I235</f>
        <v>0</v>
      </c>
      <c r="G225" s="53">
        <f>Calculadora!J235</f>
        <v>0</v>
      </c>
    </row>
    <row r="226" spans="1:7" x14ac:dyDescent="0.3">
      <c r="A226" s="19" t="str">
        <f>Calculadora!B236</f>
        <v/>
      </c>
      <c r="B226" s="52">
        <f>Calculadora!C236</f>
        <v>52427</v>
      </c>
      <c r="C226" s="53">
        <f>Calculadora!F236</f>
        <v>0</v>
      </c>
      <c r="D226" s="53">
        <f>Calculadora!G236</f>
        <v>0</v>
      </c>
      <c r="E226" s="53">
        <f>Calculadora!H236</f>
        <v>0</v>
      </c>
      <c r="F226" s="53">
        <f>Calculadora!I236</f>
        <v>0</v>
      </c>
      <c r="G226" s="53">
        <f>Calculadora!J236</f>
        <v>0</v>
      </c>
    </row>
    <row r="227" spans="1:7" x14ac:dyDescent="0.3">
      <c r="A227" s="19" t="str">
        <f>Calculadora!B237</f>
        <v/>
      </c>
      <c r="B227" s="52">
        <f>Calculadora!C237</f>
        <v>52458</v>
      </c>
      <c r="C227" s="53">
        <f>Calculadora!F237</f>
        <v>0</v>
      </c>
      <c r="D227" s="53">
        <f>Calculadora!G237</f>
        <v>0</v>
      </c>
      <c r="E227" s="53">
        <f>Calculadora!H237</f>
        <v>0</v>
      </c>
      <c r="F227" s="53">
        <f>Calculadora!I237</f>
        <v>0</v>
      </c>
      <c r="G227" s="53">
        <f>Calculadora!J237</f>
        <v>0</v>
      </c>
    </row>
    <row r="228" spans="1:7" x14ac:dyDescent="0.3">
      <c r="A228" s="19" t="str">
        <f>Calculadora!B238</f>
        <v/>
      </c>
      <c r="B228" s="52">
        <f>Calculadora!C238</f>
        <v>52489</v>
      </c>
      <c r="C228" s="53">
        <f>Calculadora!F238</f>
        <v>0</v>
      </c>
      <c r="D228" s="53">
        <f>Calculadora!G238</f>
        <v>0</v>
      </c>
      <c r="E228" s="53">
        <f>Calculadora!H238</f>
        <v>0</v>
      </c>
      <c r="F228" s="53">
        <f>Calculadora!I238</f>
        <v>0</v>
      </c>
      <c r="G228" s="53">
        <f>Calculadora!J238</f>
        <v>0</v>
      </c>
    </row>
    <row r="229" spans="1:7" x14ac:dyDescent="0.3">
      <c r="A229" s="19" t="str">
        <f>Calculadora!B239</f>
        <v/>
      </c>
      <c r="B229" s="52">
        <f>Calculadora!C239</f>
        <v>52519</v>
      </c>
      <c r="C229" s="53">
        <f>Calculadora!F239</f>
        <v>0</v>
      </c>
      <c r="D229" s="53">
        <f>Calculadora!G239</f>
        <v>0</v>
      </c>
      <c r="E229" s="53">
        <f>Calculadora!H239</f>
        <v>0</v>
      </c>
      <c r="F229" s="53">
        <f>Calculadora!I239</f>
        <v>0</v>
      </c>
      <c r="G229" s="53">
        <f>Calculadora!J239</f>
        <v>0</v>
      </c>
    </row>
    <row r="230" spans="1:7" x14ac:dyDescent="0.3">
      <c r="A230" s="19" t="str">
        <f>Calculadora!B240</f>
        <v/>
      </c>
      <c r="B230" s="52">
        <f>Calculadora!C240</f>
        <v>52550</v>
      </c>
      <c r="C230" s="53">
        <f>Calculadora!F240</f>
        <v>0</v>
      </c>
      <c r="D230" s="53">
        <f>Calculadora!G240</f>
        <v>0</v>
      </c>
      <c r="E230" s="53">
        <f>Calculadora!H240</f>
        <v>0</v>
      </c>
      <c r="F230" s="53">
        <f>Calculadora!I240</f>
        <v>0</v>
      </c>
      <c r="G230" s="53">
        <f>Calculadora!J240</f>
        <v>0</v>
      </c>
    </row>
    <row r="231" spans="1:7" x14ac:dyDescent="0.3">
      <c r="A231" s="19" t="str">
        <f>Calculadora!B241</f>
        <v/>
      </c>
      <c r="B231" s="52">
        <f>Calculadora!C241</f>
        <v>52580</v>
      </c>
      <c r="C231" s="53">
        <f>Calculadora!F241</f>
        <v>0</v>
      </c>
      <c r="D231" s="53">
        <f>Calculadora!G241</f>
        <v>0</v>
      </c>
      <c r="E231" s="53">
        <f>Calculadora!H241</f>
        <v>0</v>
      </c>
      <c r="F231" s="53">
        <f>Calculadora!I241</f>
        <v>0</v>
      </c>
      <c r="G231" s="53">
        <f>Calculadora!J241</f>
        <v>0</v>
      </c>
    </row>
    <row r="232" spans="1:7" x14ac:dyDescent="0.3">
      <c r="A232" s="19" t="str">
        <f>Calculadora!B242</f>
        <v/>
      </c>
      <c r="B232" s="52">
        <f>Calculadora!C242</f>
        <v>52611</v>
      </c>
      <c r="C232" s="53">
        <f>Calculadora!F242</f>
        <v>0</v>
      </c>
      <c r="D232" s="53">
        <f>Calculadora!G242</f>
        <v>0</v>
      </c>
      <c r="E232" s="53">
        <f>Calculadora!H242</f>
        <v>0</v>
      </c>
      <c r="F232" s="53">
        <f>Calculadora!I242</f>
        <v>0</v>
      </c>
      <c r="G232" s="53">
        <f>Calculadora!J242</f>
        <v>0</v>
      </c>
    </row>
    <row r="233" spans="1:7" x14ac:dyDescent="0.3">
      <c r="A233" s="19" t="str">
        <f>Calculadora!B243</f>
        <v/>
      </c>
      <c r="B233" s="52">
        <f>Calculadora!C243</f>
        <v>52642</v>
      </c>
      <c r="C233" s="53">
        <f>Calculadora!F243</f>
        <v>0</v>
      </c>
      <c r="D233" s="53">
        <f>Calculadora!G243</f>
        <v>0</v>
      </c>
      <c r="E233" s="53">
        <f>Calculadora!H243</f>
        <v>0</v>
      </c>
      <c r="F233" s="53">
        <f>Calculadora!I243</f>
        <v>0</v>
      </c>
      <c r="G233" s="53">
        <f>Calculadora!J243</f>
        <v>0</v>
      </c>
    </row>
    <row r="234" spans="1:7" x14ac:dyDescent="0.3">
      <c r="A234" s="19" t="str">
        <f>Calculadora!B244</f>
        <v/>
      </c>
      <c r="B234" s="52">
        <f>Calculadora!C244</f>
        <v>52671</v>
      </c>
      <c r="C234" s="53">
        <f>Calculadora!F244</f>
        <v>0</v>
      </c>
      <c r="D234" s="53">
        <f>Calculadora!G244</f>
        <v>0</v>
      </c>
      <c r="E234" s="53">
        <f>Calculadora!H244</f>
        <v>0</v>
      </c>
      <c r="F234" s="53">
        <f>Calculadora!I244</f>
        <v>0</v>
      </c>
      <c r="G234" s="53">
        <f>Calculadora!J244</f>
        <v>0</v>
      </c>
    </row>
    <row r="235" spans="1:7" x14ac:dyDescent="0.3">
      <c r="A235" s="19" t="str">
        <f>Calculadora!B245</f>
        <v/>
      </c>
      <c r="B235" s="52">
        <f>Calculadora!C245</f>
        <v>52702</v>
      </c>
      <c r="C235" s="53">
        <f>Calculadora!F245</f>
        <v>0</v>
      </c>
      <c r="D235" s="53">
        <f>Calculadora!G245</f>
        <v>0</v>
      </c>
      <c r="E235" s="53">
        <f>Calculadora!H245</f>
        <v>0</v>
      </c>
      <c r="F235" s="53">
        <f>Calculadora!I245</f>
        <v>0</v>
      </c>
      <c r="G235" s="53">
        <f>Calculadora!J245</f>
        <v>0</v>
      </c>
    </row>
    <row r="236" spans="1:7" x14ac:dyDescent="0.3">
      <c r="A236" s="19" t="str">
        <f>Calculadora!B246</f>
        <v/>
      </c>
      <c r="B236" s="52">
        <f>Calculadora!C246</f>
        <v>52732</v>
      </c>
      <c r="C236" s="53">
        <f>Calculadora!F246</f>
        <v>0</v>
      </c>
      <c r="D236" s="53">
        <f>Calculadora!G246</f>
        <v>0</v>
      </c>
      <c r="E236" s="53">
        <f>Calculadora!H246</f>
        <v>0</v>
      </c>
      <c r="F236" s="53">
        <f>Calculadora!I246</f>
        <v>0</v>
      </c>
      <c r="G236" s="53">
        <f>Calculadora!J246</f>
        <v>0</v>
      </c>
    </row>
    <row r="237" spans="1:7" x14ac:dyDescent="0.3">
      <c r="A237" s="19" t="str">
        <f>Calculadora!B247</f>
        <v/>
      </c>
      <c r="B237" s="52">
        <f>Calculadora!C247</f>
        <v>52763</v>
      </c>
      <c r="C237" s="53">
        <f>Calculadora!F247</f>
        <v>0</v>
      </c>
      <c r="D237" s="53">
        <f>Calculadora!G247</f>
        <v>0</v>
      </c>
      <c r="E237" s="53">
        <f>Calculadora!H247</f>
        <v>0</v>
      </c>
      <c r="F237" s="53">
        <f>Calculadora!I247</f>
        <v>0</v>
      </c>
      <c r="G237" s="53">
        <f>Calculadora!J247</f>
        <v>0</v>
      </c>
    </row>
    <row r="238" spans="1:7" x14ac:dyDescent="0.3">
      <c r="A238" s="19" t="str">
        <f>Calculadora!B248</f>
        <v/>
      </c>
      <c r="B238" s="52">
        <f>Calculadora!C248</f>
        <v>52793</v>
      </c>
      <c r="C238" s="53">
        <f>Calculadora!F248</f>
        <v>0</v>
      </c>
      <c r="D238" s="53">
        <f>Calculadora!G248</f>
        <v>0</v>
      </c>
      <c r="E238" s="53">
        <f>Calculadora!H248</f>
        <v>0</v>
      </c>
      <c r="F238" s="53">
        <f>Calculadora!I248</f>
        <v>0</v>
      </c>
      <c r="G238" s="53">
        <f>Calculadora!J248</f>
        <v>0</v>
      </c>
    </row>
    <row r="239" spans="1:7" x14ac:dyDescent="0.3">
      <c r="A239" s="19" t="str">
        <f>Calculadora!B249</f>
        <v/>
      </c>
      <c r="B239" s="52">
        <f>Calculadora!C249</f>
        <v>52824</v>
      </c>
      <c r="C239" s="53">
        <f>Calculadora!F249</f>
        <v>0</v>
      </c>
      <c r="D239" s="53">
        <f>Calculadora!G249</f>
        <v>0</v>
      </c>
      <c r="E239" s="53">
        <f>Calculadora!H249</f>
        <v>0</v>
      </c>
      <c r="F239" s="53">
        <f>Calculadora!I249</f>
        <v>0</v>
      </c>
      <c r="G239" s="53">
        <f>Calculadora!J249</f>
        <v>0</v>
      </c>
    </row>
    <row r="240" spans="1:7" x14ac:dyDescent="0.3">
      <c r="A240" s="19" t="str">
        <f>Calculadora!B250</f>
        <v/>
      </c>
      <c r="B240" s="52">
        <f>Calculadora!C250</f>
        <v>52855</v>
      </c>
      <c r="C240" s="53">
        <f>Calculadora!F250</f>
        <v>0</v>
      </c>
      <c r="D240" s="53">
        <f>Calculadora!G250</f>
        <v>0</v>
      </c>
      <c r="E240" s="53">
        <f>Calculadora!H250</f>
        <v>0</v>
      </c>
      <c r="F240" s="53">
        <f>Calculadora!I250</f>
        <v>0</v>
      </c>
      <c r="G240" s="53">
        <f>Calculadora!J250</f>
        <v>0</v>
      </c>
    </row>
    <row r="241" spans="1:7" x14ac:dyDescent="0.3">
      <c r="A241" s="19" t="str">
        <f>Calculadora!B251</f>
        <v/>
      </c>
      <c r="B241" s="52">
        <f>Calculadora!C251</f>
        <v>52885</v>
      </c>
      <c r="C241" s="53">
        <f>Calculadora!F251</f>
        <v>0</v>
      </c>
      <c r="D241" s="53">
        <f>Calculadora!G251</f>
        <v>0</v>
      </c>
      <c r="E241" s="53">
        <f>Calculadora!H251</f>
        <v>0</v>
      </c>
      <c r="F241" s="53">
        <f>Calculadora!I251</f>
        <v>0</v>
      </c>
      <c r="G241" s="53">
        <f>Calculadora!J251</f>
        <v>0</v>
      </c>
    </row>
    <row r="242" spans="1:7" x14ac:dyDescent="0.3">
      <c r="A242" s="19">
        <f>Calculadora!B252</f>
        <v>0</v>
      </c>
      <c r="B242" s="52">
        <f>Calculadora!C252</f>
        <v>0</v>
      </c>
      <c r="C242" s="53">
        <f>Calculadora!F252</f>
        <v>0</v>
      </c>
      <c r="D242" s="53">
        <f>Calculadora!G252</f>
        <v>0</v>
      </c>
      <c r="E242" s="53">
        <f>Calculadora!H252</f>
        <v>0</v>
      </c>
      <c r="F242" s="53">
        <f>Calculadora!I252</f>
        <v>0</v>
      </c>
      <c r="G242" s="53">
        <f>Calculadora!J252</f>
        <v>0</v>
      </c>
    </row>
    <row r="243" spans="1:7" x14ac:dyDescent="0.3">
      <c r="A243" s="19">
        <f>Calculadora!B253</f>
        <v>0</v>
      </c>
      <c r="B243" s="52">
        <f>Calculadora!C253</f>
        <v>0</v>
      </c>
      <c r="C243" s="53">
        <f>Calculadora!F253</f>
        <v>0</v>
      </c>
      <c r="D243" s="53">
        <f>Calculadora!G253</f>
        <v>0</v>
      </c>
      <c r="E243" s="53">
        <f>Calculadora!H253</f>
        <v>0</v>
      </c>
      <c r="F243" s="53">
        <f>Calculadora!I253</f>
        <v>0</v>
      </c>
      <c r="G243" s="53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K9" sqref="K9"/>
    </sheetView>
  </sheetViews>
  <sheetFormatPr baseColWidth="10" defaultColWidth="11.5546875" defaultRowHeight="14.4" x14ac:dyDescent="0.3"/>
  <cols>
    <col min="2" max="2" width="17.6640625" bestFit="1" customWidth="1"/>
    <col min="3" max="3" width="11.88671875" bestFit="1" customWidth="1"/>
    <col min="4" max="4" width="12.109375" bestFit="1" customWidth="1"/>
    <col min="5" max="6" width="16.109375" bestFit="1" customWidth="1"/>
    <col min="7" max="7" width="19.44140625" bestFit="1" customWidth="1"/>
    <col min="8" max="9" width="4.44140625" bestFit="1" customWidth="1"/>
    <col min="10" max="10" width="11.109375" bestFit="1" customWidth="1"/>
    <col min="12" max="12" width="8.33203125" bestFit="1" customWidth="1"/>
  </cols>
  <sheetData>
    <row r="1" spans="2:12" s="19" customFormat="1" x14ac:dyDescent="0.3">
      <c r="B1" s="20" t="s">
        <v>19</v>
      </c>
      <c r="C1" s="20" t="s">
        <v>20</v>
      </c>
      <c r="E1" s="20" t="s">
        <v>21</v>
      </c>
      <c r="G1" s="20" t="s">
        <v>22</v>
      </c>
      <c r="J1" s="23" t="s">
        <v>2</v>
      </c>
      <c r="L1" s="20" t="s">
        <v>23</v>
      </c>
    </row>
    <row r="2" spans="2:12" x14ac:dyDescent="0.3">
      <c r="B2" s="15" t="s">
        <v>24</v>
      </c>
      <c r="C2" s="15" t="s">
        <v>25</v>
      </c>
      <c r="E2" s="22">
        <v>300</v>
      </c>
      <c r="G2" s="15" t="s">
        <v>26</v>
      </c>
      <c r="I2" s="16">
        <v>0</v>
      </c>
      <c r="J2" s="16">
        <v>0.25</v>
      </c>
      <c r="L2" s="15" t="s">
        <v>27</v>
      </c>
    </row>
    <row r="3" spans="2:12" x14ac:dyDescent="0.3">
      <c r="B3" s="15" t="s">
        <v>28</v>
      </c>
      <c r="C3" s="15" t="s">
        <v>29</v>
      </c>
      <c r="G3" s="15" t="s">
        <v>30</v>
      </c>
      <c r="I3" s="16">
        <v>0.25</v>
      </c>
      <c r="J3" s="16">
        <v>0.3</v>
      </c>
      <c r="L3" s="15" t="s">
        <v>31</v>
      </c>
    </row>
    <row r="4" spans="2:12" x14ac:dyDescent="0.3">
      <c r="C4" s="15" t="s">
        <v>32</v>
      </c>
    </row>
    <row r="7" spans="2:12" s="19" customFormat="1" x14ac:dyDescent="0.3">
      <c r="B7" s="20" t="s">
        <v>33</v>
      </c>
      <c r="C7" s="20" t="s">
        <v>0</v>
      </c>
      <c r="D7" s="20" t="s">
        <v>1</v>
      </c>
      <c r="E7" s="20" t="s">
        <v>34</v>
      </c>
      <c r="F7" s="20" t="s">
        <v>35</v>
      </c>
      <c r="G7" s="20" t="s">
        <v>36</v>
      </c>
      <c r="J7" s="20" t="s">
        <v>37</v>
      </c>
    </row>
    <row r="8" spans="2:12" x14ac:dyDescent="0.3">
      <c r="B8" s="15">
        <v>200</v>
      </c>
      <c r="C8" s="17">
        <v>0.2</v>
      </c>
      <c r="D8" s="50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38</v>
      </c>
    </row>
    <row r="9" spans="2:12" x14ac:dyDescent="0.3">
      <c r="J9" s="15" t="s">
        <v>39</v>
      </c>
    </row>
    <row r="12" spans="2:12" x14ac:dyDescent="0.3">
      <c r="B12" s="59" t="s">
        <v>40</v>
      </c>
      <c r="C12" s="60"/>
      <c r="D12" s="61"/>
      <c r="F12" s="59" t="s">
        <v>41</v>
      </c>
      <c r="G12" s="61"/>
    </row>
    <row r="13" spans="2:12" x14ac:dyDescent="0.3">
      <c r="B13" s="20" t="s">
        <v>42</v>
      </c>
      <c r="C13" s="20" t="s">
        <v>39</v>
      </c>
      <c r="D13" s="20" t="s">
        <v>38</v>
      </c>
      <c r="F13" s="15" t="s">
        <v>43</v>
      </c>
      <c r="G13" s="15"/>
    </row>
    <row r="14" spans="2:12" x14ac:dyDescent="0.3">
      <c r="B14" s="15" t="s">
        <v>44</v>
      </c>
      <c r="C14" s="26">
        <v>50</v>
      </c>
      <c r="D14" s="26">
        <v>50</v>
      </c>
      <c r="F14" s="15" t="s">
        <v>45</v>
      </c>
      <c r="G14" s="15"/>
    </row>
    <row r="15" spans="2:12" x14ac:dyDescent="0.3">
      <c r="B15" s="15" t="s">
        <v>46</v>
      </c>
      <c r="C15" s="26">
        <v>0</v>
      </c>
      <c r="D15" s="26">
        <v>2</v>
      </c>
    </row>
    <row r="16" spans="2:12" x14ac:dyDescent="0.3">
      <c r="B16" s="15" t="s">
        <v>47</v>
      </c>
      <c r="C16" s="26">
        <v>11.138923474062871</v>
      </c>
      <c r="D16" s="26">
        <v>11.138923474062871</v>
      </c>
      <c r="E16" s="25"/>
    </row>
    <row r="17" spans="2:8" x14ac:dyDescent="0.3">
      <c r="B17" s="15" t="s">
        <v>48</v>
      </c>
      <c r="C17" s="26">
        <v>0.5</v>
      </c>
      <c r="D17" s="26">
        <v>0.5</v>
      </c>
      <c r="E17" s="25"/>
    </row>
    <row r="18" spans="2:8" x14ac:dyDescent="0.3">
      <c r="B18" s="15" t="s">
        <v>49</v>
      </c>
      <c r="C18" s="26">
        <v>0.33787092351385761</v>
      </c>
      <c r="D18" s="26">
        <v>0.33787092351385761</v>
      </c>
      <c r="E18" s="25"/>
    </row>
    <row r="19" spans="2:8" x14ac:dyDescent="0.3">
      <c r="C19" s="29">
        <f>SUM(C14:C18)</f>
        <v>61.976794397576725</v>
      </c>
      <c r="D19" s="29">
        <f>SUM(D14:D18)</f>
        <v>63.976794397576725</v>
      </c>
    </row>
    <row r="21" spans="2:8" x14ac:dyDescent="0.3">
      <c r="B21" s="59" t="s">
        <v>50</v>
      </c>
      <c r="C21" s="60"/>
      <c r="D21" s="61"/>
    </row>
    <row r="22" spans="2:8" x14ac:dyDescent="0.3">
      <c r="B22" s="20" t="s">
        <v>51</v>
      </c>
      <c r="C22" s="20" t="s">
        <v>39</v>
      </c>
      <c r="D22" s="20" t="s">
        <v>38</v>
      </c>
      <c r="E22" s="28" t="s">
        <v>52</v>
      </c>
      <c r="F22" s="20" t="s">
        <v>53</v>
      </c>
      <c r="G22" s="20" t="s">
        <v>54</v>
      </c>
      <c r="H22" s="20" t="s">
        <v>55</v>
      </c>
    </row>
    <row r="23" spans="2:8" x14ac:dyDescent="0.3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3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3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3">
      <c r="B26" s="27" t="s">
        <v>56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3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JALIXTO CHAVEZ JOEL</cp:lastModifiedBy>
  <cp:lastPrinted>2020-02-25T15:09:47Z</cp:lastPrinted>
  <dcterms:created xsi:type="dcterms:W3CDTF">2019-01-26T16:00:33Z</dcterms:created>
  <dcterms:modified xsi:type="dcterms:W3CDTF">2025-02-12T04:26:46Z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