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sers\USER1\Desktop\CASHBOOK SOTO AND LAMIRADA\SOTOGRANDE- August 2025\"/>
    </mc:Choice>
  </mc:AlternateContent>
  <xr:revisionPtr revIDLastSave="0" documentId="13_ncr:1_{48F3DC77-DFEC-48A1-8B45-FFF335510CAB}" xr6:coauthVersionLast="47" xr6:coauthVersionMax="47" xr10:uidLastSave="{00000000-0000-0000-0000-000000000000}"/>
  <bookViews>
    <workbookView xWindow="-120" yWindow="-120" windowWidth="20730" windowHeight="11040" xr2:uid="{F22FA675-8790-4999-A6A7-FA569911BE91}"/>
  </bookViews>
  <sheets>
    <sheet name="Cash Book _by Dates_Final" sheetId="1" r:id="rId1"/>
    <sheet name="Housefund Encashments" sheetId="2" r:id="rId2"/>
    <sheet name="Cash Count" sheetId="3" r:id="rId3"/>
    <sheet name="Recon" sheetId="5" r:id="rId4"/>
    <sheet name="Sheet1" sheetId="6" r:id="rId5"/>
  </sheets>
  <externalReferences>
    <externalReference r:id="rId6"/>
  </externalReferences>
  <definedNames>
    <definedName name="_xlnm._FilterDatabase" localSheetId="0" hidden="1">'Cash Book _by Dates_Final'!$B$5:$R$619</definedName>
    <definedName name="list_ItemDescription">OFFSET([1]PriceList!$A$1,0,0,MATCH(REPT("z",255),[1]PriceList!$A$1:$A$65536),1)</definedName>
    <definedName name="list_Requisitioner">INDEX([1]Lists!$A$1:$A$65536,2):INDEX([1]Lists!$A$1:$A$65536,MATCH("zzzz",[1]Lists!$A$1:$A$65536))</definedName>
    <definedName name="list_ShippingTerms">INDEX([1]Lists!$C$1:$C$65536,2):INDEX([1]Lists!$C$1:$C$65536,MATCH("zzzz",[1]Lists!$C$1:$C$65536))</definedName>
    <definedName name="list_ShipTo">INDEX([1]ShipTo!$A$1:$A$65536,2):INDEX([1]ShipTo!$A$1:$A$65536,MATCH("zzzz",[1]ShipTo!$A$1:$A$65536))</definedName>
    <definedName name="list_ShipVia">INDEX([1]Lists!$E$1:$E$65536,2):INDEX([1]Lists!$E$1:$E$65536,MATCH("zzzz",[1]Lists!$E$1:$E$65536))</definedName>
    <definedName name="list_Vendors">INDEX([1]Vendors!$A$1:$A$65536,2):INDEX([1]Vendors!$A$1:$A$65536,MATCH("zzzz",[1]Vendors!$A$1:$A$65536))</definedName>
    <definedName name="_xlnm.Print_Area" localSheetId="0">'Cash Book _by Dates_Final'!#REF!</definedName>
    <definedName name="_xlnm.Print_Area" localSheetId="3">Recon!$A$1:$P$55</definedName>
    <definedName name="_xlnm.Print_Titles" localSheetId="0">'Cash Book _by Dates_Final'!$4:$5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2" i="1" l="1"/>
  <c r="J700" i="1"/>
  <c r="K711" i="1"/>
  <c r="K709" i="1"/>
  <c r="J260" i="1"/>
  <c r="K259" i="1"/>
  <c r="J258" i="1"/>
  <c r="K257" i="1"/>
  <c r="K707" i="1"/>
  <c r="K705" i="1"/>
  <c r="K703" i="1"/>
  <c r="K255" i="1"/>
  <c r="J256" i="1"/>
  <c r="J254" i="1"/>
  <c r="K253" i="1"/>
  <c r="J698" i="1"/>
  <c r="J694" i="1"/>
  <c r="J692" i="1"/>
  <c r="K691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K201" i="1"/>
  <c r="K203" i="1"/>
  <c r="K205" i="1"/>
  <c r="K207" i="1"/>
  <c r="K209" i="1"/>
  <c r="K211" i="1"/>
  <c r="K213" i="1"/>
  <c r="K215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K701" i="1"/>
  <c r="K689" i="1"/>
  <c r="J690" i="1"/>
  <c r="J686" i="1"/>
  <c r="J688" i="1"/>
  <c r="J684" i="1"/>
  <c r="J682" i="1"/>
  <c r="K575" i="1"/>
  <c r="J576" i="1"/>
  <c r="K383" i="1"/>
  <c r="K384" i="1"/>
  <c r="K385" i="1"/>
  <c r="K386" i="1"/>
  <c r="K387" i="1"/>
  <c r="K699" i="1"/>
  <c r="K697" i="1"/>
  <c r="K695" i="1"/>
  <c r="K693" i="1"/>
  <c r="J467" i="1"/>
  <c r="K466" i="1"/>
  <c r="J465" i="1"/>
  <c r="K464" i="1"/>
  <c r="J451" i="1"/>
  <c r="J449" i="1"/>
  <c r="J453" i="1"/>
  <c r="J455" i="1"/>
  <c r="J475" i="1"/>
  <c r="K474" i="1"/>
  <c r="J463" i="1"/>
  <c r="K462" i="1"/>
  <c r="J678" i="1"/>
  <c r="K687" i="1"/>
  <c r="K685" i="1" l="1"/>
  <c r="J670" i="1" l="1"/>
  <c r="K683" i="1"/>
  <c r="K681" i="1"/>
  <c r="K679" i="1"/>
  <c r="J461" i="1"/>
  <c r="J459" i="1"/>
  <c r="J672" i="1"/>
  <c r="J676" i="1"/>
  <c r="J674" i="1"/>
  <c r="J443" i="1" l="1"/>
  <c r="J441" i="1"/>
  <c r="K677" i="1" l="1"/>
  <c r="K675" i="1"/>
  <c r="K673" i="1"/>
  <c r="J668" i="1"/>
  <c r="J666" i="1"/>
  <c r="J664" i="1"/>
  <c r="J662" i="1"/>
  <c r="J660" i="1"/>
  <c r="J658" i="1"/>
  <c r="J650" i="1"/>
  <c r="J646" i="1"/>
  <c r="K460" i="1"/>
  <c r="K458" i="1"/>
  <c r="K671" i="1"/>
  <c r="K456" i="1"/>
  <c r="K454" i="1"/>
  <c r="K452" i="1"/>
  <c r="K450" i="1"/>
  <c r="K448" i="1"/>
  <c r="J447" i="1"/>
  <c r="J445" i="1"/>
  <c r="J439" i="1"/>
  <c r="J437" i="1"/>
  <c r="J435" i="1"/>
  <c r="J433" i="1"/>
  <c r="K669" i="1"/>
  <c r="K667" i="1" l="1"/>
  <c r="K446" i="1"/>
  <c r="K444" i="1"/>
  <c r="K665" i="1"/>
  <c r="K663" i="1"/>
  <c r="K661" i="1"/>
  <c r="K442" i="1"/>
  <c r="K440" i="1"/>
  <c r="J648" i="1"/>
  <c r="J656" i="1" l="1"/>
  <c r="J654" i="1"/>
  <c r="J652" i="1"/>
  <c r="K659" i="1" l="1"/>
  <c r="K438" i="1"/>
  <c r="K436" i="1"/>
  <c r="K657" i="1" l="1"/>
  <c r="K655" i="1" l="1"/>
  <c r="J644" i="1" l="1"/>
  <c r="J638" i="1"/>
  <c r="K653" i="1"/>
  <c r="K434" i="1" l="1"/>
  <c r="K432" i="1"/>
  <c r="K651" i="1"/>
  <c r="K649" i="1"/>
  <c r="J642" i="1" l="1"/>
  <c r="J640" i="1"/>
  <c r="K647" i="1" l="1"/>
  <c r="K645" i="1" l="1"/>
  <c r="J634" i="1"/>
  <c r="J636" i="1"/>
  <c r="K643" i="1"/>
  <c r="J431" i="1" l="1"/>
  <c r="K430" i="1"/>
  <c r="J429" i="1"/>
  <c r="K428" i="1"/>
  <c r="K641" i="1" l="1"/>
  <c r="K639" i="1" l="1"/>
  <c r="J427" i="1" l="1"/>
  <c r="J630" i="1"/>
  <c r="K637" i="1"/>
  <c r="K388" i="1" l="1"/>
  <c r="R636" i="1" l="1"/>
  <c r="O636" i="1"/>
  <c r="K635" i="1"/>
  <c r="J624" i="1" l="1"/>
  <c r="J626" i="1"/>
  <c r="J628" i="1"/>
  <c r="K633" i="1" l="1"/>
  <c r="K426" i="1" l="1"/>
  <c r="H188" i="1"/>
  <c r="J188" i="1" s="1"/>
  <c r="G95" i="2"/>
  <c r="H186" i="1"/>
  <c r="J186" i="1" s="1"/>
  <c r="G96" i="2" l="1"/>
  <c r="M388" i="1" l="1"/>
  <c r="K631" i="1" l="1"/>
  <c r="H632" i="1"/>
  <c r="J632" i="1" s="1"/>
  <c r="K629" i="1" l="1"/>
  <c r="H184" i="1" l="1"/>
  <c r="J184" i="1" s="1"/>
  <c r="J425" i="1"/>
  <c r="K627" i="1"/>
  <c r="J614" i="1"/>
  <c r="J618" i="1"/>
  <c r="J620" i="1"/>
  <c r="K625" i="1"/>
  <c r="G94" i="2" l="1"/>
  <c r="J622" i="1"/>
  <c r="J423" i="1"/>
  <c r="K424" i="1"/>
  <c r="K623" i="1" l="1"/>
  <c r="K422" i="1" l="1"/>
  <c r="K621" i="1"/>
  <c r="J616" i="1" l="1"/>
  <c r="J612" i="1"/>
  <c r="K619" i="1"/>
  <c r="K617" i="1"/>
  <c r="R634" i="1"/>
  <c r="O634" i="1"/>
  <c r="J610" i="1" l="1"/>
  <c r="K615" i="1" l="1"/>
  <c r="K613" i="1"/>
  <c r="K611" i="1" l="1"/>
  <c r="K607" i="1" l="1"/>
  <c r="K605" i="1" l="1"/>
  <c r="J606" i="1" s="1"/>
  <c r="K603" i="1" l="1"/>
  <c r="J604" i="1" s="1"/>
  <c r="H822" i="1" l="1"/>
  <c r="K601" i="1"/>
  <c r="J602" i="1" s="1"/>
  <c r="J594" i="1"/>
  <c r="J592" i="1"/>
  <c r="J596" i="1"/>
  <c r="K599" i="1"/>
  <c r="K597" i="1"/>
  <c r="J598" i="1" s="1"/>
  <c r="A852" i="1" l="1"/>
  <c r="K595" i="1" l="1"/>
  <c r="J391" i="1"/>
  <c r="K390" i="1"/>
  <c r="A851" i="1"/>
  <c r="A850" i="1"/>
  <c r="K593" i="1"/>
  <c r="K591" i="1"/>
  <c r="J590" i="1"/>
  <c r="J586" i="1"/>
  <c r="J584" i="1"/>
  <c r="J582" i="1"/>
  <c r="K589" i="1"/>
  <c r="J588" i="1" l="1"/>
  <c r="J393" i="1"/>
  <c r="F39" i="5"/>
  <c r="N37" i="5"/>
  <c r="N31" i="5"/>
  <c r="M39" i="5"/>
  <c r="D50" i="5" s="1"/>
  <c r="I39" i="5"/>
  <c r="D48" i="5" s="1"/>
  <c r="K39" i="5"/>
  <c r="D49" i="5" s="1"/>
  <c r="H39" i="5"/>
  <c r="D47" i="5" s="1"/>
  <c r="D39" i="5"/>
  <c r="D43" i="5" s="1"/>
  <c r="E18" i="5"/>
  <c r="N24" i="5" s="1"/>
  <c r="E6" i="5"/>
  <c r="F49" i="5" l="1"/>
  <c r="E39" i="5"/>
  <c r="D46" i="5" s="1"/>
  <c r="D51" i="5" s="1"/>
  <c r="F50" i="5"/>
  <c r="N16" i="5"/>
  <c r="N39" i="5" s="1"/>
  <c r="D53" i="5" l="1"/>
  <c r="F53" i="5"/>
  <c r="K587" i="1" l="1"/>
  <c r="K392" i="1"/>
  <c r="K585" i="1"/>
  <c r="J580" i="1"/>
  <c r="K583" i="1" l="1"/>
  <c r="J578" i="1" l="1"/>
  <c r="J574" i="1"/>
  <c r="E856" i="1"/>
  <c r="K581" i="1"/>
  <c r="K579" i="1" l="1"/>
  <c r="K577" i="1"/>
  <c r="J572" i="1" l="1"/>
  <c r="J570" i="1"/>
  <c r="E858" i="1" l="1"/>
  <c r="E860" i="1" s="1"/>
  <c r="C22" i="3" l="1"/>
  <c r="K573" i="1"/>
  <c r="K571" i="1" l="1"/>
  <c r="K569" i="1" l="1"/>
  <c r="J568" i="1" l="1"/>
  <c r="J566" i="1"/>
  <c r="K567" i="1" l="1"/>
  <c r="K563" i="1" l="1"/>
  <c r="K565" i="1"/>
  <c r="J564" i="1" l="1"/>
  <c r="J395" i="1" l="1"/>
  <c r="J562" i="1"/>
  <c r="K394" i="1"/>
  <c r="K561" i="1" l="1"/>
  <c r="J560" i="1" l="1"/>
  <c r="K559" i="1"/>
  <c r="J558" i="1"/>
  <c r="J556" i="1"/>
  <c r="K557" i="1" l="1"/>
  <c r="J554" i="1"/>
  <c r="J552" i="1"/>
  <c r="K555" i="1" l="1"/>
  <c r="K553" i="1" l="1"/>
  <c r="J548" i="1" l="1"/>
  <c r="J550" i="1"/>
  <c r="K551" i="1"/>
  <c r="J482" i="1" l="1"/>
  <c r="K549" i="1"/>
  <c r="J544" i="1" l="1"/>
  <c r="J546" i="1"/>
  <c r="K547" i="1" l="1"/>
  <c r="K545" i="1" l="1"/>
  <c r="J542" i="1" l="1"/>
  <c r="J538" i="1"/>
  <c r="J540" i="1"/>
  <c r="K543" i="1"/>
  <c r="K541" i="1" l="1"/>
  <c r="K539" i="1" l="1"/>
  <c r="J397" i="1" l="1"/>
  <c r="K396" i="1"/>
  <c r="K537" i="1" l="1"/>
  <c r="K398" i="1" l="1"/>
  <c r="J399" i="1"/>
  <c r="J530" i="1"/>
  <c r="J536" i="1"/>
  <c r="J534" i="1"/>
  <c r="J532" i="1"/>
  <c r="K535" i="1" l="1"/>
  <c r="K533" i="1" l="1"/>
  <c r="K531" i="1" l="1"/>
  <c r="K529" i="1" l="1"/>
  <c r="J528" i="1" l="1"/>
  <c r="J526" i="1"/>
  <c r="K525" i="1" l="1"/>
  <c r="J524" i="1"/>
  <c r="J522" i="1"/>
  <c r="K527" i="1" l="1"/>
  <c r="J401" i="1" l="1"/>
  <c r="K400" i="1"/>
  <c r="K523" i="1" l="1"/>
  <c r="K513" i="1" l="1"/>
  <c r="J512" i="1"/>
  <c r="J514" i="1" l="1"/>
  <c r="J516" i="1"/>
  <c r="J520" i="1"/>
  <c r="J518" i="1"/>
  <c r="K521" i="1" l="1"/>
  <c r="K519" i="1" l="1"/>
  <c r="K517" i="1" l="1"/>
  <c r="J510" i="1" l="1"/>
  <c r="J405" i="1"/>
  <c r="J407" i="1"/>
  <c r="J411" i="1"/>
  <c r="J409" i="1"/>
  <c r="J403" i="1"/>
  <c r="K515" i="1"/>
  <c r="K511" i="1" l="1"/>
  <c r="K402" i="1"/>
  <c r="K404" i="1"/>
  <c r="K406" i="1"/>
  <c r="K408" i="1"/>
  <c r="K410" i="1"/>
  <c r="J508" i="1" l="1"/>
  <c r="J506" i="1"/>
  <c r="J413" i="1" l="1"/>
  <c r="K509" i="1" l="1"/>
  <c r="K507" i="1" l="1"/>
  <c r="J492" i="1"/>
  <c r="J498" i="1"/>
  <c r="K497" i="1"/>
  <c r="J504" i="1"/>
  <c r="J502" i="1"/>
  <c r="J500" i="1"/>
  <c r="J496" i="1" l="1"/>
  <c r="J494" i="1"/>
  <c r="K495" i="1"/>
  <c r="K493" i="1"/>
  <c r="K412" i="1" l="1"/>
  <c r="K505" i="1" l="1"/>
  <c r="K501" i="1" l="1"/>
  <c r="K503" i="1"/>
  <c r="K499" i="1" l="1"/>
  <c r="J389" i="1" l="1"/>
  <c r="K491" i="1" l="1"/>
  <c r="J490" i="1" l="1"/>
  <c r="K414" i="1" l="1"/>
  <c r="J415" i="1"/>
  <c r="K416" i="1"/>
  <c r="K489" i="1" l="1"/>
  <c r="J471" i="1" l="1"/>
  <c r="J486" i="1" l="1"/>
  <c r="J484" i="1" l="1"/>
  <c r="K483" i="1"/>
  <c r="K481" i="1"/>
  <c r="J488" i="1"/>
  <c r="K487" i="1" l="1"/>
  <c r="J417" i="1" l="1"/>
  <c r="K485" i="1" l="1"/>
  <c r="J480" i="1"/>
  <c r="J473" i="1" l="1"/>
  <c r="L827" i="1" s="1"/>
  <c r="K472" i="1"/>
  <c r="K479" i="1" l="1"/>
  <c r="J419" i="1" l="1"/>
  <c r="K418" i="1"/>
  <c r="K470" i="1"/>
  <c r="L833" i="1" s="1"/>
  <c r="D826" i="1" l="1"/>
  <c r="D827" i="1"/>
  <c r="D828" i="1"/>
  <c r="D829" i="1"/>
  <c r="D830" i="1"/>
  <c r="D831" i="1"/>
  <c r="D832" i="1"/>
  <c r="D833" i="1"/>
  <c r="D835" i="1"/>
  <c r="D836" i="1"/>
  <c r="D837" i="1"/>
  <c r="D825" i="1"/>
  <c r="G9" i="2" l="1"/>
  <c r="J8" i="1"/>
  <c r="K7" i="1"/>
  <c r="J6" i="1"/>
  <c r="C10" i="3"/>
  <c r="H10" i="3"/>
  <c r="C11" i="3"/>
  <c r="E826" i="1" s="1"/>
  <c r="H11" i="3"/>
  <c r="C12" i="3"/>
  <c r="E827" i="1" s="1"/>
  <c r="H12" i="3"/>
  <c r="C13" i="3"/>
  <c r="E828" i="1" s="1"/>
  <c r="H13" i="3"/>
  <c r="C14" i="3"/>
  <c r="E829" i="1" s="1"/>
  <c r="H14" i="3"/>
  <c r="C15" i="3"/>
  <c r="E830" i="1" s="1"/>
  <c r="H15" i="3"/>
  <c r="C16" i="3"/>
  <c r="E831" i="1" s="1"/>
  <c r="H16" i="3"/>
  <c r="C17" i="3"/>
  <c r="E832" i="1" s="1"/>
  <c r="H17" i="3"/>
  <c r="C18" i="3"/>
  <c r="E833" i="1" s="1"/>
  <c r="H18" i="3"/>
  <c r="C19" i="3"/>
  <c r="E834" i="1" s="1"/>
  <c r="H19" i="3"/>
  <c r="C20" i="3"/>
  <c r="E835" i="1" s="1"/>
  <c r="H20" i="3"/>
  <c r="C21" i="3"/>
  <c r="E836" i="1" s="1"/>
  <c r="H21" i="3"/>
  <c r="E837" i="1"/>
  <c r="H22" i="3"/>
  <c r="D31" i="3"/>
  <c r="I31" i="3"/>
  <c r="C35" i="3"/>
  <c r="H35" i="3"/>
  <c r="C36" i="3"/>
  <c r="H36" i="3"/>
  <c r="C37" i="3"/>
  <c r="H37" i="3"/>
  <c r="C38" i="3"/>
  <c r="H38" i="3"/>
  <c r="C39" i="3"/>
  <c r="H39" i="3"/>
  <c r="C40" i="3"/>
  <c r="H40" i="3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619" i="1" s="1"/>
  <c r="O822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619" i="1" s="1"/>
  <c r="R822" i="1" s="1"/>
  <c r="M822" i="1"/>
  <c r="N822" i="1"/>
  <c r="P822" i="1"/>
  <c r="Q822" i="1"/>
  <c r="K822" i="1" l="1"/>
  <c r="L832" i="1"/>
  <c r="L836" i="1" s="1"/>
  <c r="J822" i="1"/>
  <c r="L826" i="1"/>
  <c r="L6" i="1"/>
  <c r="L825" i="1" s="1"/>
  <c r="E825" i="1"/>
  <c r="E838" i="1" s="1"/>
  <c r="C23" i="3"/>
  <c r="L842" i="1" s="1"/>
  <c r="C41" i="3"/>
  <c r="H23" i="3"/>
  <c r="H41" i="3"/>
  <c r="L838" i="1" l="1"/>
  <c r="L844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  <author>63909</author>
  </authors>
  <commentList>
    <comment ref="H391" authorId="0" shapeId="0" xr:uid="{AAACB3FE-FBAB-424D-978F-B43F278B9D93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350 000-paid out-Borrowed in 350,000  fund allocated for function 500pax</t>
        </r>
      </text>
    </comment>
    <comment ref="H393" authorId="0" shapeId="0" xr:uid="{8B4F4EA2-50B2-430B-ACC4-81EC264E71D7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350 000-paid out-Borrowed in 350,000  fund allocated for function 500pax</t>
        </r>
      </text>
    </comment>
    <comment ref="H394" authorId="0" shapeId="0" xr:uid="{97AAE16B-9963-4825-9523-EBFC5DC90572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350 000-paid out-Borrowed in 350,000  fund allocated for function 500pax</t>
        </r>
      </text>
    </comment>
    <comment ref="H395" authorId="0" shapeId="0" xr:uid="{544A9E4C-0BAF-4339-8CD1-ED88D25B8816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350 000-paid out-Borrowed in 350,000  fund allocated for function 500pax</t>
        </r>
      </text>
    </comment>
    <comment ref="H396" authorId="0" shapeId="0" xr:uid="{3E057926-51B9-419F-BD45-5254CDB89A13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350 000-paid out-Borrowed in 350,000  fund allocated for function 500pax</t>
        </r>
      </text>
    </comment>
    <comment ref="H397" authorId="0" shapeId="0" xr:uid="{0832452F-6281-4B28-9705-4613E1D7D0DC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350 000-paid out-Borrowed in 350,000  fund allocated for function 500pax</t>
        </r>
      </text>
    </comment>
    <comment ref="H472" authorId="1" shapeId="0" xr:uid="{A600D172-1169-4AE4-98BE-AF91FFF06D3D}">
      <text>
        <r>
          <rPr>
            <b/>
            <sz val="9"/>
            <color indexed="81"/>
            <rFont val="Tahoma"/>
            <family val="2"/>
          </rPr>
          <t>63909:</t>
        </r>
        <r>
          <rPr>
            <sz val="9"/>
            <color indexed="81"/>
            <rFont val="Tahoma"/>
            <family val="2"/>
          </rPr>
          <t xml:space="preserve">
for gretchel yam-id &amp; clissy siclot payroll
</t>
        </r>
      </text>
    </comment>
    <comment ref="H485" authorId="1" shapeId="0" xr:uid="{DDDF911F-52CC-4DA1-9776-0DBA82170A19}">
      <text>
        <r>
          <rPr>
            <b/>
            <sz val="9"/>
            <color indexed="81"/>
            <rFont val="Tahoma"/>
            <family val="2"/>
          </rPr>
          <t>63909:</t>
        </r>
        <r>
          <rPr>
            <sz val="9"/>
            <color indexed="81"/>
            <rFont val="Tahoma"/>
            <family val="2"/>
          </rPr>
          <t xml:space="preserve">
for ma'am rechie capua
</t>
        </r>
      </text>
    </comment>
    <comment ref="H493" authorId="0" shapeId="0" xr:uid="{E4CAA39A-01A4-4D28-88C8-850429E64ECD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for Samantha Navarro</t>
        </r>
      </text>
    </comment>
    <comment ref="H495" authorId="0" shapeId="0" xr:uid="{C54831DB-FCBD-45E1-9ECC-329ACF1F026F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for Jessa Mae Pancito</t>
        </r>
      </text>
    </comment>
    <comment ref="H497" authorId="0" shapeId="0" xr:uid="{739ABEB7-D9E1-4D7E-AEE0-3F7517C00AC6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for F.O Darlyn</t>
        </r>
      </text>
    </comment>
    <comment ref="H533" authorId="0" shapeId="0" xr:uid="{137CF138-25F5-4C39-9FC6-28B4A8D48384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350 000-paid out-Borrowed in 350,000  fund allocated for function 500pax</t>
        </r>
      </text>
    </comment>
    <comment ref="H534" authorId="0" shapeId="0" xr:uid="{8F6A8AEC-FAEA-4293-A931-9E8F38CE7E80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350 000-paid out-Borrowed in 350,000  fund allocated for function 500pax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ARTERRA-PC5</author>
  </authors>
  <commentList>
    <comment ref="G30" authorId="0" shapeId="0" xr:uid="{10F57C16-C786-4672-953F-5DDECB27AB00}">
      <text>
        <r>
          <rPr>
            <b/>
            <sz val="9"/>
            <color indexed="81"/>
            <rFont val="Tahoma"/>
            <family val="2"/>
          </rPr>
          <t xml:space="preserve">78,628.48 before
 typo error
</t>
        </r>
      </text>
    </comment>
  </commentList>
</comments>
</file>

<file path=xl/sharedStrings.xml><?xml version="1.0" encoding="utf-8"?>
<sst xmlns="http://schemas.openxmlformats.org/spreadsheetml/2006/main" count="1699" uniqueCount="820">
  <si>
    <t>Cash over</t>
  </si>
  <si>
    <t xml:space="preserve">as of </t>
  </si>
  <si>
    <t>Cash Count</t>
  </si>
  <si>
    <t>Should be cash on hand</t>
  </si>
  <si>
    <t>a.) Expenses Paid Out</t>
  </si>
  <si>
    <t>Less: All Cash Outflow</t>
  </si>
  <si>
    <t>d.) Cash Sales</t>
  </si>
  <si>
    <t>c.) Salaries Replenishments</t>
  </si>
  <si>
    <t>b.) Petty Cash Replenishments</t>
  </si>
  <si>
    <t>a.) Petty Cash Funds</t>
  </si>
  <si>
    <t>Amount</t>
  </si>
  <si>
    <t>Pieces</t>
  </si>
  <si>
    <t>Denominations</t>
  </si>
  <si>
    <t>Balance</t>
  </si>
  <si>
    <t>Credit</t>
  </si>
  <si>
    <t>Debit</t>
  </si>
  <si>
    <t>Cleared</t>
  </si>
  <si>
    <t>AMOUNT</t>
  </si>
  <si>
    <t>POST REFERENCE</t>
  </si>
  <si>
    <t>UNIT PRICE</t>
  </si>
  <si>
    <t xml:space="preserve">QUANTITY </t>
  </si>
  <si>
    <t>DESCRIPTION</t>
  </si>
  <si>
    <t>PAYEE</t>
  </si>
  <si>
    <t>DATE</t>
  </si>
  <si>
    <t>CPO</t>
  </si>
  <si>
    <t>Cash in Bank (BDO)</t>
  </si>
  <si>
    <t>Undeposited Cash Receipts</t>
  </si>
  <si>
    <t>Cash - House Fund</t>
  </si>
  <si>
    <t xml:space="preserve"> </t>
  </si>
  <si>
    <t>By Dates</t>
  </si>
  <si>
    <t>Cash Book Reconciliaton</t>
  </si>
  <si>
    <t>Endorsed to</t>
  </si>
  <si>
    <t>Check #</t>
  </si>
  <si>
    <t>CV#</t>
  </si>
  <si>
    <t>Particular</t>
  </si>
  <si>
    <t>Payee</t>
  </si>
  <si>
    <t>Encashment Date</t>
  </si>
  <si>
    <t>Receipt Date of Check</t>
  </si>
  <si>
    <t>Housefund Encashments</t>
  </si>
  <si>
    <t>Designation</t>
  </si>
  <si>
    <t>Name and Signature w/ date and time</t>
  </si>
  <si>
    <t>Witnessed By:</t>
  </si>
  <si>
    <t>Prepared By:</t>
  </si>
  <si>
    <t xml:space="preserve">Total </t>
  </si>
  <si>
    <t>pcs</t>
  </si>
  <si>
    <t>Denomination</t>
  </si>
  <si>
    <t>US Dollar</t>
  </si>
  <si>
    <t>Check Number</t>
  </si>
  <si>
    <t xml:space="preserve">Bank </t>
  </si>
  <si>
    <t>Payor</t>
  </si>
  <si>
    <t>Checks</t>
  </si>
  <si>
    <t>Total</t>
  </si>
  <si>
    <t>Peso</t>
  </si>
  <si>
    <t>General Cashier</t>
  </si>
  <si>
    <t>Petty Cash Fund</t>
  </si>
  <si>
    <t>Month End Cash Count</t>
  </si>
  <si>
    <t>Purchases: pcv#15699-15904</t>
  </si>
  <si>
    <t>pcv#15699-15904</t>
  </si>
  <si>
    <t>Claudine Gonzales</t>
  </si>
  <si>
    <t xml:space="preserve">Encashment: </t>
  </si>
  <si>
    <t>chk#6000131591</t>
  </si>
  <si>
    <t>Purchases: pcv#15905-15908</t>
  </si>
  <si>
    <t>pcv#15905-15908</t>
  </si>
  <si>
    <t>chk#6000131590</t>
  </si>
  <si>
    <t>Purchases:</t>
  </si>
  <si>
    <t xml:space="preserve"> pcv#016207-016223</t>
  </si>
  <si>
    <t>chk#6000071375</t>
  </si>
  <si>
    <t>pcv#016224-016234</t>
  </si>
  <si>
    <t>chk#6000071376</t>
  </si>
  <si>
    <t>Purchases:  pcv#15926-15945</t>
  </si>
  <si>
    <t>pcv#15926-15945</t>
  </si>
  <si>
    <t>Kimberly Degamo</t>
  </si>
  <si>
    <t>chk#6000071389</t>
  </si>
  <si>
    <t>pcv#15946-15967</t>
  </si>
  <si>
    <t>chk#6000071406</t>
  </si>
  <si>
    <t>pcv#15968-15704</t>
  </si>
  <si>
    <t>chk#6000071405</t>
  </si>
  <si>
    <t>Purchases:pcv#15716-15745</t>
  </si>
  <si>
    <t>pcv#15716-15745</t>
  </si>
  <si>
    <t xml:space="preserve">Rec from Omega for car accident </t>
  </si>
  <si>
    <t>Partial payment</t>
  </si>
  <si>
    <t>chk#600071413</t>
  </si>
  <si>
    <t>PCF#15699 - #15904</t>
  </si>
  <si>
    <t>PCF#15905 - #15908</t>
  </si>
  <si>
    <t>PCF#15926 - #15945</t>
  </si>
  <si>
    <t>PCF#16207 - #16223</t>
  </si>
  <si>
    <t>PCF#15946 - #15967</t>
  </si>
  <si>
    <t>PCF#15716 - #15745</t>
  </si>
  <si>
    <t>PCF#15968 - #15704</t>
  </si>
  <si>
    <t>Petty Cash Custodian</t>
  </si>
  <si>
    <t>Sotogrande Hotel and Resort, Inc.</t>
  </si>
  <si>
    <t>payroll journal</t>
  </si>
  <si>
    <t>pcv#</t>
  </si>
  <si>
    <t>chk#6000071437</t>
  </si>
  <si>
    <t>Purchases:pcv#15769-15782</t>
  </si>
  <si>
    <t>pcv#15769-15782</t>
  </si>
  <si>
    <t>chk#6000071436</t>
  </si>
  <si>
    <t>chk#6000071435</t>
  </si>
  <si>
    <t>Oncall Payroll-June 1 - June 3, 2023</t>
  </si>
  <si>
    <t>Direct Employee Payroll - June 10-25,2023</t>
  </si>
  <si>
    <t>chk#6000151961</t>
  </si>
  <si>
    <t>Purchases:pcv#15807-15843</t>
  </si>
  <si>
    <t>pcv#15807-15843</t>
  </si>
  <si>
    <t>PCF#15807 - #15843</t>
  </si>
  <si>
    <t>chk#6000151960</t>
  </si>
  <si>
    <t>Oncall Payroll-July 9-15, 2023</t>
  </si>
  <si>
    <t>Purchases:pcv#16035-16086</t>
  </si>
  <si>
    <t>pcv#16035-16086</t>
  </si>
  <si>
    <t>chk#6000151977</t>
  </si>
  <si>
    <t>PCF#16035 - 16086</t>
  </si>
  <si>
    <t>Sotogrande Hotel and Resorts, Inc.</t>
  </si>
  <si>
    <t>Oncall Payroll-July 15-22, 2023</t>
  </si>
  <si>
    <t>Purchases:pcv#15791-15795,15802-15806</t>
  </si>
  <si>
    <t>pcv#15791-15795,15802-15806</t>
  </si>
  <si>
    <t>PCF#15791 - #15795, #15802 - #15806</t>
  </si>
  <si>
    <t>Purchases:pcv#15746-15791</t>
  </si>
  <si>
    <t>pcv#15746-15791</t>
  </si>
  <si>
    <t>PCF#15746 - #15791</t>
  </si>
  <si>
    <r>
      <t xml:space="preserve">PCF#15769 - </t>
    </r>
    <r>
      <rPr>
        <i/>
        <sz val="9"/>
        <color theme="1"/>
        <rFont val="Arial"/>
        <family val="2"/>
      </rPr>
      <t>#</t>
    </r>
    <r>
      <rPr>
        <sz val="9"/>
        <color theme="1"/>
        <rFont val="Arial"/>
        <family val="2"/>
      </rPr>
      <t>15782</t>
    </r>
  </si>
  <si>
    <t>Purchases:pcv#15844-15850-16001-16016</t>
  </si>
  <si>
    <t>PCF#15844 - #15850, #16001 - #16016</t>
  </si>
  <si>
    <t>Purchases:pcv#16087-16138</t>
  </si>
  <si>
    <t>pcv#16087-16138</t>
  </si>
  <si>
    <t>chk#6000151987</t>
  </si>
  <si>
    <t>PCF#16087 - #16138</t>
  </si>
  <si>
    <t>Direct Employee Payroll - July11-25,2023</t>
  </si>
  <si>
    <t>Purchases:pcv#16192-16198</t>
  </si>
  <si>
    <t>pcv#16192-16198</t>
  </si>
  <si>
    <t>chk#6000151990</t>
  </si>
  <si>
    <t>Purchases:pcv#16139-16173</t>
  </si>
  <si>
    <t>pcv#16139-16173</t>
  </si>
  <si>
    <t>chk#6000151988</t>
  </si>
  <si>
    <t>PCF#16139 - #16173</t>
  </si>
  <si>
    <t>Purchases:pcv#16174-16191</t>
  </si>
  <si>
    <t>pcv#16174-16191</t>
  </si>
  <si>
    <t>chk#6000151989</t>
  </si>
  <si>
    <t>PCF#16174 - #16191</t>
  </si>
  <si>
    <t>PCF#16192 -16198</t>
  </si>
  <si>
    <t>Oncall Payroll-July 30, 2023</t>
  </si>
  <si>
    <t>Purchases:pcv#16199-16292</t>
  </si>
  <si>
    <t>pcv#16199-16292</t>
  </si>
  <si>
    <t>chk#6000151954</t>
  </si>
  <si>
    <t>PCF#16199 - 16292</t>
  </si>
  <si>
    <t>Oncall Payroll-July 23-30, 2023</t>
  </si>
  <si>
    <t>chk#6000071438</t>
  </si>
  <si>
    <t>PCF#</t>
  </si>
  <si>
    <t>HDMF - Payments June 2023</t>
  </si>
  <si>
    <t>HDMF - Payments April 2023</t>
  </si>
  <si>
    <t>Oncall Payroll-August 12-19, 2023</t>
  </si>
  <si>
    <t>Purchases:pcv#16293-16343</t>
  </si>
  <si>
    <t>pcv#16293-16343</t>
  </si>
  <si>
    <t>chk#6000151955</t>
  </si>
  <si>
    <t>PCF#16293 - #16343</t>
  </si>
  <si>
    <t>HDMF - Payments July 2023</t>
  </si>
  <si>
    <t xml:space="preserve">           </t>
  </si>
  <si>
    <t>Purchases:pcv#16345-16389</t>
  </si>
  <si>
    <t>pcv#16345-16389</t>
  </si>
  <si>
    <t>chk#6000152200</t>
  </si>
  <si>
    <t>PCF#16345 - #16389</t>
  </si>
  <si>
    <t>Oncall Payroll-August 20-30, 2023</t>
  </si>
  <si>
    <t>Encashment:</t>
  </si>
  <si>
    <t>chk#6000152201</t>
  </si>
  <si>
    <t>Oncall Payroll-September 3-9, 2023</t>
  </si>
  <si>
    <t>PCF#16392 - #16396</t>
  </si>
  <si>
    <t>chk#6000152216</t>
  </si>
  <si>
    <t>Oncall Payroll-September 18-23, 2023</t>
  </si>
  <si>
    <t>Oncall Payroll-September 11-16, 2023</t>
  </si>
  <si>
    <t>Purchases:pcv#16502-16526</t>
  </si>
  <si>
    <t>chk#6000152219</t>
  </si>
  <si>
    <t>pcv#16502-16526</t>
  </si>
  <si>
    <t>PCF#16502 - #16526</t>
  </si>
  <si>
    <t>Oncall Payroll-September 24-30, 2023</t>
  </si>
  <si>
    <t>PCF#16567-#16596</t>
  </si>
  <si>
    <t>Purchases:pcv#16567-16596</t>
  </si>
  <si>
    <t>pcv#16567-16596</t>
  </si>
  <si>
    <t>chk#6000152221</t>
  </si>
  <si>
    <t>HDMF - Payments August 2023</t>
  </si>
  <si>
    <t>Purchases:pcv#16527-16566</t>
  </si>
  <si>
    <t>pcv#16527-16566</t>
  </si>
  <si>
    <t>chk#6000152227</t>
  </si>
  <si>
    <t>PCF#16391 - #16398-16455</t>
  </si>
  <si>
    <t>Direct Payroll-August 26-September 10, 2023</t>
  </si>
  <si>
    <t>PCF#16527-#16566</t>
  </si>
  <si>
    <t>Direct Payroll-August 25-September 10, 2023</t>
  </si>
  <si>
    <t>16415</t>
  </si>
  <si>
    <t>pcv#16391,16397-16457</t>
  </si>
  <si>
    <t>Purchases:pcv#16392-16396, 16458-16501</t>
  </si>
  <si>
    <t>pcv#16392 - #16396, 16458-16501</t>
  </si>
  <si>
    <t>Oncall Payroll-October 1-7, 2023</t>
  </si>
  <si>
    <t>Purchases:pcv#16597-16657</t>
  </si>
  <si>
    <t>pcv#16597-16657</t>
  </si>
  <si>
    <t>chk#6000152251</t>
  </si>
  <si>
    <t>PCF#16597-#16657</t>
  </si>
  <si>
    <t>Oncall Payroll-October 09-14, 2023</t>
  </si>
  <si>
    <t>Purchases:pcv#16658-16695</t>
  </si>
  <si>
    <t>chk#6000152308</t>
  </si>
  <si>
    <t>PLDT- Payment September 2023-#0194017189</t>
  </si>
  <si>
    <t>PLDT- Payment September 2023-#0194017197</t>
  </si>
  <si>
    <t>A/R-Club Morocco</t>
  </si>
  <si>
    <t>A/R-Splendido Hotel</t>
  </si>
  <si>
    <t>pcv#16658-16695</t>
  </si>
  <si>
    <t>PCF#16658-16695</t>
  </si>
  <si>
    <t>Oncall Payroll-October 16-21, 2023</t>
  </si>
  <si>
    <t>Oncall Payroll-October 21-25, 2023</t>
  </si>
  <si>
    <t>Oncall Payroll-October  15-28, 2023</t>
  </si>
  <si>
    <t>Oncall Payroll-October  27-Nov. 04, 2023</t>
  </si>
  <si>
    <t>Purchases:pcv#16738-16765</t>
  </si>
  <si>
    <t>pcv#16738-16765</t>
  </si>
  <si>
    <t>chk#6000152327</t>
  </si>
  <si>
    <t>PCF#16738-16765</t>
  </si>
  <si>
    <t>Oncall Payroll-November 05-11, 2023</t>
  </si>
  <si>
    <t>Purchases:pcv#16766-16806</t>
  </si>
  <si>
    <t>pcv#16766-16806</t>
  </si>
  <si>
    <t>chk#6000152347</t>
  </si>
  <si>
    <t>Purchases:pcv#16696-16734</t>
  </si>
  <si>
    <t>chk#6000152333</t>
  </si>
  <si>
    <t>PCF#16766-16806</t>
  </si>
  <si>
    <t>PCF#16696-16737</t>
  </si>
  <si>
    <t>Direct Payroll-October 11-25, 2023</t>
  </si>
  <si>
    <t>Oncall Payroll-November 12-18, 2023</t>
  </si>
  <si>
    <t>For Credit Card Payment</t>
  </si>
  <si>
    <t>Oncall Payroll-November 19-25, 2023</t>
  </si>
  <si>
    <t>Purchases:pcv#16807-16860</t>
  </si>
  <si>
    <t>chk#6000177603</t>
  </si>
  <si>
    <t>PCF#16807-16860</t>
  </si>
  <si>
    <t>Oncall Payroll-November 26-Dec. 02, 2023</t>
  </si>
  <si>
    <t>Purchases:pcv#16861-16912</t>
  </si>
  <si>
    <t>pcv#16861-16912</t>
  </si>
  <si>
    <t>pcv#16807-16860</t>
  </si>
  <si>
    <t>pcv#16696-16734</t>
  </si>
  <si>
    <t>chk#6000752350</t>
  </si>
  <si>
    <t>PCF#16861-16912</t>
  </si>
  <si>
    <t>Oncall Payroll-Dec. 03-11, 2023</t>
  </si>
  <si>
    <t>Purchases:pcv#16913-16946</t>
  </si>
  <si>
    <t>pcv#16913-16946</t>
  </si>
  <si>
    <t>chk#6000177643</t>
  </si>
  <si>
    <t>PCF#16913-1946</t>
  </si>
  <si>
    <t>Purchases:pcv#16947-16982</t>
  </si>
  <si>
    <t>pcv#16947-16982</t>
  </si>
  <si>
    <t>PCF#16947-16982</t>
  </si>
  <si>
    <t>PCF#16983-17014</t>
  </si>
  <si>
    <t>Purchases:pcv#16983-17014</t>
  </si>
  <si>
    <t>pcv#pcv#16983-17014</t>
  </si>
  <si>
    <t>Oncall Payroll-Dec. 08-16, 2023</t>
  </si>
  <si>
    <t>Oncall Payroll-Dec. 11-20, 2023</t>
  </si>
  <si>
    <t>Purchases:pcv#17015-17043</t>
  </si>
  <si>
    <t>pcv#17015-17043</t>
  </si>
  <si>
    <t>chk#6000177694</t>
  </si>
  <si>
    <t>PCF#17015-17043</t>
  </si>
  <si>
    <t>chk#6000177691</t>
  </si>
  <si>
    <t>Purchases:pcv#17044-17057</t>
  </si>
  <si>
    <t>pcv#17044-17057</t>
  </si>
  <si>
    <t>chk#6000177693</t>
  </si>
  <si>
    <t>PCF#17044-17057</t>
  </si>
  <si>
    <t>Purchases:pcv#17058-17075</t>
  </si>
  <si>
    <t>pcv#17058-17075</t>
  </si>
  <si>
    <t>chk#6000177695</t>
  </si>
  <si>
    <t>PCF#17058-17075</t>
  </si>
  <si>
    <t>Oncall Payroll-Dec. 16-23, 2023</t>
  </si>
  <si>
    <t>For 500pax function giveaways-Dec. 17,2023</t>
  </si>
  <si>
    <t>Purchases:pcv#17076-17105</t>
  </si>
  <si>
    <t>pcv#17076-17105</t>
  </si>
  <si>
    <t>PCF#17076-17105</t>
  </si>
  <si>
    <t>chk#6000177697</t>
  </si>
  <si>
    <t>Purchases:pcv#17106</t>
  </si>
  <si>
    <t>pcv#17106</t>
  </si>
  <si>
    <t>chk#6000177696</t>
  </si>
  <si>
    <t>PCF#17106</t>
  </si>
  <si>
    <t>Purchases:pcv#17107-17122</t>
  </si>
  <si>
    <t>pcv#17107-17122</t>
  </si>
  <si>
    <t>PCF#17107-17122</t>
  </si>
  <si>
    <t>Purchases:pcv#17123-17128</t>
  </si>
  <si>
    <t>:pcv#17123-17128</t>
  </si>
  <si>
    <t>chk#6000177704</t>
  </si>
  <si>
    <t>chk#6000177702</t>
  </si>
  <si>
    <t>PCF#17123-17128</t>
  </si>
  <si>
    <t>chk#6000177714</t>
  </si>
  <si>
    <t>Oncall Payroll-Dec. 23-29, 2023</t>
  </si>
  <si>
    <t>Oncall Payroll-Dec. 11-15, 2023</t>
  </si>
  <si>
    <t>Purchases:pcv#17130-17179</t>
  </si>
  <si>
    <t>:pcv#17130-17179</t>
  </si>
  <si>
    <t>Purchases:pcv#17180-17222</t>
  </si>
  <si>
    <t>Purchases:pcv#17223-17227</t>
  </si>
  <si>
    <t>:pcv#17223-17227</t>
  </si>
  <si>
    <t>chk#6000177729</t>
  </si>
  <si>
    <t>chk#6000177731</t>
  </si>
  <si>
    <t>:pcv#17180-17222</t>
  </si>
  <si>
    <t>PCF#17130-17179</t>
  </si>
  <si>
    <t>PCF#17180-17222</t>
  </si>
  <si>
    <t>PCF#17223-17227</t>
  </si>
  <si>
    <t>Oncall Payroll-(Dec. 10,2023), Dec.30-January 06,2024</t>
  </si>
  <si>
    <t>Oncall Payroll-January 07-13,2024</t>
  </si>
  <si>
    <t>Purchases:pcv#17228-17257</t>
  </si>
  <si>
    <t>:pcv#17228-17257</t>
  </si>
  <si>
    <t>chk#6000177764</t>
  </si>
  <si>
    <t>PCF#17228-17257</t>
  </si>
  <si>
    <t>Oncall Payroll-January 13-20,2024</t>
  </si>
  <si>
    <t>Oncall Payroll-January 27- February 03,2024</t>
  </si>
  <si>
    <t>Oncall Payroll-January 21-29,2024</t>
  </si>
  <si>
    <t>Purchases:pcv#17258-17302</t>
  </si>
  <si>
    <t>pcv#17258-17302</t>
  </si>
  <si>
    <t>chk#6000177778</t>
  </si>
  <si>
    <t>Purchases:pcv#17303-17339</t>
  </si>
  <si>
    <t>pcv#17303-17339</t>
  </si>
  <si>
    <t>chk#6000177793</t>
  </si>
  <si>
    <t>PCF#17258-17302</t>
  </si>
  <si>
    <t>PCF#17303-17339</t>
  </si>
  <si>
    <t>Oncall Payroll February 04-12,2024</t>
  </si>
  <si>
    <t>Purchases:pcv#17340-17368</t>
  </si>
  <si>
    <t>pcv#17340-17368</t>
  </si>
  <si>
    <t>chk#6000177842</t>
  </si>
  <si>
    <t>PCF#17340-17368</t>
  </si>
  <si>
    <t>PCF#1769-17401</t>
  </si>
  <si>
    <t>Purchases:pcv#17369-17401</t>
  </si>
  <si>
    <t>pcv#17369-17401</t>
  </si>
  <si>
    <t>chk#6000177843</t>
  </si>
  <si>
    <t>PCF#17402-17431</t>
  </si>
  <si>
    <t>Purchases:pcv#17402-17431</t>
  </si>
  <si>
    <t>pcv#17402-17431</t>
  </si>
  <si>
    <t>chk#6000177844</t>
  </si>
  <si>
    <t>Oncall Payroll February 11-17,2024</t>
  </si>
  <si>
    <t>Purchases:pcv#17432-17445</t>
  </si>
  <si>
    <t>pcv#17432-17445</t>
  </si>
  <si>
    <t>chk#6000177865</t>
  </si>
  <si>
    <t>PCF#17432-17445</t>
  </si>
  <si>
    <t>Oncall Payroll February 18-24,2024</t>
  </si>
  <si>
    <t>Purchases:pcv#17446-17487</t>
  </si>
  <si>
    <t>pcv#17446-17487</t>
  </si>
  <si>
    <t>chk#6000189805</t>
  </si>
  <si>
    <t>PCF#17446-17487</t>
  </si>
  <si>
    <t>Rec from Chef Francis for his Cash Advance</t>
  </si>
  <si>
    <t>Oncall Payroll February 25- March 02,2024</t>
  </si>
  <si>
    <t>Purchases:pcv#17488-17522</t>
  </si>
  <si>
    <t>pcv#17488-17522</t>
  </si>
  <si>
    <t>chk#6000189809</t>
  </si>
  <si>
    <t>Purchases:pcv#17523-17564</t>
  </si>
  <si>
    <t>pcv#17523-17564</t>
  </si>
  <si>
    <t>chk#6000189810</t>
  </si>
  <si>
    <t>PCF#17488-17522</t>
  </si>
  <si>
    <t>PCF#17523-17564</t>
  </si>
  <si>
    <t>Oncall Payroll March 03-09,2024</t>
  </si>
  <si>
    <t>Purchases:pcv#17565-17593</t>
  </si>
  <si>
    <t>pcv#17565-17593</t>
  </si>
  <si>
    <t>chk#6000189826</t>
  </si>
  <si>
    <t>PCF#17565-17593</t>
  </si>
  <si>
    <t>Purchases:pcv#17594-17607</t>
  </si>
  <si>
    <t>pcv#17594-17607</t>
  </si>
  <si>
    <t>chk#60001898832</t>
  </si>
  <si>
    <t>PCF#17594-17607</t>
  </si>
  <si>
    <t>Oncall Payroll March 10-16,2024</t>
  </si>
  <si>
    <t>For Broadband Payment-Account#933342986- From Feb. 06-March 05,2024</t>
  </si>
  <si>
    <t>Oncall Payroll March 15-23,2024</t>
  </si>
  <si>
    <t>Purchases:pcv#17608-17622</t>
  </si>
  <si>
    <t>pcv#17608-17622</t>
  </si>
  <si>
    <t>chk#6000189855</t>
  </si>
  <si>
    <t>PCF#17608-17622</t>
  </si>
  <si>
    <t>Purchases:pcv#17623-17654</t>
  </si>
  <si>
    <t>pcv#17623-17654</t>
  </si>
  <si>
    <t>chk#6000189867</t>
  </si>
  <si>
    <t>PCF#17623-17654</t>
  </si>
  <si>
    <t>Oncall Payroll March 24-30,2024</t>
  </si>
  <si>
    <t>Purchases:pcv#17655-17671</t>
  </si>
  <si>
    <t>pcv#17655-17671</t>
  </si>
  <si>
    <t>chk#6000189868</t>
  </si>
  <si>
    <t>PCF#17655-17671</t>
  </si>
  <si>
    <t>Purchases:pcv#17672-17721</t>
  </si>
  <si>
    <t>pcv#17672-17721</t>
  </si>
  <si>
    <t>chk#6000189892</t>
  </si>
  <si>
    <t>PCF#17672-17721</t>
  </si>
  <si>
    <t>Oncall Payroll March 31-April 06,2024</t>
  </si>
  <si>
    <t>Oncall Payroll April 07-13,2024</t>
  </si>
  <si>
    <t>Oncall Payroll April 14-20,2024</t>
  </si>
  <si>
    <t>Oncall Payroll April 20-27,2024</t>
  </si>
  <si>
    <t>Purchases:pcv#17722-17780</t>
  </si>
  <si>
    <t>pcv#17722-17780</t>
  </si>
  <si>
    <t>chk#6000189904</t>
  </si>
  <si>
    <t>PCF#17722-17780</t>
  </si>
  <si>
    <t>Oncall Payroll April (20)-28-May 4,2024</t>
  </si>
  <si>
    <t>PCF#17781-17840</t>
  </si>
  <si>
    <t>Purchases:pcv#17781-17840</t>
  </si>
  <si>
    <t>pcv#17781-17840</t>
  </si>
  <si>
    <t>chk#6000189952</t>
  </si>
  <si>
    <t>Oncall Payroll May 05-11,2024</t>
  </si>
  <si>
    <t>Oncall Payroll May 12-18,2024</t>
  </si>
  <si>
    <t>SOTOGRANDE</t>
  </si>
  <si>
    <t>Housefund</t>
  </si>
  <si>
    <t>with receipts -with check</t>
  </si>
  <si>
    <t>with receipts - without  check</t>
  </si>
  <si>
    <t>Unliquidated</t>
  </si>
  <si>
    <t>Total amount paid out:</t>
  </si>
  <si>
    <t>Cash count</t>
  </si>
  <si>
    <t>Cash Over</t>
  </si>
  <si>
    <t>Purchases:pcv#17841-17870</t>
  </si>
  <si>
    <t>pcv#17841-17870</t>
  </si>
  <si>
    <t>chk#6000189963</t>
  </si>
  <si>
    <t>PCF#17841-17870</t>
  </si>
  <si>
    <t>Oncall Payroll May 19-25,2024</t>
  </si>
  <si>
    <t>Purchases:pcv#17871-17901</t>
  </si>
  <si>
    <t>pcv#17871-17901</t>
  </si>
  <si>
    <t>chk#6000189965</t>
  </si>
  <si>
    <t>Purchases:pcv#17902-17941</t>
  </si>
  <si>
    <t>pcv#17902-17941</t>
  </si>
  <si>
    <t>chk#6000189981</t>
  </si>
  <si>
    <t>PCF#17871-17901</t>
  </si>
  <si>
    <t>PCF#17902-17941</t>
  </si>
  <si>
    <t>Oncall Payroll May 26-June 01,2024</t>
  </si>
  <si>
    <t>Oncall Payroll June 01-8,2024</t>
  </si>
  <si>
    <t>Purchases:pcv#17942-18001</t>
  </si>
  <si>
    <t>pcv#17942-18001</t>
  </si>
  <si>
    <t>chk#6000189954</t>
  </si>
  <si>
    <t>PCF#17949-18001</t>
  </si>
  <si>
    <t xml:space="preserve">for hdmf </t>
  </si>
  <si>
    <t>Oncall Payroll June 9-15,2024</t>
  </si>
  <si>
    <t>Oncall Payroll June 2-8,2024</t>
  </si>
  <si>
    <t xml:space="preserve">TOTAL BORROWED SALES: </t>
  </si>
  <si>
    <t xml:space="preserve">Arterra Housefund: </t>
  </si>
  <si>
    <t xml:space="preserve">Vista Mar Housefund: </t>
  </si>
  <si>
    <t xml:space="preserve">Sotogrande Housefund: </t>
  </si>
  <si>
    <t xml:space="preserve">La Mirada Housefund: </t>
  </si>
  <si>
    <t>LIQUIDATED RECEIPTS</t>
  </si>
  <si>
    <t xml:space="preserve">UNLIQUIDATED </t>
  </si>
  <si>
    <t>cpo 3087-Realty tax</t>
  </si>
  <si>
    <t xml:space="preserve"> cpo 2799-change fund</t>
  </si>
  <si>
    <t>cpo 3116- for liveband</t>
  </si>
  <si>
    <t>cpo 3132- l300 compressor aircon</t>
  </si>
  <si>
    <t>cpo 3133- alacarte /stockroom</t>
  </si>
  <si>
    <t>cpo 3134 - l300 aircon repair</t>
  </si>
  <si>
    <t>cpo 3138- for alacrte/breakfast/f&amp;b</t>
  </si>
  <si>
    <t>cpo 3137-company phone</t>
  </si>
  <si>
    <t>cpo 3139- alacrte /f&amp;b</t>
  </si>
  <si>
    <t>cpo 3140-11th floor repaint /retile</t>
  </si>
  <si>
    <t>cpo 19746- for labor cost cabana</t>
  </si>
  <si>
    <t>cpo 19781- for tarp function doh</t>
  </si>
  <si>
    <t xml:space="preserve">cpo 19875-room rapair </t>
  </si>
  <si>
    <t xml:space="preserve">for function </t>
  </si>
  <si>
    <t>May 26-June 01,2024</t>
  </si>
  <si>
    <t>June 02-08,2024</t>
  </si>
  <si>
    <t>June 09-15,2024</t>
  </si>
  <si>
    <t xml:space="preserve">HDMF </t>
  </si>
  <si>
    <t>SSS</t>
  </si>
  <si>
    <t>RECEIVABLE</t>
  </si>
  <si>
    <t>ON-CALL</t>
  </si>
  <si>
    <t>GOVERNMENT</t>
  </si>
  <si>
    <t>May 05-11,2024</t>
  </si>
  <si>
    <t>May 11-18,2024</t>
  </si>
  <si>
    <t>May 19-25,2024</t>
  </si>
  <si>
    <t>HDMF</t>
  </si>
  <si>
    <t>cpo 16591-for a/r-la breza for additional banquet linen</t>
  </si>
  <si>
    <t>cpo 16602-for a/r la breza -payment for labor cost</t>
  </si>
  <si>
    <t>cpo 17934 -for alacarte</t>
  </si>
  <si>
    <t xml:space="preserve"> May 19-25,2024</t>
  </si>
  <si>
    <t xml:space="preserve">TOTAL </t>
  </si>
  <si>
    <t xml:space="preserve">TOTAL HOUSEFUND &amp; BORROWED SALES: </t>
  </si>
  <si>
    <t xml:space="preserve">Less: </t>
  </si>
  <si>
    <t>Total Receipts:</t>
  </si>
  <si>
    <t xml:space="preserve">Tota Unliquidated: </t>
  </si>
  <si>
    <t xml:space="preserve">Total Receivable: </t>
  </si>
  <si>
    <t>Total On-call Payroll:</t>
  </si>
  <si>
    <t xml:space="preserve">Total Government Contribution: </t>
  </si>
  <si>
    <t>Should be Cash on-hand</t>
  </si>
  <si>
    <t>Total Cash Disbursed</t>
  </si>
  <si>
    <t xml:space="preserve">Total Amount Disbursed: </t>
  </si>
  <si>
    <t>TOTAL AMOUNT DISBURSED/PROPERTY</t>
  </si>
  <si>
    <t>Forwarded for CV</t>
  </si>
  <si>
    <t>forwarded for CV:</t>
  </si>
  <si>
    <t>Total for signing:</t>
  </si>
  <si>
    <t>pcv#18002-18027</t>
  </si>
  <si>
    <t>Purchases:pcv#18002-18027</t>
  </si>
  <si>
    <t>chk#6000190054</t>
  </si>
  <si>
    <t>PCF#18002-18027</t>
  </si>
  <si>
    <t>Purchases:pcv#18028-18056</t>
  </si>
  <si>
    <t>pcv#18028-18056</t>
  </si>
  <si>
    <t>chk#6000190055</t>
  </si>
  <si>
    <t>PCF#18028-18056</t>
  </si>
  <si>
    <t>Oncall Payroll June16-22,2024</t>
  </si>
  <si>
    <t>Purchases:pcv#18057-18113 and pcv 18159</t>
  </si>
  <si>
    <t>:pcv#18057-18113 and pcv 18159</t>
  </si>
  <si>
    <t>chk#</t>
  </si>
  <si>
    <t>PCF#18057-18113 AND PCV 18159</t>
  </si>
  <si>
    <t>Oncall Payroll June14-29,2024</t>
  </si>
  <si>
    <t>Oncall Payroll June23-29,2024</t>
  </si>
  <si>
    <t>Oncall Payroll June30-July 06,2024</t>
  </si>
  <si>
    <t>Oncall Payroll July 07-13,2024</t>
  </si>
  <si>
    <t>Oncall Payroll July 14-20,2024</t>
  </si>
  <si>
    <t>Purchases:pcv#18114-18158 and pcv#18160-18163</t>
  </si>
  <si>
    <t>chk#6000212604</t>
  </si>
  <si>
    <r>
      <t>PCF#18114-18159 AND PCF</t>
    </r>
    <r>
      <rPr>
        <i/>
        <sz val="9"/>
        <color theme="1"/>
        <rFont val="Arial"/>
        <family val="2"/>
      </rPr>
      <t>#</t>
    </r>
    <r>
      <rPr>
        <sz val="9"/>
        <color theme="1"/>
        <rFont val="Arial"/>
        <family val="2"/>
      </rPr>
      <t>18160-18163</t>
    </r>
  </si>
  <si>
    <t>Oncall Payroll July 20-27,2024</t>
  </si>
  <si>
    <t>:pcv#18164-18228</t>
  </si>
  <si>
    <t>chk#6000212640</t>
  </si>
  <si>
    <t>PCF#18164-18228</t>
  </si>
  <si>
    <r>
      <t>Purchases:</t>
    </r>
    <r>
      <rPr>
        <sz val="10"/>
        <rFont val="Arial"/>
        <family val="2"/>
      </rPr>
      <t>pcv#18164-18228</t>
    </r>
  </si>
  <si>
    <t>Oncall Payroll July 28-August 03,2024</t>
  </si>
  <si>
    <t>Oncall Payroll August 04-10,2024</t>
  </si>
  <si>
    <r>
      <t>Purchases:</t>
    </r>
    <r>
      <rPr>
        <sz val="10"/>
        <rFont val="Arial"/>
        <family val="2"/>
      </rPr>
      <t>pcv#18229-18277</t>
    </r>
  </si>
  <si>
    <t>:pcv#18229-18277</t>
  </si>
  <si>
    <t>chk#6000212641</t>
  </si>
  <si>
    <t>PCF#18229-18277</t>
  </si>
  <si>
    <t>Oncall Payroll August 11-17,2024</t>
  </si>
  <si>
    <r>
      <t>Purchases:</t>
    </r>
    <r>
      <rPr>
        <sz val="10"/>
        <rFont val="Arial"/>
        <family val="2"/>
      </rPr>
      <t>pcv#18278-18330</t>
    </r>
  </si>
  <si>
    <t>:pcv#18278-18330</t>
  </si>
  <si>
    <t>chk#6000212704</t>
  </si>
  <si>
    <t>PCF#18278-18330</t>
  </si>
  <si>
    <t>Oncall Payroll August 18-24,2024</t>
  </si>
  <si>
    <t>HDMF - Payments July 2024</t>
  </si>
  <si>
    <r>
      <t>Purchases:</t>
    </r>
    <r>
      <rPr>
        <sz val="10"/>
        <rFont val="Arial"/>
        <family val="2"/>
      </rPr>
      <t>pcv#18331-18374</t>
    </r>
  </si>
  <si>
    <t>pcv#18331-18374</t>
  </si>
  <si>
    <t>chk#6000212708</t>
  </si>
  <si>
    <t>PCF#18331-18374</t>
  </si>
  <si>
    <t>Oncall Payroll August 25-31,2024</t>
  </si>
  <si>
    <t>PCF#18375-18411</t>
  </si>
  <si>
    <r>
      <t>Purchases:</t>
    </r>
    <r>
      <rPr>
        <sz val="10"/>
        <rFont val="Arial"/>
        <family val="2"/>
      </rPr>
      <t>pcv#18375-18411</t>
    </r>
  </si>
  <si>
    <t>pcv#18375-18411</t>
  </si>
  <si>
    <t>chk#6000212724</t>
  </si>
  <si>
    <r>
      <t>Purchases:</t>
    </r>
    <r>
      <rPr>
        <sz val="10"/>
        <rFont val="Arial"/>
        <family val="2"/>
      </rPr>
      <t>pcv#18412-18448</t>
    </r>
  </si>
  <si>
    <t>pcv#18412-18448</t>
  </si>
  <si>
    <t>chk#6000212755</t>
  </si>
  <si>
    <t>PCF#18412-18448</t>
  </si>
  <si>
    <r>
      <t>Purchases:</t>
    </r>
    <r>
      <rPr>
        <sz val="10"/>
        <rFont val="Arial"/>
        <family val="2"/>
      </rPr>
      <t>pcv#18449-18509</t>
    </r>
  </si>
  <si>
    <t>pcv#18449-18509</t>
  </si>
  <si>
    <t>chk#6000212754</t>
  </si>
  <si>
    <t>PCF#18449-18509</t>
  </si>
  <si>
    <t>Oncall Payroll September 1-7,2024</t>
  </si>
  <si>
    <t>Oncall Payroll September 8-14,2024</t>
  </si>
  <si>
    <t>Oncall Payroll September 15-21,2024</t>
  </si>
  <si>
    <t>Shenna Tongcua</t>
  </si>
  <si>
    <t>Oncall Payroll September 22-28,2024</t>
  </si>
  <si>
    <r>
      <t>Purchases:</t>
    </r>
    <r>
      <rPr>
        <sz val="10"/>
        <rFont val="Arial"/>
        <family val="2"/>
      </rPr>
      <t>pcv#18510-18540</t>
    </r>
  </si>
  <si>
    <t>pcv#18510-18540</t>
  </si>
  <si>
    <t>chk#6000212770</t>
  </si>
  <si>
    <t>PCF#18510-18540</t>
  </si>
  <si>
    <r>
      <t>Purchases:</t>
    </r>
    <r>
      <rPr>
        <sz val="10"/>
        <rFont val="Arial"/>
        <family val="2"/>
      </rPr>
      <t>pcv#18541-18570</t>
    </r>
  </si>
  <si>
    <t>pcv#18541-18570</t>
  </si>
  <si>
    <t>chk#6000212771</t>
  </si>
  <si>
    <t>PCF#18541-18570</t>
  </si>
  <si>
    <t>Oncall Payroll September 29 - October 05, 2024</t>
  </si>
  <si>
    <t>HDMF - Payments August 2024</t>
  </si>
  <si>
    <t>HDMF - Payments September 2024</t>
  </si>
  <si>
    <r>
      <t>Purchases:</t>
    </r>
    <r>
      <rPr>
        <sz val="10"/>
        <rFont val="Arial"/>
        <family val="2"/>
      </rPr>
      <t>pcv#18571-18597</t>
    </r>
  </si>
  <si>
    <t>pcv#18571-18597</t>
  </si>
  <si>
    <t>chk#6000212847</t>
  </si>
  <si>
    <t>PCF#18571-18597</t>
  </si>
  <si>
    <r>
      <t>Purchases:</t>
    </r>
    <r>
      <rPr>
        <sz val="10"/>
        <rFont val="Arial"/>
        <family val="2"/>
      </rPr>
      <t>pcv#18598-18616</t>
    </r>
  </si>
  <si>
    <t>pcv#18598-18616</t>
  </si>
  <si>
    <t>chk#6000212848</t>
  </si>
  <si>
    <t>PCF#18598-18616</t>
  </si>
  <si>
    <r>
      <t>Purchases:</t>
    </r>
    <r>
      <rPr>
        <sz val="10"/>
        <rFont val="Arial"/>
        <family val="2"/>
      </rPr>
      <t>pcv#18639-18652</t>
    </r>
  </si>
  <si>
    <t>pcv#18639-18652</t>
  </si>
  <si>
    <t>chk#6000212845</t>
  </si>
  <si>
    <t>PCF#18639-18652</t>
  </si>
  <si>
    <t>Oncall Payroll October 06-12, 2024</t>
  </si>
  <si>
    <t>Oncall Payroll October 13-19, 2024</t>
  </si>
  <si>
    <r>
      <t>Purchases:</t>
    </r>
    <r>
      <rPr>
        <sz val="10"/>
        <rFont val="Arial"/>
        <family val="2"/>
      </rPr>
      <t>pcv#18617-18638</t>
    </r>
  </si>
  <si>
    <t>pcv#18617-18638</t>
  </si>
  <si>
    <t>chk#6000212849</t>
  </si>
  <si>
    <t>PCF#18617-18638</t>
  </si>
  <si>
    <r>
      <t>Purchases:</t>
    </r>
    <r>
      <rPr>
        <sz val="10"/>
        <rFont val="Arial"/>
        <family val="2"/>
      </rPr>
      <t>pcv#18653-18694</t>
    </r>
  </si>
  <si>
    <t>pcv#18653-18694</t>
  </si>
  <si>
    <t>chk#6000212862</t>
  </si>
  <si>
    <t>PCF#18653-18694</t>
  </si>
  <si>
    <r>
      <t>Purchases:</t>
    </r>
    <r>
      <rPr>
        <sz val="10"/>
        <rFont val="Arial"/>
        <family val="2"/>
      </rPr>
      <t>pcv#18695-18739</t>
    </r>
  </si>
  <si>
    <t>pcv#18695-18739</t>
  </si>
  <si>
    <t>chk#6000212851</t>
  </si>
  <si>
    <t>PCF#18695-18739</t>
  </si>
  <si>
    <t>Oncall Payroll October 20-26, 2024</t>
  </si>
  <si>
    <r>
      <t>Purchases:</t>
    </r>
    <r>
      <rPr>
        <sz val="10"/>
        <rFont val="Arial"/>
        <family val="2"/>
      </rPr>
      <t>pcv#18740-18766</t>
    </r>
  </si>
  <si>
    <t>pcv#18740-18766</t>
  </si>
  <si>
    <t>chk#6000212867</t>
  </si>
  <si>
    <t>PCF#18740-18766</t>
  </si>
  <si>
    <t>Oncall Payroll October 27-31, 2024</t>
  </si>
  <si>
    <t>Oncall Payroll November 1-9, 2024</t>
  </si>
  <si>
    <r>
      <t>Purchases:</t>
    </r>
    <r>
      <rPr>
        <sz val="10"/>
        <rFont val="Arial"/>
        <family val="2"/>
      </rPr>
      <t>pcv#18767-18792</t>
    </r>
  </si>
  <si>
    <t>pcv#18767-18792</t>
  </si>
  <si>
    <t>chk#6000212905</t>
  </si>
  <si>
    <t>PCF#18767-18792</t>
  </si>
  <si>
    <r>
      <t>Purchases:</t>
    </r>
    <r>
      <rPr>
        <sz val="10"/>
        <rFont val="Arial"/>
        <family val="2"/>
      </rPr>
      <t>pcv#18793-18834</t>
    </r>
  </si>
  <si>
    <t>pcv#18793-18834</t>
  </si>
  <si>
    <t>chk#6000212906</t>
  </si>
  <si>
    <t>PCF#18793-18834</t>
  </si>
  <si>
    <t>HDMF - Payments October 2024</t>
  </si>
  <si>
    <t>Oncall Payroll November 10-16, 2024</t>
  </si>
  <si>
    <t>Oncall Payroll November 17-23, 2024</t>
  </si>
  <si>
    <t>PCF#016224-016234</t>
  </si>
  <si>
    <t>Oncall Payroll November 24-29, 2024</t>
  </si>
  <si>
    <r>
      <t>Purchases:</t>
    </r>
    <r>
      <rPr>
        <sz val="10"/>
        <rFont val="Arial"/>
        <family val="2"/>
      </rPr>
      <t>pcv#18835-18874</t>
    </r>
  </si>
  <si>
    <t>pcv#18835-18874</t>
  </si>
  <si>
    <t>chk#6000213024</t>
  </si>
  <si>
    <t>PCF#18835-18874</t>
  </si>
  <si>
    <t>chk#6000213025</t>
  </si>
  <si>
    <t>PCF#18875-18920</t>
  </si>
  <si>
    <r>
      <t>Purchases:</t>
    </r>
    <r>
      <rPr>
        <sz val="10"/>
        <rFont val="Arial"/>
        <family val="2"/>
      </rPr>
      <t>pcv#18961-18977</t>
    </r>
  </si>
  <si>
    <t>pcv#18961-18977</t>
  </si>
  <si>
    <t>chk#6000213028</t>
  </si>
  <si>
    <t>PCF#18961-18977</t>
  </si>
  <si>
    <r>
      <t>Purchases:</t>
    </r>
    <r>
      <rPr>
        <sz val="10"/>
        <rFont val="Arial"/>
        <family val="2"/>
      </rPr>
      <t>pcv#18875-18920</t>
    </r>
  </si>
  <si>
    <t>pcv#18875-18920</t>
  </si>
  <si>
    <r>
      <t>Purchases:</t>
    </r>
    <r>
      <rPr>
        <sz val="10"/>
        <rFont val="Arial"/>
        <family val="2"/>
      </rPr>
      <t>pcv#18949-18960</t>
    </r>
  </si>
  <si>
    <t>pcv#18949-18960</t>
  </si>
  <si>
    <t>chk#6000213027</t>
  </si>
  <si>
    <t>PCF#18949-18960</t>
  </si>
  <si>
    <r>
      <t>Purchases:</t>
    </r>
    <r>
      <rPr>
        <sz val="10"/>
        <rFont val="Arial"/>
        <family val="2"/>
      </rPr>
      <t>pcv#18921-18948</t>
    </r>
  </si>
  <si>
    <t>pcv#18921-18948</t>
  </si>
  <si>
    <t>chk#6000213026</t>
  </si>
  <si>
    <t>PCF#18921-18948</t>
  </si>
  <si>
    <t>Oncall Payroll November 30 - December 07, 2024</t>
  </si>
  <si>
    <t>Oncall Payroll December 08 - 14, 2024</t>
  </si>
  <si>
    <r>
      <t>Purchases:</t>
    </r>
    <r>
      <rPr>
        <sz val="10"/>
        <rFont val="Arial"/>
        <family val="2"/>
      </rPr>
      <t>pcv#18978-19010</t>
    </r>
  </si>
  <si>
    <t>pcv#18978-19010</t>
  </si>
  <si>
    <t>chk#6000213057</t>
  </si>
  <si>
    <t>PCF#18978-19010</t>
  </si>
  <si>
    <r>
      <t>Purchases:</t>
    </r>
    <r>
      <rPr>
        <sz val="10"/>
        <rFont val="Arial"/>
        <family val="2"/>
      </rPr>
      <t>pcv#19011-19061</t>
    </r>
  </si>
  <si>
    <t>pcv#19011-19061</t>
  </si>
  <si>
    <t>chk#6000213058</t>
  </si>
  <si>
    <t>PCF#19011-19061</t>
  </si>
  <si>
    <r>
      <t>Purchases:</t>
    </r>
    <r>
      <rPr>
        <sz val="10"/>
        <rFont val="Arial"/>
        <family val="2"/>
      </rPr>
      <t>pcv#19062-19106</t>
    </r>
  </si>
  <si>
    <t>pcv#19062-19106</t>
  </si>
  <si>
    <t>chk#6000213059</t>
  </si>
  <si>
    <t>PCF#19062-19106</t>
  </si>
  <si>
    <t>HDMF - Payments November 2024</t>
  </si>
  <si>
    <t>HDMF - Loan Payments November 2024</t>
  </si>
  <si>
    <t>Oncall Payroll December 15-21, 2024</t>
  </si>
  <si>
    <r>
      <t>Purchases:</t>
    </r>
    <r>
      <rPr>
        <sz val="10"/>
        <rFont val="Arial"/>
        <family val="2"/>
      </rPr>
      <t>pcv#19175-19200</t>
    </r>
  </si>
  <si>
    <t>pcv#19175-19200</t>
  </si>
  <si>
    <t>chk#6000213100</t>
  </si>
  <si>
    <t>PCF#19175-19200</t>
  </si>
  <si>
    <r>
      <t>Purchases:</t>
    </r>
    <r>
      <rPr>
        <sz val="10"/>
        <rFont val="Arial"/>
        <family val="2"/>
      </rPr>
      <t>pcv#19142-19174</t>
    </r>
  </si>
  <si>
    <t>pcv#19142-19174</t>
  </si>
  <si>
    <t>chk#6000237501</t>
  </si>
  <si>
    <t>PCF#19142-19174</t>
  </si>
  <si>
    <r>
      <t>Purchases:</t>
    </r>
    <r>
      <rPr>
        <sz val="10"/>
        <rFont val="Arial"/>
        <family val="2"/>
      </rPr>
      <t>pcv#19107-19141</t>
    </r>
  </si>
  <si>
    <t>pcv#19107-19141</t>
  </si>
  <si>
    <t>chk#6000213099</t>
  </si>
  <si>
    <t>PCF#19107-19141</t>
  </si>
  <si>
    <t>Oncall Payroll December 22-28, 2024</t>
  </si>
  <si>
    <t>Oncall Payroll December 29, 2024 - January 04, 2025</t>
  </si>
  <si>
    <t>for pomec</t>
  </si>
  <si>
    <t>Oncall Payroll January 05 - 11, 2025</t>
  </si>
  <si>
    <t>Oncall Payroll January 12-18, 2025</t>
  </si>
  <si>
    <t>HDMF - Payments December 2024</t>
  </si>
  <si>
    <t>HDMF - Loan Payments December 2024</t>
  </si>
  <si>
    <t>Oncall Payroll January 19-25, 2025</t>
  </si>
  <si>
    <r>
      <t>Purchases:</t>
    </r>
    <r>
      <rPr>
        <sz val="10"/>
        <rFont val="Arial"/>
        <family val="2"/>
      </rPr>
      <t>pcv#19201-19231</t>
    </r>
  </si>
  <si>
    <t>pcv#19201-19231</t>
  </si>
  <si>
    <t>chk#6000237595</t>
  </si>
  <si>
    <t>PCF#19201-19231</t>
  </si>
  <si>
    <r>
      <t>Purchases:</t>
    </r>
    <r>
      <rPr>
        <sz val="10"/>
        <rFont val="Arial"/>
        <family val="2"/>
      </rPr>
      <t>pcv#19232-19269</t>
    </r>
  </si>
  <si>
    <t>pcv#19232-19269</t>
  </si>
  <si>
    <t>PCF#19232-19269</t>
  </si>
  <si>
    <t xml:space="preserve"> M,</t>
  </si>
  <si>
    <t>Oncall Payroll January 26 - February 01,, 2025</t>
  </si>
  <si>
    <t>Oncall Payroll February 02-08, 2025</t>
  </si>
  <si>
    <t>HDMF - Payments January 2025</t>
  </si>
  <si>
    <t>HDMF - Loan Payments January 2025</t>
  </si>
  <si>
    <t>Oncall Payroll February 09-15, 2025</t>
  </si>
  <si>
    <r>
      <t>Purchases:</t>
    </r>
    <r>
      <rPr>
        <sz val="10"/>
        <rFont val="Arial"/>
        <family val="2"/>
      </rPr>
      <t>pcv#19333-19379</t>
    </r>
  </si>
  <si>
    <t>pcv#19333-19379</t>
  </si>
  <si>
    <t>chk#6000237432</t>
  </si>
  <si>
    <t>PCF#19833-19379</t>
  </si>
  <si>
    <r>
      <t>Purchases:</t>
    </r>
    <r>
      <rPr>
        <sz val="10"/>
        <rFont val="Arial"/>
        <family val="2"/>
      </rPr>
      <t>pcv#19424-19478</t>
    </r>
  </si>
  <si>
    <t>pcv#19424-19478</t>
  </si>
  <si>
    <t>chk#6000237434</t>
  </si>
  <si>
    <t>PCF#19424-19478</t>
  </si>
  <si>
    <t>PCF#19380-19423</t>
  </si>
  <si>
    <r>
      <t>Purchases:</t>
    </r>
    <r>
      <rPr>
        <sz val="10"/>
        <rFont val="Arial"/>
        <family val="2"/>
      </rPr>
      <t>pcv#19380-19423</t>
    </r>
  </si>
  <si>
    <t>pcv#19380-19423</t>
  </si>
  <si>
    <t>chk#6000237433</t>
  </si>
  <si>
    <t>PCF#19479-19532</t>
  </si>
  <si>
    <t>PCF#19533-19561</t>
  </si>
  <si>
    <r>
      <t>Purchases:</t>
    </r>
    <r>
      <rPr>
        <sz val="10"/>
        <rFont val="Arial"/>
        <family val="2"/>
      </rPr>
      <t>pcv#19302-19332</t>
    </r>
  </si>
  <si>
    <t>pcv#19302-19332</t>
  </si>
  <si>
    <t>chk#6000237431</t>
  </si>
  <si>
    <t>PCF#19302-19332</t>
  </si>
  <si>
    <t>PCF#19270-19301</t>
  </si>
  <si>
    <r>
      <t>Purchases:</t>
    </r>
    <r>
      <rPr>
        <sz val="10"/>
        <rFont val="Arial"/>
        <family val="2"/>
      </rPr>
      <t>pcv#19270-19301</t>
    </r>
  </si>
  <si>
    <t>pcv#19270-19301</t>
  </si>
  <si>
    <t>chk#6000237430</t>
  </si>
  <si>
    <t>SSS - Payments October 2024</t>
  </si>
  <si>
    <t>SSS - Loan Payments October 2024</t>
  </si>
  <si>
    <t>Oncall Payroll February 16-22, 2025</t>
  </si>
  <si>
    <t>Oncall Payroll February 23 - March 01, 2025</t>
  </si>
  <si>
    <t>HDMF - Loan Payments February 2025</t>
  </si>
  <si>
    <t>HDMF - Payments February 2025</t>
  </si>
  <si>
    <t>March - 2025</t>
  </si>
  <si>
    <t>Oncall Payroll March 09-15, 2025</t>
  </si>
  <si>
    <t>pcv#19479-19532</t>
  </si>
  <si>
    <t>chk#6000237437</t>
  </si>
  <si>
    <r>
      <t>Purchases:</t>
    </r>
    <r>
      <rPr>
        <sz val="10"/>
        <rFont val="Arial"/>
        <family val="2"/>
      </rPr>
      <t>pcv#19479-19532</t>
    </r>
  </si>
  <si>
    <t>chk#6000237479</t>
  </si>
  <si>
    <r>
      <t>Purchases:</t>
    </r>
    <r>
      <rPr>
        <sz val="10"/>
        <rFont val="Arial"/>
        <family val="2"/>
      </rPr>
      <t>pcv#19533-19561</t>
    </r>
  </si>
  <si>
    <t>pcv#19533-19561</t>
  </si>
  <si>
    <r>
      <t>Purchases:</t>
    </r>
    <r>
      <rPr>
        <sz val="10"/>
        <rFont val="Arial"/>
        <family val="2"/>
      </rPr>
      <t>pcv#19562-19598</t>
    </r>
  </si>
  <si>
    <t>pcv#19562-19598</t>
  </si>
  <si>
    <t>chk#6000237666</t>
  </si>
  <si>
    <t>PCF#19562-19598</t>
  </si>
  <si>
    <r>
      <t>Purchases:</t>
    </r>
    <r>
      <rPr>
        <sz val="10"/>
        <rFont val="Arial"/>
        <family val="2"/>
      </rPr>
      <t>pcv#19599-19635</t>
    </r>
  </si>
  <si>
    <t>pcv#19599-19635</t>
  </si>
  <si>
    <t>chk#6000237667</t>
  </si>
  <si>
    <t>PCF#19599-19635</t>
  </si>
  <si>
    <r>
      <t>Purchases:</t>
    </r>
    <r>
      <rPr>
        <sz val="10"/>
        <rFont val="Arial"/>
        <family val="2"/>
      </rPr>
      <t>pcv#19636-19673</t>
    </r>
  </si>
  <si>
    <t>pcv#19636-19673</t>
  </si>
  <si>
    <t>chk#6000237668</t>
  </si>
  <si>
    <t>PCF#19636-19673</t>
  </si>
  <si>
    <t>Oncall Payroll March 16-22, 2025</t>
  </si>
  <si>
    <t>SSS - Payments November 2024</t>
  </si>
  <si>
    <t>SSS - Loan Payments November 2024</t>
  </si>
  <si>
    <t>SSS - Payments December 2024</t>
  </si>
  <si>
    <t>SSS - Loan Payments December 2024</t>
  </si>
  <si>
    <t>SSS - Loan Payments January 2025</t>
  </si>
  <si>
    <t>Oncall Payroll March 23-29, 2025</t>
  </si>
  <si>
    <t>HDMF - Payments March 2025</t>
  </si>
  <si>
    <t>HDMF - Loan Payments March 2025</t>
  </si>
  <si>
    <t xml:space="preserve">                                                                                  +</t>
  </si>
  <si>
    <t>Oncall Payroll March 30 - April 05, 2025</t>
  </si>
  <si>
    <t>Oncall Payroll April 06 - 12, 2025</t>
  </si>
  <si>
    <r>
      <t>Purchases:</t>
    </r>
    <r>
      <rPr>
        <sz val="10"/>
        <rFont val="Arial"/>
        <family val="2"/>
      </rPr>
      <t>pcv#19707-19774</t>
    </r>
  </si>
  <si>
    <t>pcv#19707-19774</t>
  </si>
  <si>
    <t>chk#6000237714</t>
  </si>
  <si>
    <t>PCF#19707-19774</t>
  </si>
  <si>
    <r>
      <t>Purchases:</t>
    </r>
    <r>
      <rPr>
        <sz val="10"/>
        <rFont val="Arial"/>
        <family val="2"/>
      </rPr>
      <t>pcv#19775-19825</t>
    </r>
  </si>
  <si>
    <t>pcv#19775-19825</t>
  </si>
  <si>
    <t>chk#6000237730</t>
  </si>
  <si>
    <t>PCF#19775-19825</t>
  </si>
  <si>
    <t xml:space="preserve">                                                                                                                            </t>
  </si>
  <si>
    <t>Oncall Payroll April 13-20, 2025</t>
  </si>
  <si>
    <t>Oncall Payroll April 20-26, 2025</t>
  </si>
  <si>
    <t>Oncall Payroll April 27 - May 03, 2025</t>
  </si>
  <si>
    <t>Oncall Payroll May 04 - 10, 2025</t>
  </si>
  <si>
    <r>
      <t>Purchases:</t>
    </r>
    <r>
      <rPr>
        <sz val="10"/>
        <rFont val="Arial"/>
        <family val="2"/>
      </rPr>
      <t>pcv#19674-19706</t>
    </r>
  </si>
  <si>
    <t>pcv#19674-19706</t>
  </si>
  <si>
    <t>chk#6000237713</t>
  </si>
  <si>
    <t>PCF#19674-19706</t>
  </si>
  <si>
    <r>
      <t>Purchases:</t>
    </r>
    <r>
      <rPr>
        <sz val="10"/>
        <rFont val="Arial"/>
        <family val="2"/>
      </rPr>
      <t>pcv#19826-19896</t>
    </r>
  </si>
  <si>
    <t>pcv#19826-19896</t>
  </si>
  <si>
    <t>chk#6000237828</t>
  </si>
  <si>
    <t>PCF#19826-19896</t>
  </si>
  <si>
    <t>Oncall Payroll May 11-17, 2025</t>
  </si>
  <si>
    <t>Oncall Payroll May 18-24, 2025</t>
  </si>
  <si>
    <t>for storeroom</t>
  </si>
  <si>
    <t>SSS Loan Payment - January 2025</t>
  </si>
  <si>
    <t>Last Pay- January 11-25, 2025</t>
  </si>
  <si>
    <t>HDMF - Payments April 2025</t>
  </si>
  <si>
    <t>pcv#19897-20023</t>
  </si>
  <si>
    <t>chk#6000237841</t>
  </si>
  <si>
    <t>PCF#19897-20023</t>
  </si>
  <si>
    <t>.</t>
  </si>
  <si>
    <t>HDMF - Payments May 2025</t>
  </si>
  <si>
    <t>Oncall Payroll May 25-31, 2025</t>
  </si>
  <si>
    <t>Oncall Payroll June 1-8, 2025</t>
  </si>
  <si>
    <t>Oncall Payroll June 8-14, 2025</t>
  </si>
  <si>
    <t>Oncall Payroll June 15-21, 2025</t>
  </si>
  <si>
    <t>Oncall Payroll June 22-28, 2025</t>
  </si>
  <si>
    <r>
      <t>Purchases:</t>
    </r>
    <r>
      <rPr>
        <sz val="10"/>
        <rFont val="Arial"/>
        <family val="2"/>
      </rPr>
      <t>pcv#20024-20105</t>
    </r>
  </si>
  <si>
    <t>pcv#20024-20105</t>
  </si>
  <si>
    <t>chk#6000237842</t>
  </si>
  <si>
    <t>PCF#20024-20105</t>
  </si>
  <si>
    <r>
      <t>Purchases:</t>
    </r>
    <r>
      <rPr>
        <sz val="10"/>
        <rFont val="Arial"/>
        <family val="2"/>
      </rPr>
      <t>pcv#20159-20194</t>
    </r>
  </si>
  <si>
    <t>pcv#20159-20194</t>
  </si>
  <si>
    <t>chk#6000245110</t>
  </si>
  <si>
    <t>PCF#20159-20194</t>
  </si>
  <si>
    <r>
      <t>Purchases:</t>
    </r>
    <r>
      <rPr>
        <sz val="10"/>
        <rFont val="Arial"/>
        <family val="2"/>
      </rPr>
      <t>pcv#20195-20252</t>
    </r>
  </si>
  <si>
    <t>pcv#20195-20252</t>
  </si>
  <si>
    <t>chk#6000245111</t>
  </si>
  <si>
    <t>PCF#20195-20252</t>
  </si>
  <si>
    <t>Oncall Payroll June 29-July 5, 2025</t>
  </si>
  <si>
    <r>
      <t>Purchases:</t>
    </r>
    <r>
      <rPr>
        <sz val="10"/>
        <rFont val="Arial"/>
        <family val="2"/>
      </rPr>
      <t>pcv#20106-20158</t>
    </r>
  </si>
  <si>
    <t>pcv#20106-20158</t>
  </si>
  <si>
    <t>chk#6000245109</t>
  </si>
  <si>
    <t>PCF#20106-20158</t>
  </si>
  <si>
    <t>Oncall Payroll May 16-june 10, 2025</t>
  </si>
  <si>
    <t>for staff meal</t>
  </si>
  <si>
    <r>
      <t>Purchases:</t>
    </r>
    <r>
      <rPr>
        <sz val="10"/>
        <rFont val="Arial"/>
        <family val="2"/>
      </rPr>
      <t>pcv#20402-20435</t>
    </r>
  </si>
  <si>
    <t>pcv#20402-20435</t>
  </si>
  <si>
    <t>chk#6000245226</t>
  </si>
  <si>
    <t>PCF#20402-20435</t>
  </si>
  <si>
    <r>
      <t>Purchases:</t>
    </r>
    <r>
      <rPr>
        <sz val="10"/>
        <rFont val="Arial"/>
        <family val="2"/>
      </rPr>
      <t>pcv#20289-20350</t>
    </r>
  </si>
  <si>
    <t>pcv#20289-20350</t>
  </si>
  <si>
    <t>chk#6000245224</t>
  </si>
  <si>
    <t>PCF#20289-20350</t>
  </si>
  <si>
    <t>Oncall Payroll July 6-12, 2025</t>
  </si>
  <si>
    <t>Oncall Payroll July 13-19, 2025</t>
  </si>
  <si>
    <t>Oncall Payroll July 20-26, 2025</t>
  </si>
  <si>
    <t>for parking ticket &amp; lunch after bank transaction</t>
  </si>
  <si>
    <t>for breakfast buffet ,laundry rm # 608</t>
  </si>
  <si>
    <t>for lunch during bank transaction 2 pax</t>
  </si>
  <si>
    <t>for breakfast guest fruits</t>
  </si>
  <si>
    <r>
      <t>Purchases:</t>
    </r>
    <r>
      <rPr>
        <sz val="10"/>
        <rFont val="Arial"/>
        <family val="2"/>
      </rPr>
      <t>pcv#20351-20401</t>
    </r>
  </si>
  <si>
    <t>pcv#20351-20401</t>
  </si>
  <si>
    <t>chk#6000245225</t>
  </si>
  <si>
    <t>PCF#20351-20401</t>
  </si>
  <si>
    <t>cancelled-maam rechie</t>
  </si>
  <si>
    <t>for storage fee davao-ilo-ilo</t>
  </si>
  <si>
    <t>for allowance a/r davao-jabe  &amp; anfernee</t>
  </si>
  <si>
    <t>for maxim to sir peter house</t>
  </si>
  <si>
    <t>for epson printer f.o</t>
  </si>
  <si>
    <t xml:space="preserve">for cooking oil </t>
  </si>
  <si>
    <t>for wheat,white &amp; pandesal</t>
  </si>
  <si>
    <r>
      <t>Purchases:</t>
    </r>
    <r>
      <rPr>
        <sz val="10"/>
        <rFont val="Arial"/>
        <family val="2"/>
      </rPr>
      <t>pcv#20253-20288</t>
    </r>
  </si>
  <si>
    <t>pcv#20253-20288</t>
  </si>
  <si>
    <t>chk#6000245223</t>
  </si>
  <si>
    <t>PCF#20253-20288</t>
  </si>
  <si>
    <t xml:space="preserve">for remo spaghetti </t>
  </si>
  <si>
    <t xml:space="preserve">for gardenia  delivery </t>
  </si>
  <si>
    <t>for allowance to ilo-ilo</t>
  </si>
  <si>
    <t>Oncall Payroll July 27-August 2, 2025</t>
  </si>
  <si>
    <t>Oncall Payroll August 3-9, 2025</t>
  </si>
  <si>
    <t>for cargo manila to davao</t>
  </si>
  <si>
    <t>for laundry services</t>
  </si>
  <si>
    <t>for function</t>
  </si>
  <si>
    <t>for fb ads and tiktok ads</t>
  </si>
  <si>
    <t>for tube iced</t>
  </si>
  <si>
    <t>Cancelled- sir mau</t>
  </si>
  <si>
    <t xml:space="preserve">for cash advance of maam richie </t>
  </si>
  <si>
    <t>for ala carte</t>
  </si>
  <si>
    <t>for quotation of toyota rush</t>
  </si>
  <si>
    <t>for coffee beans</t>
  </si>
  <si>
    <t>for downpayment for L3 repair</t>
  </si>
  <si>
    <t>for meal allowance for WTE</t>
  </si>
  <si>
    <t>temporary receipt</t>
  </si>
  <si>
    <t>CANCELLED - SIR KEITH</t>
  </si>
  <si>
    <t xml:space="preserve">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</si>
</sst>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[$-3409]dd\-mmm\-yy;@"/>
    <numFmt numFmtId="167" formatCode="_-[$$-409]* #,##0.00_ ;_-[$$-409]* \-#,##0.00\ ;_-[$$-409]* &quot;-&quot;??_ ;_-@_ "/>
    <numFmt numFmtId="168" formatCode="_-[$₱-3409]* #,##0.00_-;\-[$₱-3409]* #,##0.00_-;_-[$₱-3409]* &quot;-&quot;??_-;_-@_-"/>
    <numFmt numFmtId="169" formatCode="[$-409]dd\-mmm\-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theme="1"/>
      <name val="Arial"/>
      <family val="2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rgb="FFC00000"/>
      <name val="Arial"/>
      <family val="2"/>
    </font>
    <font>
      <sz val="11"/>
      <color theme="1"/>
      <name val="Calibri"/>
      <family val="2"/>
    </font>
    <font>
      <b/>
      <u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7" applyFont="1"/>
    <xf numFmtId="165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4" fontId="4" fillId="4" borderId="14" xfId="7" applyFont="1" applyFill="1" applyBorder="1" applyAlignment="1">
      <alignment horizontal="center" vertical="center" wrapText="1"/>
    </xf>
    <xf numFmtId="0" fontId="5" fillId="0" borderId="0" xfId="0" applyFont="1"/>
    <xf numFmtId="0" fontId="5" fillId="5" borderId="0" xfId="0" applyFont="1" applyFill="1"/>
    <xf numFmtId="0" fontId="6" fillId="0" borderId="0" xfId="0" applyFont="1"/>
    <xf numFmtId="167" fontId="5" fillId="0" borderId="15" xfId="0" applyNumberFormat="1" applyFont="1" applyBorder="1"/>
    <xf numFmtId="0" fontId="5" fillId="0" borderId="16" xfId="0" applyFont="1" applyBorder="1"/>
    <xf numFmtId="0" fontId="5" fillId="0" borderId="17" xfId="0" applyFont="1" applyBorder="1"/>
    <xf numFmtId="167" fontId="5" fillId="0" borderId="18" xfId="0" applyNumberFormat="1" applyFont="1" applyBorder="1"/>
    <xf numFmtId="167" fontId="5" fillId="0" borderId="19" xfId="0" applyNumberFormat="1" applyFont="1" applyBorder="1"/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0" borderId="20" xfId="0" applyFont="1" applyBorder="1"/>
    <xf numFmtId="0" fontId="5" fillId="0" borderId="21" xfId="0" applyFont="1" applyBorder="1"/>
    <xf numFmtId="0" fontId="6" fillId="0" borderId="22" xfId="0" applyFont="1" applyBorder="1"/>
    <xf numFmtId="43" fontId="5" fillId="0" borderId="15" xfId="3" applyFont="1" applyBorder="1"/>
    <xf numFmtId="43" fontId="5" fillId="0" borderId="18" xfId="3" applyFont="1" applyBorder="1"/>
    <xf numFmtId="0" fontId="5" fillId="0" borderId="19" xfId="0" applyFont="1" applyBorder="1"/>
    <xf numFmtId="43" fontId="6" fillId="0" borderId="18" xfId="3" applyFont="1" applyBorder="1" applyAlignment="1">
      <alignment horizontal="center"/>
    </xf>
    <xf numFmtId="0" fontId="6" fillId="5" borderId="0" xfId="0" applyFont="1" applyFill="1"/>
    <xf numFmtId="0" fontId="6" fillId="0" borderId="20" xfId="0" applyFont="1" applyBorder="1"/>
    <xf numFmtId="0" fontId="6" fillId="0" borderId="21" xfId="0" applyFont="1" applyBorder="1"/>
    <xf numFmtId="43" fontId="5" fillId="0" borderId="0" xfId="0" applyNumberFormat="1" applyFont="1"/>
    <xf numFmtId="43" fontId="5" fillId="0" borderId="15" xfId="0" applyNumberFormat="1" applyFont="1" applyBorder="1"/>
    <xf numFmtId="43" fontId="5" fillId="0" borderId="18" xfId="0" applyNumberFormat="1" applyFont="1" applyBorder="1"/>
    <xf numFmtId="168" fontId="5" fillId="0" borderId="19" xfId="3" applyNumberFormat="1" applyFont="1" applyBorder="1"/>
    <xf numFmtId="0" fontId="7" fillId="0" borderId="5" xfId="0" applyFont="1" applyBorder="1" applyAlignment="1">
      <alignment horizontal="left"/>
    </xf>
    <xf numFmtId="43" fontId="7" fillId="0" borderId="5" xfId="8" applyFont="1" applyFill="1" applyBorder="1"/>
    <xf numFmtId="43" fontId="7" fillId="0" borderId="5" xfId="8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left"/>
    </xf>
    <xf numFmtId="0" fontId="7" fillId="0" borderId="5" xfId="0" applyFont="1" applyBorder="1"/>
    <xf numFmtId="49" fontId="6" fillId="0" borderId="0" xfId="0" applyNumberFormat="1" applyFont="1"/>
    <xf numFmtId="169" fontId="11" fillId="6" borderId="5" xfId="0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164" fontId="12" fillId="6" borderId="5" xfId="7" applyFont="1" applyFill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164" fontId="13" fillId="6" borderId="5" xfId="7" applyFont="1" applyFill="1" applyBorder="1" applyAlignment="1">
      <alignment horizontal="center"/>
    </xf>
    <xf numFmtId="164" fontId="7" fillId="6" borderId="5" xfId="7" applyFont="1" applyFill="1" applyBorder="1" applyAlignment="1">
      <alignment horizontal="center"/>
    </xf>
    <xf numFmtId="164" fontId="7" fillId="0" borderId="13" xfId="7" applyFont="1" applyFill="1" applyBorder="1" applyAlignment="1">
      <alignment horizontal="center"/>
    </xf>
    <xf numFmtId="164" fontId="3" fillId="6" borderId="5" xfId="7" applyFont="1" applyFill="1" applyBorder="1"/>
    <xf numFmtId="43" fontId="15" fillId="0" borderId="0" xfId="8" applyFont="1" applyFill="1" applyBorder="1"/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1" applyNumberFormat="1" applyFont="1" applyFill="1"/>
    <xf numFmtId="164" fontId="14" fillId="0" borderId="0" xfId="1" applyNumberFormat="1" applyFont="1" applyFill="1"/>
    <xf numFmtId="0" fontId="14" fillId="0" borderId="0" xfId="0" applyFont="1"/>
    <xf numFmtId="164" fontId="3" fillId="0" borderId="0" xfId="1" applyNumberFormat="1" applyFont="1" applyFill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5" fontId="3" fillId="0" borderId="5" xfId="0" applyNumberFormat="1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164" fontId="3" fillId="0" borderId="13" xfId="1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164" fontId="3" fillId="0" borderId="7" xfId="1" applyNumberFormat="1" applyFont="1" applyFill="1" applyBorder="1" applyAlignment="1">
      <alignment horizontal="center"/>
    </xf>
    <xf numFmtId="164" fontId="14" fillId="0" borderId="0" xfId="1" applyNumberFormat="1" applyFont="1" applyFill="1" applyBorder="1" applyAlignment="1">
      <alignment horizontal="center"/>
    </xf>
    <xf numFmtId="164" fontId="14" fillId="0" borderId="5" xfId="1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14" fillId="0" borderId="7" xfId="1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64" fontId="11" fillId="6" borderId="5" xfId="7" applyFont="1" applyFill="1" applyBorder="1" applyAlignment="1">
      <alignment horizontal="center"/>
    </xf>
    <xf numFmtId="169" fontId="11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17" fillId="6" borderId="5" xfId="7" applyFont="1" applyFill="1" applyBorder="1" applyAlignment="1">
      <alignment horizontal="center"/>
    </xf>
    <xf numFmtId="43" fontId="14" fillId="0" borderId="5" xfId="1" applyNumberFormat="1" applyFont="1" applyFill="1" applyBorder="1" applyAlignment="1">
      <alignment horizontal="center"/>
    </xf>
    <xf numFmtId="43" fontId="14" fillId="0" borderId="5" xfId="0" applyNumberFormat="1" applyFont="1" applyBorder="1" applyAlignment="1">
      <alignment horizontal="center"/>
    </xf>
    <xf numFmtId="43" fontId="14" fillId="0" borderId="4" xfId="0" applyNumberFormat="1" applyFont="1" applyBorder="1" applyAlignment="1">
      <alignment horizontal="center"/>
    </xf>
    <xf numFmtId="164" fontId="17" fillId="6" borderId="4" xfId="7" applyFont="1" applyFill="1" applyBorder="1" applyAlignment="1">
      <alignment horizontal="center"/>
    </xf>
    <xf numFmtId="164" fontId="7" fillId="0" borderId="5" xfId="7" applyFont="1" applyFill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164" fontId="11" fillId="6" borderId="5" xfId="7" applyFont="1" applyFill="1" applyBorder="1"/>
    <xf numFmtId="164" fontId="17" fillId="6" borderId="5" xfId="7" applyFont="1" applyFill="1" applyBorder="1"/>
    <xf numFmtId="164" fontId="13" fillId="6" borderId="4" xfId="7" applyFont="1" applyFill="1" applyBorder="1" applyAlignment="1">
      <alignment horizontal="center"/>
    </xf>
    <xf numFmtId="164" fontId="7" fillId="6" borderId="4" xfId="7" applyFont="1" applyFill="1" applyBorder="1" applyAlignment="1">
      <alignment horizontal="center"/>
    </xf>
    <xf numFmtId="164" fontId="7" fillId="0" borderId="4" xfId="7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164" fontId="14" fillId="0" borderId="5" xfId="7" applyFont="1" applyBorder="1"/>
    <xf numFmtId="43" fontId="13" fillId="6" borderId="5" xfId="8" applyFont="1" applyFill="1" applyBorder="1" applyAlignment="1">
      <alignment horizontal="center"/>
    </xf>
    <xf numFmtId="43" fontId="7" fillId="6" borderId="5" xfId="8" applyFont="1" applyFill="1" applyBorder="1" applyAlignment="1">
      <alignment horizontal="center"/>
    </xf>
    <xf numFmtId="43" fontId="7" fillId="0" borderId="5" xfId="8" applyFont="1" applyFill="1" applyBorder="1" applyAlignment="1">
      <alignment horizontal="center"/>
    </xf>
    <xf numFmtId="164" fontId="3" fillId="0" borderId="5" xfId="1" applyNumberFormat="1" applyFont="1" applyFill="1" applyBorder="1"/>
    <xf numFmtId="164" fontId="14" fillId="0" borderId="5" xfId="1" applyNumberFormat="1" applyFont="1" applyFill="1" applyBorder="1"/>
    <xf numFmtId="0" fontId="14" fillId="0" borderId="5" xfId="0" applyFont="1" applyBorder="1"/>
    <xf numFmtId="169" fontId="11" fillId="6" borderId="4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164" fontId="14" fillId="0" borderId="4" xfId="1" applyNumberFormat="1" applyFont="1" applyFill="1" applyBorder="1" applyAlignment="1">
      <alignment horizontal="center"/>
    </xf>
    <xf numFmtId="15" fontId="14" fillId="0" borderId="5" xfId="0" applyNumberFormat="1" applyFont="1" applyBorder="1" applyAlignment="1">
      <alignment horizontal="center"/>
    </xf>
    <xf numFmtId="43" fontId="14" fillId="0" borderId="5" xfId="8" applyFont="1" applyFill="1" applyBorder="1"/>
    <xf numFmtId="43" fontId="14" fillId="0" borderId="5" xfId="0" applyNumberFormat="1" applyFont="1" applyBorder="1"/>
    <xf numFmtId="0" fontId="14" fillId="0" borderId="6" xfId="0" applyFont="1" applyBorder="1"/>
    <xf numFmtId="0" fontId="14" fillId="0" borderId="4" xfId="0" applyFont="1" applyBorder="1"/>
    <xf numFmtId="0" fontId="14" fillId="0" borderId="13" xfId="0" applyFont="1" applyBorder="1"/>
    <xf numFmtId="15" fontId="14" fillId="0" borderId="13" xfId="0" applyNumberFormat="1" applyFont="1" applyBorder="1" applyAlignment="1">
      <alignment horizontal="center"/>
    </xf>
    <xf numFmtId="0" fontId="14" fillId="0" borderId="12" xfId="0" applyFont="1" applyBorder="1"/>
    <xf numFmtId="43" fontId="14" fillId="0" borderId="13" xfId="8" applyFont="1" applyFill="1" applyBorder="1"/>
    <xf numFmtId="43" fontId="14" fillId="0" borderId="13" xfId="0" applyNumberFormat="1" applyFont="1" applyBorder="1"/>
    <xf numFmtId="164" fontId="14" fillId="0" borderId="13" xfId="1" applyNumberFormat="1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43" fontId="14" fillId="0" borderId="13" xfId="0" applyNumberFormat="1" applyFont="1" applyBorder="1" applyAlignment="1">
      <alignment horizontal="center"/>
    </xf>
    <xf numFmtId="164" fontId="14" fillId="0" borderId="5" xfId="0" applyNumberFormat="1" applyFont="1" applyBorder="1"/>
    <xf numFmtId="165" fontId="3" fillId="0" borderId="5" xfId="0" applyNumberFormat="1" applyFont="1" applyBorder="1" applyAlignment="1">
      <alignment horizontal="center"/>
    </xf>
    <xf numFmtId="15" fontId="19" fillId="0" borderId="5" xfId="2" applyNumberFormat="1" applyFont="1" applyBorder="1" applyAlignment="1">
      <alignment horizontal="center"/>
    </xf>
    <xf numFmtId="166" fontId="19" fillId="0" borderId="5" xfId="5" applyNumberFormat="1" applyFont="1" applyBorder="1" applyAlignment="1">
      <alignment horizontal="left"/>
    </xf>
    <xf numFmtId="0" fontId="3" fillId="0" borderId="5" xfId="2" applyBorder="1"/>
    <xf numFmtId="43" fontId="3" fillId="0" borderId="5" xfId="3" applyFont="1" applyFill="1" applyBorder="1" applyAlignment="1">
      <alignment horizontal="center"/>
    </xf>
    <xf numFmtId="43" fontId="3" fillId="0" borderId="5" xfId="3" applyFont="1" applyFill="1" applyBorder="1" applyAlignment="1">
      <alignment horizontal="center" wrapText="1"/>
    </xf>
    <xf numFmtId="0" fontId="14" fillId="0" borderId="5" xfId="0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center"/>
    </xf>
    <xf numFmtId="0" fontId="3" fillId="0" borderId="5" xfId="2" quotePrefix="1" applyBorder="1" applyAlignment="1">
      <alignment horizontal="right"/>
    </xf>
    <xf numFmtId="43" fontId="14" fillId="0" borderId="5" xfId="8" applyFont="1" applyBorder="1"/>
    <xf numFmtId="0" fontId="3" fillId="0" borderId="5" xfId="1" applyNumberFormat="1" applyFont="1" applyFill="1" applyBorder="1" applyAlignment="1">
      <alignment horizontal="center" vertical="center" wrapText="1"/>
    </xf>
    <xf numFmtId="43" fontId="14" fillId="0" borderId="5" xfId="3" applyFont="1" applyFill="1" applyBorder="1" applyAlignment="1">
      <alignment horizontal="center"/>
    </xf>
    <xf numFmtId="0" fontId="3" fillId="0" borderId="0" xfId="2" applyAlignment="1">
      <alignment horizontal="left"/>
    </xf>
    <xf numFmtId="0" fontId="3" fillId="0" borderId="0" xfId="2" applyAlignment="1">
      <alignment horizontal="center"/>
    </xf>
    <xf numFmtId="164" fontId="3" fillId="0" borderId="3" xfId="1" applyNumberFormat="1" applyFont="1" applyFill="1" applyBorder="1"/>
    <xf numFmtId="164" fontId="3" fillId="0" borderId="0" xfId="1" applyNumberFormat="1" applyFont="1" applyFill="1" applyBorder="1"/>
    <xf numFmtId="43" fontId="14" fillId="0" borderId="3" xfId="3" applyFont="1" applyFill="1" applyBorder="1"/>
    <xf numFmtId="164" fontId="14" fillId="0" borderId="0" xfId="0" applyNumberFormat="1" applyFont="1"/>
    <xf numFmtId="2" fontId="3" fillId="0" borderId="0" xfId="2" applyNumberFormat="1" applyAlignment="1">
      <alignment horizontal="center"/>
    </xf>
    <xf numFmtId="43" fontId="14" fillId="0" borderId="0" xfId="0" applyNumberFormat="1" applyFont="1"/>
    <xf numFmtId="0" fontId="20" fillId="0" borderId="0" xfId="0" applyFont="1" applyAlignment="1">
      <alignment horizontal="center"/>
    </xf>
    <xf numFmtId="164" fontId="14" fillId="0" borderId="0" xfId="1" applyNumberFormat="1" applyFont="1" applyFill="1" applyBorder="1"/>
    <xf numFmtId="164" fontId="14" fillId="0" borderId="1" xfId="1" applyNumberFormat="1" applyFont="1" applyFill="1" applyBorder="1"/>
    <xf numFmtId="43" fontId="14" fillId="0" borderId="0" xfId="3" applyFont="1" applyFill="1"/>
    <xf numFmtId="2" fontId="20" fillId="0" borderId="0" xfId="0" applyNumberFormat="1" applyFont="1" applyAlignment="1">
      <alignment horizontal="center"/>
    </xf>
    <xf numFmtId="164" fontId="14" fillId="0" borderId="2" xfId="1" applyNumberFormat="1" applyFont="1" applyFill="1" applyBorder="1"/>
    <xf numFmtId="164" fontId="3" fillId="0" borderId="1" xfId="1" applyNumberFormat="1" applyFont="1" applyFill="1" applyBorder="1"/>
    <xf numFmtId="164" fontId="21" fillId="0" borderId="0" xfId="1" applyNumberFormat="1" applyFont="1" applyFill="1" applyAlignment="1"/>
    <xf numFmtId="164" fontId="18" fillId="7" borderId="5" xfId="7" applyFont="1" applyFill="1" applyBorder="1" applyAlignment="1">
      <alignment horizontal="center"/>
    </xf>
    <xf numFmtId="1" fontId="11" fillId="0" borderId="0" xfId="0" applyNumberFormat="1" applyFont="1" applyAlignment="1">
      <alignment horizontal="left"/>
    </xf>
    <xf numFmtId="1" fontId="11" fillId="0" borderId="5" xfId="0" applyNumberFormat="1" applyFont="1" applyBorder="1" applyAlignment="1">
      <alignment horizontal="left"/>
    </xf>
    <xf numFmtId="1" fontId="14" fillId="0" borderId="5" xfId="0" applyNumberFormat="1" applyFont="1" applyBorder="1" applyAlignment="1">
      <alignment horizontal="left"/>
    </xf>
    <xf numFmtId="1" fontId="11" fillId="0" borderId="6" xfId="0" applyNumberFormat="1" applyFont="1" applyBorder="1" applyAlignment="1">
      <alignment horizontal="left"/>
    </xf>
    <xf numFmtId="1" fontId="14" fillId="0" borderId="6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44" fontId="0" fillId="0" borderId="0" xfId="0" applyNumberFormat="1"/>
    <xf numFmtId="1" fontId="14" fillId="0" borderId="22" xfId="0" applyNumberFormat="1" applyFont="1" applyBorder="1" applyAlignment="1">
      <alignment horizontal="left"/>
    </xf>
    <xf numFmtId="165" fontId="3" fillId="0" borderId="21" xfId="0" applyNumberFormat="1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1" xfId="2" applyBorder="1" applyAlignment="1">
      <alignment horizontal="left"/>
    </xf>
    <xf numFmtId="0" fontId="22" fillId="0" borderId="19" xfId="0" applyFont="1" applyBorder="1"/>
    <xf numFmtId="0" fontId="22" fillId="0" borderId="0" xfId="0" applyFont="1"/>
    <xf numFmtId="44" fontId="22" fillId="0" borderId="0" xfId="0" applyNumberFormat="1" applyFont="1"/>
    <xf numFmtId="44" fontId="24" fillId="0" borderId="0" xfId="0" applyNumberFormat="1" applyFont="1" applyAlignment="1">
      <alignment horizontal="center"/>
    </xf>
    <xf numFmtId="44" fontId="25" fillId="0" borderId="0" xfId="0" applyNumberFormat="1" applyFont="1" applyAlignment="1">
      <alignment horizontal="center"/>
    </xf>
    <xf numFmtId="0" fontId="24" fillId="0" borderId="19" xfId="0" applyFont="1" applyBorder="1"/>
    <xf numFmtId="0" fontId="3" fillId="0" borderId="19" xfId="0" applyFont="1" applyBorder="1" applyAlignment="1">
      <alignment horizontal="left"/>
    </xf>
    <xf numFmtId="0" fontId="15" fillId="0" borderId="19" xfId="0" applyFont="1" applyBorder="1" applyAlignment="1">
      <alignment horizontal="left"/>
    </xf>
    <xf numFmtId="0" fontId="15" fillId="0" borderId="19" xfId="0" applyFont="1" applyBorder="1"/>
    <xf numFmtId="0" fontId="24" fillId="0" borderId="0" xfId="0" applyFont="1"/>
    <xf numFmtId="44" fontId="26" fillId="0" borderId="0" xfId="0" applyNumberFormat="1" applyFont="1"/>
    <xf numFmtId="1" fontId="14" fillId="0" borderId="19" xfId="0" applyNumberFormat="1" applyFont="1" applyBorder="1" applyAlignment="1">
      <alignment horizontal="left"/>
    </xf>
    <xf numFmtId="1" fontId="14" fillId="0" borderId="17" xfId="0" applyNumberFormat="1" applyFont="1" applyBorder="1" applyAlignment="1">
      <alignment horizontal="left"/>
    </xf>
    <xf numFmtId="165" fontId="3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4" xfId="2" applyBorder="1" applyAlignment="1">
      <alignment horizontal="left"/>
    </xf>
    <xf numFmtId="44" fontId="23" fillId="0" borderId="8" xfId="0" applyNumberFormat="1" applyFont="1" applyBorder="1" applyAlignment="1">
      <alignment horizontal="left" indent="12"/>
    </xf>
    <xf numFmtId="44" fontId="22" fillId="0" borderId="8" xfId="0" applyNumberFormat="1" applyFont="1" applyBorder="1"/>
    <xf numFmtId="44" fontId="24" fillId="0" borderId="8" xfId="0" applyNumberFormat="1" applyFont="1" applyBorder="1" applyAlignment="1">
      <alignment horizontal="center"/>
    </xf>
    <xf numFmtId="44" fontId="25" fillId="0" borderId="8" xfId="0" applyNumberFormat="1" applyFont="1" applyBorder="1" applyAlignment="1">
      <alignment horizontal="center"/>
    </xf>
    <xf numFmtId="44" fontId="22" fillId="0" borderId="25" xfId="0" applyNumberFormat="1" applyFont="1" applyBorder="1"/>
    <xf numFmtId="44" fontId="26" fillId="0" borderId="8" xfId="0" applyNumberFormat="1" applyFont="1" applyBorder="1"/>
    <xf numFmtId="0" fontId="3" fillId="0" borderId="8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44" fontId="0" fillId="0" borderId="16" xfId="0" applyNumberFormat="1" applyBorder="1"/>
    <xf numFmtId="0" fontId="7" fillId="0" borderId="0" xfId="0" applyFont="1"/>
    <xf numFmtId="44" fontId="7" fillId="0" borderId="0" xfId="0" applyNumberFormat="1" applyFont="1"/>
    <xf numFmtId="44" fontId="14" fillId="0" borderId="0" xfId="0" applyNumberFormat="1" applyFont="1" applyAlignment="1">
      <alignment horizontal="center"/>
    </xf>
    <xf numFmtId="0" fontId="3" fillId="0" borderId="0" xfId="2"/>
    <xf numFmtId="44" fontId="15" fillId="0" borderId="0" xfId="0" applyNumberFormat="1" applyFont="1"/>
    <xf numFmtId="44" fontId="15" fillId="0" borderId="16" xfId="0" applyNumberFormat="1" applyFont="1" applyBorder="1"/>
    <xf numFmtId="44" fontId="22" fillId="0" borderId="16" xfId="0" applyNumberFormat="1" applyFont="1" applyBorder="1"/>
    <xf numFmtId="44" fontId="28" fillId="0" borderId="0" xfId="0" applyNumberFormat="1" applyFont="1"/>
    <xf numFmtId="0" fontId="0" fillId="0" borderId="0" xfId="0" applyAlignment="1">
      <alignment horizontal="left"/>
    </xf>
    <xf numFmtId="44" fontId="14" fillId="0" borderId="0" xfId="0" applyNumberFormat="1" applyFont="1"/>
    <xf numFmtId="0" fontId="0" fillId="0" borderId="16" xfId="0" applyBorder="1"/>
    <xf numFmtId="0" fontId="0" fillId="0" borderId="16" xfId="0" applyBorder="1" applyAlignment="1">
      <alignment horizontal="left"/>
    </xf>
    <xf numFmtId="0" fontId="28" fillId="0" borderId="0" xfId="0" applyFont="1"/>
    <xf numFmtId="44" fontId="27" fillId="0" borderId="0" xfId="0" applyNumberFormat="1" applyFont="1"/>
    <xf numFmtId="0" fontId="28" fillId="0" borderId="0" xfId="0" applyFont="1" applyAlignment="1">
      <alignment horizontal="left"/>
    </xf>
    <xf numFmtId="44" fontId="30" fillId="0" borderId="0" xfId="0" applyNumberFormat="1" applyFont="1"/>
    <xf numFmtId="44" fontId="27" fillId="0" borderId="16" xfId="0" applyNumberFormat="1" applyFont="1" applyBorder="1"/>
    <xf numFmtId="0" fontId="3" fillId="0" borderId="16" xfId="2" applyBorder="1"/>
    <xf numFmtId="44" fontId="30" fillId="0" borderId="14" xfId="0" applyNumberFormat="1" applyFont="1" applyBorder="1"/>
    <xf numFmtId="44" fontId="31" fillId="7" borderId="14" xfId="0" applyNumberFormat="1" applyFont="1" applyFill="1" applyBorder="1"/>
    <xf numFmtId="0" fontId="0" fillId="0" borderId="21" xfId="0" applyBorder="1"/>
    <xf numFmtId="44" fontId="27" fillId="0" borderId="20" xfId="0" applyNumberFormat="1" applyFont="1" applyBorder="1"/>
    <xf numFmtId="0" fontId="0" fillId="0" borderId="19" xfId="0" applyBorder="1"/>
    <xf numFmtId="44" fontId="27" fillId="0" borderId="18" xfId="0" applyNumberFormat="1" applyFont="1" applyBorder="1"/>
    <xf numFmtId="44" fontId="27" fillId="0" borderId="26" xfId="0" applyNumberFormat="1" applyFont="1" applyBorder="1"/>
    <xf numFmtId="0" fontId="0" fillId="0" borderId="17" xfId="0" applyBorder="1"/>
    <xf numFmtId="44" fontId="30" fillId="0" borderId="18" xfId="0" applyNumberFormat="1" applyFont="1" applyBorder="1"/>
    <xf numFmtId="0" fontId="7" fillId="0" borderId="0" xfId="0" applyFont="1" applyAlignment="1">
      <alignment horizontal="left"/>
    </xf>
    <xf numFmtId="44" fontId="29" fillId="0" borderId="0" xfId="0" applyNumberFormat="1" applyFont="1"/>
    <xf numFmtId="44" fontId="32" fillId="0" borderId="0" xfId="0" applyNumberFormat="1" applyFont="1"/>
    <xf numFmtId="44" fontId="27" fillId="8" borderId="14" xfId="0" applyNumberFormat="1" applyFont="1" applyFill="1" applyBorder="1"/>
    <xf numFmtId="44" fontId="27" fillId="7" borderId="0" xfId="0" applyNumberFormat="1" applyFont="1" applyFill="1"/>
    <xf numFmtId="44" fontId="28" fillId="8" borderId="27" xfId="0" applyNumberFormat="1" applyFont="1" applyFill="1" applyBorder="1"/>
    <xf numFmtId="44" fontId="28" fillId="8" borderId="28" xfId="0" applyNumberFormat="1" applyFont="1" applyFill="1" applyBorder="1"/>
    <xf numFmtId="0" fontId="28" fillId="8" borderId="28" xfId="0" applyFont="1" applyFill="1" applyBorder="1" applyAlignment="1">
      <alignment horizontal="left"/>
    </xf>
    <xf numFmtId="0" fontId="28" fillId="8" borderId="28" xfId="0" applyFont="1" applyFill="1" applyBorder="1"/>
    <xf numFmtId="44" fontId="28" fillId="8" borderId="29" xfId="0" applyNumberFormat="1" applyFont="1" applyFill="1" applyBorder="1"/>
    <xf numFmtId="0" fontId="30" fillId="0" borderId="0" xfId="0" applyFont="1"/>
    <xf numFmtId="0" fontId="27" fillId="9" borderId="30" xfId="0" applyFont="1" applyFill="1" applyBorder="1"/>
    <xf numFmtId="0" fontId="0" fillId="9" borderId="31" xfId="0" applyFill="1" applyBorder="1"/>
    <xf numFmtId="44" fontId="27" fillId="9" borderId="32" xfId="0" applyNumberFormat="1" applyFont="1" applyFill="1" applyBorder="1"/>
    <xf numFmtId="0" fontId="27" fillId="10" borderId="30" xfId="0" applyFont="1" applyFill="1" applyBorder="1"/>
    <xf numFmtId="0" fontId="0" fillId="10" borderId="31" xfId="0" applyFill="1" applyBorder="1"/>
    <xf numFmtId="44" fontId="27" fillId="10" borderId="32" xfId="0" applyNumberFormat="1" applyFont="1" applyFill="1" applyBorder="1"/>
    <xf numFmtId="0" fontId="27" fillId="8" borderId="30" xfId="0" applyFont="1" applyFill="1" applyBorder="1"/>
    <xf numFmtId="0" fontId="0" fillId="8" borderId="31" xfId="0" applyFill="1" applyBorder="1"/>
    <xf numFmtId="44" fontId="27" fillId="8" borderId="32" xfId="0" applyNumberFormat="1" applyFont="1" applyFill="1" applyBorder="1"/>
    <xf numFmtId="0" fontId="27" fillId="11" borderId="30" xfId="0" applyFont="1" applyFill="1" applyBorder="1"/>
    <xf numFmtId="0" fontId="0" fillId="11" borderId="31" xfId="0" applyFill="1" applyBorder="1"/>
    <xf numFmtId="44" fontId="27" fillId="11" borderId="32" xfId="0" applyNumberFormat="1" applyFont="1" applyFill="1" applyBorder="1"/>
    <xf numFmtId="0" fontId="33" fillId="0" borderId="22" xfId="0" applyFont="1" applyBorder="1"/>
    <xf numFmtId="0" fontId="31" fillId="0" borderId="19" xfId="0" applyFont="1" applyBorder="1"/>
    <xf numFmtId="44" fontId="0" fillId="8" borderId="0" xfId="0" applyNumberFormat="1" applyFill="1"/>
    <xf numFmtId="0" fontId="14" fillId="7" borderId="5" xfId="0" applyFont="1" applyFill="1" applyBorder="1"/>
    <xf numFmtId="0" fontId="2" fillId="7" borderId="0" xfId="0" applyFont="1" applyFill="1" applyAlignment="1">
      <alignment horizontal="center"/>
    </xf>
    <xf numFmtId="1" fontId="18" fillId="0" borderId="0" xfId="0" applyNumberFormat="1" applyFont="1" applyAlignment="1">
      <alignment horizontal="left"/>
    </xf>
    <xf numFmtId="0" fontId="19" fillId="0" borderId="5" xfId="2" applyFont="1" applyBorder="1" applyAlignment="1">
      <alignment horizontal="left"/>
    </xf>
    <xf numFmtId="15" fontId="19" fillId="0" borderId="6" xfId="2" applyNumberFormat="1" applyFont="1" applyBorder="1" applyAlignment="1">
      <alignment horizontal="center"/>
    </xf>
    <xf numFmtId="18" fontId="5" fillId="0" borderId="0" xfId="0" applyNumberFormat="1" applyFont="1"/>
    <xf numFmtId="43" fontId="2" fillId="0" borderId="0" xfId="8" applyFont="1"/>
    <xf numFmtId="43" fontId="2" fillId="0" borderId="0" xfId="8" applyFont="1" applyAlignment="1">
      <alignment horizontal="center" vertical="center" wrapText="1"/>
    </xf>
    <xf numFmtId="165" fontId="2" fillId="12" borderId="0" xfId="0" applyNumberFormat="1" applyFont="1" applyFill="1" applyAlignment="1">
      <alignment horizontal="center"/>
    </xf>
    <xf numFmtId="0" fontId="2" fillId="12" borderId="0" xfId="0" applyFont="1" applyFill="1"/>
    <xf numFmtId="0" fontId="2" fillId="12" borderId="0" xfId="0" applyFont="1" applyFill="1" applyAlignment="1">
      <alignment horizontal="center"/>
    </xf>
    <xf numFmtId="164" fontId="2" fillId="12" borderId="0" xfId="7" applyFont="1" applyFill="1"/>
    <xf numFmtId="43" fontId="2" fillId="12" borderId="0" xfId="8" applyFont="1" applyFill="1"/>
    <xf numFmtId="166" fontId="5" fillId="0" borderId="0" xfId="0" applyNumberFormat="1" applyFont="1"/>
    <xf numFmtId="20" fontId="5" fillId="0" borderId="0" xfId="0" applyNumberFormat="1" applyFont="1"/>
    <xf numFmtId="1" fontId="14" fillId="0" borderId="4" xfId="0" applyNumberFormat="1" applyFont="1" applyBorder="1" applyAlignment="1">
      <alignment horizontal="left"/>
    </xf>
    <xf numFmtId="15" fontId="14" fillId="0" borderId="4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43" fontId="14" fillId="0" borderId="4" xfId="8" applyFont="1" applyFill="1" applyBorder="1"/>
    <xf numFmtId="43" fontId="14" fillId="7" borderId="4" xfId="8" applyFont="1" applyFill="1" applyBorder="1"/>
    <xf numFmtId="43" fontId="0" fillId="0" borderId="0" xfId="0" applyNumberFormat="1"/>
    <xf numFmtId="1" fontId="14" fillId="0" borderId="0" xfId="0" applyNumberFormat="1" applyFont="1"/>
    <xf numFmtId="43" fontId="20" fillId="0" borderId="0" xfId="8" applyFont="1" applyFill="1" applyBorder="1" applyAlignment="1">
      <alignment horizontal="left"/>
    </xf>
    <xf numFmtId="43" fontId="3" fillId="0" borderId="0" xfId="8" applyFont="1" applyFill="1" applyBorder="1" applyAlignment="1">
      <alignment horizontal="left"/>
    </xf>
    <xf numFmtId="43" fontId="0" fillId="0" borderId="0" xfId="8" applyFont="1" applyFill="1" applyBorder="1"/>
    <xf numFmtId="43" fontId="34" fillId="0" borderId="0" xfId="0" applyNumberFormat="1" applyFont="1"/>
    <xf numFmtId="1" fontId="14" fillId="13" borderId="0" xfId="0" applyNumberFormat="1" applyFont="1" applyFill="1" applyAlignment="1">
      <alignment horizontal="left"/>
    </xf>
    <xf numFmtId="165" fontId="3" fillId="13" borderId="5" xfId="0" applyNumberFormat="1" applyFont="1" applyFill="1" applyBorder="1" applyAlignment="1">
      <alignment horizontal="left"/>
    </xf>
    <xf numFmtId="0" fontId="3" fillId="13" borderId="9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left"/>
    </xf>
    <xf numFmtId="164" fontId="11" fillId="13" borderId="5" xfId="7" applyFont="1" applyFill="1" applyBorder="1" applyAlignment="1">
      <alignment horizontal="center"/>
    </xf>
    <xf numFmtId="164" fontId="3" fillId="13" borderId="7" xfId="1" applyNumberFormat="1" applyFont="1" applyFill="1" applyBorder="1" applyAlignment="1">
      <alignment horizontal="center"/>
    </xf>
    <xf numFmtId="164" fontId="14" fillId="13" borderId="0" xfId="1" applyNumberFormat="1" applyFont="1" applyFill="1" applyBorder="1" applyAlignment="1">
      <alignment horizontal="center"/>
    </xf>
    <xf numFmtId="164" fontId="14" fillId="13" borderId="5" xfId="1" applyNumberFormat="1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164" fontId="14" fillId="13" borderId="7" xfId="1" applyNumberFormat="1" applyFont="1" applyFill="1" applyBorder="1" applyAlignment="1">
      <alignment horizontal="center"/>
    </xf>
    <xf numFmtId="0" fontId="14" fillId="13" borderId="7" xfId="0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0" xfId="0" applyFont="1" applyFill="1"/>
    <xf numFmtId="164" fontId="11" fillId="0" borderId="13" xfId="7" applyFont="1" applyFill="1" applyBorder="1" applyAlignment="1">
      <alignment horizontal="center"/>
    </xf>
    <xf numFmtId="0" fontId="1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164" fontId="3" fillId="0" borderId="33" xfId="1" applyNumberFormat="1" applyFont="1" applyFill="1" applyBorder="1"/>
    <xf numFmtId="43" fontId="3" fillId="0" borderId="13" xfId="3" applyFont="1" applyFill="1" applyBorder="1" applyAlignment="1">
      <alignment horizontal="center" wrapText="1"/>
    </xf>
    <xf numFmtId="164" fontId="35" fillId="0" borderId="5" xfId="0" applyNumberFormat="1" applyFont="1" applyBorder="1"/>
    <xf numFmtId="164" fontId="35" fillId="0" borderId="4" xfId="0" applyNumberFormat="1" applyFont="1" applyBorder="1"/>
    <xf numFmtId="43" fontId="14" fillId="6" borderId="4" xfId="8" applyFont="1" applyFill="1" applyBorder="1"/>
    <xf numFmtId="1" fontId="14" fillId="14" borderId="4" xfId="0" applyNumberFormat="1" applyFont="1" applyFill="1" applyBorder="1" applyAlignment="1">
      <alignment horizontal="left"/>
    </xf>
    <xf numFmtId="15" fontId="14" fillId="14" borderId="4" xfId="0" applyNumberFormat="1" applyFont="1" applyFill="1" applyBorder="1" applyAlignment="1">
      <alignment horizontal="center"/>
    </xf>
    <xf numFmtId="0" fontId="14" fillId="14" borderId="5" xfId="0" applyFont="1" applyFill="1" applyBorder="1"/>
    <xf numFmtId="1" fontId="7" fillId="14" borderId="5" xfId="0" applyNumberFormat="1" applyFont="1" applyFill="1" applyBorder="1" applyAlignment="1">
      <alignment horizontal="left"/>
    </xf>
    <xf numFmtId="43" fontId="14" fillId="14" borderId="5" xfId="0" applyNumberFormat="1" applyFont="1" applyFill="1" applyBorder="1"/>
    <xf numFmtId="0" fontId="14" fillId="14" borderId="4" xfId="0" applyFont="1" applyFill="1" applyBorder="1"/>
    <xf numFmtId="43" fontId="14" fillId="14" borderId="4" xfId="8" applyFont="1" applyFill="1" applyBorder="1"/>
    <xf numFmtId="164" fontId="11" fillId="14" borderId="13" xfId="7" applyFont="1" applyFill="1" applyBorder="1" applyAlignment="1">
      <alignment horizontal="center"/>
    </xf>
    <xf numFmtId="43" fontId="14" fillId="14" borderId="5" xfId="1" applyNumberFormat="1" applyFont="1" applyFill="1" applyBorder="1" applyAlignment="1">
      <alignment horizontal="center"/>
    </xf>
    <xf numFmtId="164" fontId="14" fillId="14" borderId="4" xfId="1" applyNumberFormat="1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43" fontId="14" fillId="14" borderId="4" xfId="0" applyNumberFormat="1" applyFont="1" applyFill="1" applyBorder="1" applyAlignment="1">
      <alignment horizontal="center"/>
    </xf>
    <xf numFmtId="0" fontId="14" fillId="14" borderId="0" xfId="0" applyFont="1" applyFill="1"/>
    <xf numFmtId="1" fontId="7" fillId="14" borderId="6" xfId="0" applyNumberFormat="1" applyFont="1" applyFill="1" applyBorder="1" applyAlignment="1">
      <alignment horizontal="center"/>
    </xf>
    <xf numFmtId="1" fontId="7" fillId="14" borderId="34" xfId="0" applyNumberFormat="1" applyFont="1" applyFill="1" applyBorder="1" applyAlignment="1">
      <alignment horizontal="center"/>
    </xf>
    <xf numFmtId="1" fontId="7" fillId="14" borderId="33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164" fontId="3" fillId="4" borderId="5" xfId="1" applyNumberFormat="1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</cellXfs>
  <cellStyles count="9">
    <cellStyle name="Comma" xfId="8" builtinId="3"/>
    <cellStyle name="Comma 2" xfId="3" xr:uid="{0A6D4D4B-32BA-4DAC-B641-AD16A7726BD6}"/>
    <cellStyle name="Comma 3" xfId="7" xr:uid="{D7BACD2E-8DAC-41C4-B60F-64C8628F1A07}"/>
    <cellStyle name="Comma 3 3" xfId="1" xr:uid="{FA1C1816-AB4A-4606-9816-55A089C06FF4}"/>
    <cellStyle name="Comma 7 2" xfId="6" xr:uid="{05147774-7B57-4462-9467-835FD4D15F54}"/>
    <cellStyle name="Normal" xfId="0" builtinId="0"/>
    <cellStyle name="Normal 2 2" xfId="2" xr:uid="{FB48D5A5-E9CD-4470-BF9A-42FD6EA7FF7A}"/>
    <cellStyle name="Normal 2 2 10" xfId="4" xr:uid="{33CC71FD-7789-4674-88B2-85C3B64C2082}"/>
    <cellStyle name="Normal 41" xfId="5" xr:uid="{78349D8D-5894-442B-A166-A8C387C9552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ril%20Carina\Downloads\purchase-order_price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chaseOrder"/>
      <sheetName val="PriceList"/>
      <sheetName val="Vendors"/>
      <sheetName val="ShipTo"/>
      <sheetName val="Lists"/>
      <sheetName val="©"/>
    </sheetNames>
    <sheetDataSet>
      <sheetData sheetId="0"/>
      <sheetData sheetId="1">
        <row r="1">
          <cell r="A1" t="str">
            <v>ITEM DESCRIPTION</v>
          </cell>
        </row>
        <row r="2">
          <cell r="A2" t="str">
            <v>Labor</v>
          </cell>
        </row>
        <row r="3">
          <cell r="A3" t="str">
            <v>Product A</v>
          </cell>
        </row>
        <row r="4">
          <cell r="A4" t="str">
            <v>Product B</v>
          </cell>
        </row>
        <row r="5">
          <cell r="A5" t="str">
            <v>Product C</v>
          </cell>
        </row>
      </sheetData>
      <sheetData sheetId="2">
        <row r="1">
          <cell r="A1" t="str">
            <v>VENDOR Line 1</v>
          </cell>
        </row>
        <row r="2">
          <cell r="A2" t="str">
            <v>[Company Name]</v>
          </cell>
        </row>
        <row r="3">
          <cell r="A3" t="str">
            <v>ABC Supply Company</v>
          </cell>
        </row>
      </sheetData>
      <sheetData sheetId="3">
        <row r="1">
          <cell r="A1" t="str">
            <v>SHIP TO Line 1</v>
          </cell>
        </row>
        <row r="2">
          <cell r="A2" t="str">
            <v>[Name]</v>
          </cell>
        </row>
      </sheetData>
      <sheetData sheetId="4">
        <row r="1">
          <cell r="A1" t="str">
            <v>REQUISITIONERS</v>
          </cell>
          <cell r="C1" t="str">
            <v>SHIPPING TERMS</v>
          </cell>
          <cell r="E1" t="str">
            <v>SHIP VIA</v>
          </cell>
        </row>
        <row r="2">
          <cell r="C2" t="str">
            <v>Choose or Enter Manually</v>
          </cell>
        </row>
        <row r="3">
          <cell r="A3" t="str">
            <v>Name 1</v>
          </cell>
          <cell r="E3" t="str">
            <v>Freight</v>
          </cell>
        </row>
        <row r="4">
          <cell r="A4" t="str">
            <v>Name 2</v>
          </cell>
          <cell r="C4" t="str">
            <v>FOB</v>
          </cell>
          <cell r="E4" t="str">
            <v>Vendor Account</v>
          </cell>
        </row>
        <row r="5">
          <cell r="C5" t="str">
            <v>CIF</v>
          </cell>
          <cell r="E5" t="str">
            <v>Buyer Account</v>
          </cell>
        </row>
        <row r="6">
          <cell r="C6" t="str">
            <v>NET 30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D334-EB79-46DD-BDCF-A3F27030DBEA}">
  <sheetPr codeName="Sheet1">
    <tabColor rgb="FFFF0000"/>
    <pageSetUpPr fitToPage="1"/>
  </sheetPr>
  <dimension ref="A1:U863"/>
  <sheetViews>
    <sheetView tabSelected="1" zoomScaleNormal="100" workbookViewId="0">
      <pane xSplit="2" ySplit="5" topLeftCell="C324" activePane="bottomRight" state="frozen"/>
      <selection activeCell="E1784" sqref="E1784"/>
      <selection pane="topRight" activeCell="E1784" sqref="E1784"/>
      <selection pane="bottomLeft" activeCell="E1784" sqref="E1784"/>
      <selection pane="bottomRight" activeCell="G331" sqref="G331"/>
    </sheetView>
  </sheetViews>
  <sheetFormatPr defaultRowHeight="12.75" x14ac:dyDescent="0.2"/>
  <cols>
    <col min="1" max="1" width="13" style="155" customWidth="1"/>
    <col min="2" max="2" width="14.85546875" style="52" customWidth="1"/>
    <col min="3" max="3" width="13.7109375" style="53" customWidth="1"/>
    <col min="4" max="4" width="19.42578125" style="53" customWidth="1"/>
    <col min="5" max="5" width="14.42578125" style="53" bestFit="1" customWidth="1"/>
    <col min="6" max="6" width="15.28515625" style="54" bestFit="1" customWidth="1"/>
    <col min="7" max="7" width="19.140625" style="53" bestFit="1" customWidth="1"/>
    <col min="8" max="8" width="14.7109375" style="55" customWidth="1"/>
    <col min="9" max="9" width="13" style="55" bestFit="1" customWidth="1"/>
    <col min="10" max="10" width="13.85546875" style="55" customWidth="1"/>
    <col min="11" max="11" width="16.42578125" style="55" customWidth="1"/>
    <col min="12" max="12" width="18" style="56" customWidth="1"/>
    <col min="13" max="13" width="11.7109375" style="56" customWidth="1"/>
    <col min="14" max="15" width="11.7109375" style="57" customWidth="1"/>
    <col min="16" max="16" width="11.7109375" style="56" customWidth="1"/>
    <col min="17" max="18" width="11.7109375" style="57" customWidth="1"/>
    <col min="19" max="22" width="9.140625" style="57" customWidth="1"/>
    <col min="23" max="259" width="9.140625" style="57"/>
    <col min="260" max="260" width="15" style="57" customWidth="1"/>
    <col min="261" max="261" width="16.140625" style="57" customWidth="1"/>
    <col min="262" max="262" width="17.28515625" style="57" customWidth="1"/>
    <col min="263" max="263" width="14" style="57" customWidth="1"/>
    <col min="264" max="264" width="11.5703125" style="57" customWidth="1"/>
    <col min="265" max="266" width="11.42578125" style="57" customWidth="1"/>
    <col min="267" max="267" width="11" style="57" customWidth="1"/>
    <col min="268" max="268" width="14.140625" style="57" customWidth="1"/>
    <col min="269" max="269" width="14.7109375" style="57" customWidth="1"/>
    <col min="270" max="270" width="14.42578125" style="57" customWidth="1"/>
    <col min="271" max="271" width="12.85546875" style="57" customWidth="1"/>
    <col min="272" max="272" width="15.42578125" style="57" customWidth="1"/>
    <col min="273" max="273" width="15.28515625" style="57" customWidth="1"/>
    <col min="274" max="274" width="17.140625" style="57" customWidth="1"/>
    <col min="275" max="515" width="9.140625" style="57"/>
    <col min="516" max="516" width="15" style="57" customWidth="1"/>
    <col min="517" max="517" width="16.140625" style="57" customWidth="1"/>
    <col min="518" max="518" width="17.28515625" style="57" customWidth="1"/>
    <col min="519" max="519" width="14" style="57" customWidth="1"/>
    <col min="520" max="520" width="11.5703125" style="57" customWidth="1"/>
    <col min="521" max="522" width="11.42578125" style="57" customWidth="1"/>
    <col min="523" max="523" width="11" style="57" customWidth="1"/>
    <col min="524" max="524" width="14.140625" style="57" customWidth="1"/>
    <col min="525" max="525" width="14.7109375" style="57" customWidth="1"/>
    <col min="526" max="526" width="14.42578125" style="57" customWidth="1"/>
    <col min="527" max="527" width="12.85546875" style="57" customWidth="1"/>
    <col min="528" max="528" width="15.42578125" style="57" customWidth="1"/>
    <col min="529" max="529" width="15.28515625" style="57" customWidth="1"/>
    <col min="530" max="530" width="17.140625" style="57" customWidth="1"/>
    <col min="531" max="771" width="9.140625" style="57"/>
    <col min="772" max="772" width="15" style="57" customWidth="1"/>
    <col min="773" max="773" width="16.140625" style="57" customWidth="1"/>
    <col min="774" max="774" width="17.28515625" style="57" customWidth="1"/>
    <col min="775" max="775" width="14" style="57" customWidth="1"/>
    <col min="776" max="776" width="11.5703125" style="57" customWidth="1"/>
    <col min="777" max="778" width="11.42578125" style="57" customWidth="1"/>
    <col min="779" max="779" width="11" style="57" customWidth="1"/>
    <col min="780" max="780" width="14.140625" style="57" customWidth="1"/>
    <col min="781" max="781" width="14.7109375" style="57" customWidth="1"/>
    <col min="782" max="782" width="14.42578125" style="57" customWidth="1"/>
    <col min="783" max="783" width="12.85546875" style="57" customWidth="1"/>
    <col min="784" max="784" width="15.42578125" style="57" customWidth="1"/>
    <col min="785" max="785" width="15.28515625" style="57" customWidth="1"/>
    <col min="786" max="786" width="17.140625" style="57" customWidth="1"/>
    <col min="787" max="1027" width="9.140625" style="57"/>
    <col min="1028" max="1028" width="15" style="57" customWidth="1"/>
    <col min="1029" max="1029" width="16.140625" style="57" customWidth="1"/>
    <col min="1030" max="1030" width="17.28515625" style="57" customWidth="1"/>
    <col min="1031" max="1031" width="14" style="57" customWidth="1"/>
    <col min="1032" max="1032" width="11.5703125" style="57" customWidth="1"/>
    <col min="1033" max="1034" width="11.42578125" style="57" customWidth="1"/>
    <col min="1035" max="1035" width="11" style="57" customWidth="1"/>
    <col min="1036" max="1036" width="14.140625" style="57" customWidth="1"/>
    <col min="1037" max="1037" width="14.7109375" style="57" customWidth="1"/>
    <col min="1038" max="1038" width="14.42578125" style="57" customWidth="1"/>
    <col min="1039" max="1039" width="12.85546875" style="57" customWidth="1"/>
    <col min="1040" max="1040" width="15.42578125" style="57" customWidth="1"/>
    <col min="1041" max="1041" width="15.28515625" style="57" customWidth="1"/>
    <col min="1042" max="1042" width="17.140625" style="57" customWidth="1"/>
    <col min="1043" max="1283" width="9.140625" style="57"/>
    <col min="1284" max="1284" width="15" style="57" customWidth="1"/>
    <col min="1285" max="1285" width="16.140625" style="57" customWidth="1"/>
    <col min="1286" max="1286" width="17.28515625" style="57" customWidth="1"/>
    <col min="1287" max="1287" width="14" style="57" customWidth="1"/>
    <col min="1288" max="1288" width="11.5703125" style="57" customWidth="1"/>
    <col min="1289" max="1290" width="11.42578125" style="57" customWidth="1"/>
    <col min="1291" max="1291" width="11" style="57" customWidth="1"/>
    <col min="1292" max="1292" width="14.140625" style="57" customWidth="1"/>
    <col min="1293" max="1293" width="14.7109375" style="57" customWidth="1"/>
    <col min="1294" max="1294" width="14.42578125" style="57" customWidth="1"/>
    <col min="1295" max="1295" width="12.85546875" style="57" customWidth="1"/>
    <col min="1296" max="1296" width="15.42578125" style="57" customWidth="1"/>
    <col min="1297" max="1297" width="15.28515625" style="57" customWidth="1"/>
    <col min="1298" max="1298" width="17.140625" style="57" customWidth="1"/>
    <col min="1299" max="1539" width="9.140625" style="57"/>
    <col min="1540" max="1540" width="15" style="57" customWidth="1"/>
    <col min="1541" max="1541" width="16.140625" style="57" customWidth="1"/>
    <col min="1542" max="1542" width="17.28515625" style="57" customWidth="1"/>
    <col min="1543" max="1543" width="14" style="57" customWidth="1"/>
    <col min="1544" max="1544" width="11.5703125" style="57" customWidth="1"/>
    <col min="1545" max="1546" width="11.42578125" style="57" customWidth="1"/>
    <col min="1547" max="1547" width="11" style="57" customWidth="1"/>
    <col min="1548" max="1548" width="14.140625" style="57" customWidth="1"/>
    <col min="1549" max="1549" width="14.7109375" style="57" customWidth="1"/>
    <col min="1550" max="1550" width="14.42578125" style="57" customWidth="1"/>
    <col min="1551" max="1551" width="12.85546875" style="57" customWidth="1"/>
    <col min="1552" max="1552" width="15.42578125" style="57" customWidth="1"/>
    <col min="1553" max="1553" width="15.28515625" style="57" customWidth="1"/>
    <col min="1554" max="1554" width="17.140625" style="57" customWidth="1"/>
    <col min="1555" max="1795" width="9.140625" style="57"/>
    <col min="1796" max="1796" width="15" style="57" customWidth="1"/>
    <col min="1797" max="1797" width="16.140625" style="57" customWidth="1"/>
    <col min="1798" max="1798" width="17.28515625" style="57" customWidth="1"/>
    <col min="1799" max="1799" width="14" style="57" customWidth="1"/>
    <col min="1800" max="1800" width="11.5703125" style="57" customWidth="1"/>
    <col min="1801" max="1802" width="11.42578125" style="57" customWidth="1"/>
    <col min="1803" max="1803" width="11" style="57" customWidth="1"/>
    <col min="1804" max="1804" width="14.140625" style="57" customWidth="1"/>
    <col min="1805" max="1805" width="14.7109375" style="57" customWidth="1"/>
    <col min="1806" max="1806" width="14.42578125" style="57" customWidth="1"/>
    <col min="1807" max="1807" width="12.85546875" style="57" customWidth="1"/>
    <col min="1808" max="1808" width="15.42578125" style="57" customWidth="1"/>
    <col min="1809" max="1809" width="15.28515625" style="57" customWidth="1"/>
    <col min="1810" max="1810" width="17.140625" style="57" customWidth="1"/>
    <col min="1811" max="2051" width="9.140625" style="57"/>
    <col min="2052" max="2052" width="15" style="57" customWidth="1"/>
    <col min="2053" max="2053" width="16.140625" style="57" customWidth="1"/>
    <col min="2054" max="2054" width="17.28515625" style="57" customWidth="1"/>
    <col min="2055" max="2055" width="14" style="57" customWidth="1"/>
    <col min="2056" max="2056" width="11.5703125" style="57" customWidth="1"/>
    <col min="2057" max="2058" width="11.42578125" style="57" customWidth="1"/>
    <col min="2059" max="2059" width="11" style="57" customWidth="1"/>
    <col min="2060" max="2060" width="14.140625" style="57" customWidth="1"/>
    <col min="2061" max="2061" width="14.7109375" style="57" customWidth="1"/>
    <col min="2062" max="2062" width="14.42578125" style="57" customWidth="1"/>
    <col min="2063" max="2063" width="12.85546875" style="57" customWidth="1"/>
    <col min="2064" max="2064" width="15.42578125" style="57" customWidth="1"/>
    <col min="2065" max="2065" width="15.28515625" style="57" customWidth="1"/>
    <col min="2066" max="2066" width="17.140625" style="57" customWidth="1"/>
    <col min="2067" max="2307" width="9.140625" style="57"/>
    <col min="2308" max="2308" width="15" style="57" customWidth="1"/>
    <col min="2309" max="2309" width="16.140625" style="57" customWidth="1"/>
    <col min="2310" max="2310" width="17.28515625" style="57" customWidth="1"/>
    <col min="2311" max="2311" width="14" style="57" customWidth="1"/>
    <col min="2312" max="2312" width="11.5703125" style="57" customWidth="1"/>
    <col min="2313" max="2314" width="11.42578125" style="57" customWidth="1"/>
    <col min="2315" max="2315" width="11" style="57" customWidth="1"/>
    <col min="2316" max="2316" width="14.140625" style="57" customWidth="1"/>
    <col min="2317" max="2317" width="14.7109375" style="57" customWidth="1"/>
    <col min="2318" max="2318" width="14.42578125" style="57" customWidth="1"/>
    <col min="2319" max="2319" width="12.85546875" style="57" customWidth="1"/>
    <col min="2320" max="2320" width="15.42578125" style="57" customWidth="1"/>
    <col min="2321" max="2321" width="15.28515625" style="57" customWidth="1"/>
    <col min="2322" max="2322" width="17.140625" style="57" customWidth="1"/>
    <col min="2323" max="2563" width="9.140625" style="57"/>
    <col min="2564" max="2564" width="15" style="57" customWidth="1"/>
    <col min="2565" max="2565" width="16.140625" style="57" customWidth="1"/>
    <col min="2566" max="2566" width="17.28515625" style="57" customWidth="1"/>
    <col min="2567" max="2567" width="14" style="57" customWidth="1"/>
    <col min="2568" max="2568" width="11.5703125" style="57" customWidth="1"/>
    <col min="2569" max="2570" width="11.42578125" style="57" customWidth="1"/>
    <col min="2571" max="2571" width="11" style="57" customWidth="1"/>
    <col min="2572" max="2572" width="14.140625" style="57" customWidth="1"/>
    <col min="2573" max="2573" width="14.7109375" style="57" customWidth="1"/>
    <col min="2574" max="2574" width="14.42578125" style="57" customWidth="1"/>
    <col min="2575" max="2575" width="12.85546875" style="57" customWidth="1"/>
    <col min="2576" max="2576" width="15.42578125" style="57" customWidth="1"/>
    <col min="2577" max="2577" width="15.28515625" style="57" customWidth="1"/>
    <col min="2578" max="2578" width="17.140625" style="57" customWidth="1"/>
    <col min="2579" max="2819" width="9.140625" style="57"/>
    <col min="2820" max="2820" width="15" style="57" customWidth="1"/>
    <col min="2821" max="2821" width="16.140625" style="57" customWidth="1"/>
    <col min="2822" max="2822" width="17.28515625" style="57" customWidth="1"/>
    <col min="2823" max="2823" width="14" style="57" customWidth="1"/>
    <col min="2824" max="2824" width="11.5703125" style="57" customWidth="1"/>
    <col min="2825" max="2826" width="11.42578125" style="57" customWidth="1"/>
    <col min="2827" max="2827" width="11" style="57" customWidth="1"/>
    <col min="2828" max="2828" width="14.140625" style="57" customWidth="1"/>
    <col min="2829" max="2829" width="14.7109375" style="57" customWidth="1"/>
    <col min="2830" max="2830" width="14.42578125" style="57" customWidth="1"/>
    <col min="2831" max="2831" width="12.85546875" style="57" customWidth="1"/>
    <col min="2832" max="2832" width="15.42578125" style="57" customWidth="1"/>
    <col min="2833" max="2833" width="15.28515625" style="57" customWidth="1"/>
    <col min="2834" max="2834" width="17.140625" style="57" customWidth="1"/>
    <col min="2835" max="3075" width="9.140625" style="57"/>
    <col min="3076" max="3076" width="15" style="57" customWidth="1"/>
    <col min="3077" max="3077" width="16.140625" style="57" customWidth="1"/>
    <col min="3078" max="3078" width="17.28515625" style="57" customWidth="1"/>
    <col min="3079" max="3079" width="14" style="57" customWidth="1"/>
    <col min="3080" max="3080" width="11.5703125" style="57" customWidth="1"/>
    <col min="3081" max="3082" width="11.42578125" style="57" customWidth="1"/>
    <col min="3083" max="3083" width="11" style="57" customWidth="1"/>
    <col min="3084" max="3084" width="14.140625" style="57" customWidth="1"/>
    <col min="3085" max="3085" width="14.7109375" style="57" customWidth="1"/>
    <col min="3086" max="3086" width="14.42578125" style="57" customWidth="1"/>
    <col min="3087" max="3087" width="12.85546875" style="57" customWidth="1"/>
    <col min="3088" max="3088" width="15.42578125" style="57" customWidth="1"/>
    <col min="3089" max="3089" width="15.28515625" style="57" customWidth="1"/>
    <col min="3090" max="3090" width="17.140625" style="57" customWidth="1"/>
    <col min="3091" max="3331" width="9.140625" style="57"/>
    <col min="3332" max="3332" width="15" style="57" customWidth="1"/>
    <col min="3333" max="3333" width="16.140625" style="57" customWidth="1"/>
    <col min="3334" max="3334" width="17.28515625" style="57" customWidth="1"/>
    <col min="3335" max="3335" width="14" style="57" customWidth="1"/>
    <col min="3336" max="3336" width="11.5703125" style="57" customWidth="1"/>
    <col min="3337" max="3338" width="11.42578125" style="57" customWidth="1"/>
    <col min="3339" max="3339" width="11" style="57" customWidth="1"/>
    <col min="3340" max="3340" width="14.140625" style="57" customWidth="1"/>
    <col min="3341" max="3341" width="14.7109375" style="57" customWidth="1"/>
    <col min="3342" max="3342" width="14.42578125" style="57" customWidth="1"/>
    <col min="3343" max="3343" width="12.85546875" style="57" customWidth="1"/>
    <col min="3344" max="3344" width="15.42578125" style="57" customWidth="1"/>
    <col min="3345" max="3345" width="15.28515625" style="57" customWidth="1"/>
    <col min="3346" max="3346" width="17.140625" style="57" customWidth="1"/>
    <col min="3347" max="3587" width="9.140625" style="57"/>
    <col min="3588" max="3588" width="15" style="57" customWidth="1"/>
    <col min="3589" max="3589" width="16.140625" style="57" customWidth="1"/>
    <col min="3590" max="3590" width="17.28515625" style="57" customWidth="1"/>
    <col min="3591" max="3591" width="14" style="57" customWidth="1"/>
    <col min="3592" max="3592" width="11.5703125" style="57" customWidth="1"/>
    <col min="3593" max="3594" width="11.42578125" style="57" customWidth="1"/>
    <col min="3595" max="3595" width="11" style="57" customWidth="1"/>
    <col min="3596" max="3596" width="14.140625" style="57" customWidth="1"/>
    <col min="3597" max="3597" width="14.7109375" style="57" customWidth="1"/>
    <col min="3598" max="3598" width="14.42578125" style="57" customWidth="1"/>
    <col min="3599" max="3599" width="12.85546875" style="57" customWidth="1"/>
    <col min="3600" max="3600" width="15.42578125" style="57" customWidth="1"/>
    <col min="3601" max="3601" width="15.28515625" style="57" customWidth="1"/>
    <col min="3602" max="3602" width="17.140625" style="57" customWidth="1"/>
    <col min="3603" max="3843" width="9.140625" style="57"/>
    <col min="3844" max="3844" width="15" style="57" customWidth="1"/>
    <col min="3845" max="3845" width="16.140625" style="57" customWidth="1"/>
    <col min="3846" max="3846" width="17.28515625" style="57" customWidth="1"/>
    <col min="3847" max="3847" width="14" style="57" customWidth="1"/>
    <col min="3848" max="3848" width="11.5703125" style="57" customWidth="1"/>
    <col min="3849" max="3850" width="11.42578125" style="57" customWidth="1"/>
    <col min="3851" max="3851" width="11" style="57" customWidth="1"/>
    <col min="3852" max="3852" width="14.140625" style="57" customWidth="1"/>
    <col min="3853" max="3853" width="14.7109375" style="57" customWidth="1"/>
    <col min="3854" max="3854" width="14.42578125" style="57" customWidth="1"/>
    <col min="3855" max="3855" width="12.85546875" style="57" customWidth="1"/>
    <col min="3856" max="3856" width="15.42578125" style="57" customWidth="1"/>
    <col min="3857" max="3857" width="15.28515625" style="57" customWidth="1"/>
    <col min="3858" max="3858" width="17.140625" style="57" customWidth="1"/>
    <col min="3859" max="4099" width="9.140625" style="57"/>
    <col min="4100" max="4100" width="15" style="57" customWidth="1"/>
    <col min="4101" max="4101" width="16.140625" style="57" customWidth="1"/>
    <col min="4102" max="4102" width="17.28515625" style="57" customWidth="1"/>
    <col min="4103" max="4103" width="14" style="57" customWidth="1"/>
    <col min="4104" max="4104" width="11.5703125" style="57" customWidth="1"/>
    <col min="4105" max="4106" width="11.42578125" style="57" customWidth="1"/>
    <col min="4107" max="4107" width="11" style="57" customWidth="1"/>
    <col min="4108" max="4108" width="14.140625" style="57" customWidth="1"/>
    <col min="4109" max="4109" width="14.7109375" style="57" customWidth="1"/>
    <col min="4110" max="4110" width="14.42578125" style="57" customWidth="1"/>
    <col min="4111" max="4111" width="12.85546875" style="57" customWidth="1"/>
    <col min="4112" max="4112" width="15.42578125" style="57" customWidth="1"/>
    <col min="4113" max="4113" width="15.28515625" style="57" customWidth="1"/>
    <col min="4114" max="4114" width="17.140625" style="57" customWidth="1"/>
    <col min="4115" max="4355" width="9.140625" style="57"/>
    <col min="4356" max="4356" width="15" style="57" customWidth="1"/>
    <col min="4357" max="4357" width="16.140625" style="57" customWidth="1"/>
    <col min="4358" max="4358" width="17.28515625" style="57" customWidth="1"/>
    <col min="4359" max="4359" width="14" style="57" customWidth="1"/>
    <col min="4360" max="4360" width="11.5703125" style="57" customWidth="1"/>
    <col min="4361" max="4362" width="11.42578125" style="57" customWidth="1"/>
    <col min="4363" max="4363" width="11" style="57" customWidth="1"/>
    <col min="4364" max="4364" width="14.140625" style="57" customWidth="1"/>
    <col min="4365" max="4365" width="14.7109375" style="57" customWidth="1"/>
    <col min="4366" max="4366" width="14.42578125" style="57" customWidth="1"/>
    <col min="4367" max="4367" width="12.85546875" style="57" customWidth="1"/>
    <col min="4368" max="4368" width="15.42578125" style="57" customWidth="1"/>
    <col min="4369" max="4369" width="15.28515625" style="57" customWidth="1"/>
    <col min="4370" max="4370" width="17.140625" style="57" customWidth="1"/>
    <col min="4371" max="4611" width="9.140625" style="57"/>
    <col min="4612" max="4612" width="15" style="57" customWidth="1"/>
    <col min="4613" max="4613" width="16.140625" style="57" customWidth="1"/>
    <col min="4614" max="4614" width="17.28515625" style="57" customWidth="1"/>
    <col min="4615" max="4615" width="14" style="57" customWidth="1"/>
    <col min="4616" max="4616" width="11.5703125" style="57" customWidth="1"/>
    <col min="4617" max="4618" width="11.42578125" style="57" customWidth="1"/>
    <col min="4619" max="4619" width="11" style="57" customWidth="1"/>
    <col min="4620" max="4620" width="14.140625" style="57" customWidth="1"/>
    <col min="4621" max="4621" width="14.7109375" style="57" customWidth="1"/>
    <col min="4622" max="4622" width="14.42578125" style="57" customWidth="1"/>
    <col min="4623" max="4623" width="12.85546875" style="57" customWidth="1"/>
    <col min="4624" max="4624" width="15.42578125" style="57" customWidth="1"/>
    <col min="4625" max="4625" width="15.28515625" style="57" customWidth="1"/>
    <col min="4626" max="4626" width="17.140625" style="57" customWidth="1"/>
    <col min="4627" max="4867" width="9.140625" style="57"/>
    <col min="4868" max="4868" width="15" style="57" customWidth="1"/>
    <col min="4869" max="4869" width="16.140625" style="57" customWidth="1"/>
    <col min="4870" max="4870" width="17.28515625" style="57" customWidth="1"/>
    <col min="4871" max="4871" width="14" style="57" customWidth="1"/>
    <col min="4872" max="4872" width="11.5703125" style="57" customWidth="1"/>
    <col min="4873" max="4874" width="11.42578125" style="57" customWidth="1"/>
    <col min="4875" max="4875" width="11" style="57" customWidth="1"/>
    <col min="4876" max="4876" width="14.140625" style="57" customWidth="1"/>
    <col min="4877" max="4877" width="14.7109375" style="57" customWidth="1"/>
    <col min="4878" max="4878" width="14.42578125" style="57" customWidth="1"/>
    <col min="4879" max="4879" width="12.85546875" style="57" customWidth="1"/>
    <col min="4880" max="4880" width="15.42578125" style="57" customWidth="1"/>
    <col min="4881" max="4881" width="15.28515625" style="57" customWidth="1"/>
    <col min="4882" max="4882" width="17.140625" style="57" customWidth="1"/>
    <col min="4883" max="5123" width="9.140625" style="57"/>
    <col min="5124" max="5124" width="15" style="57" customWidth="1"/>
    <col min="5125" max="5125" width="16.140625" style="57" customWidth="1"/>
    <col min="5126" max="5126" width="17.28515625" style="57" customWidth="1"/>
    <col min="5127" max="5127" width="14" style="57" customWidth="1"/>
    <col min="5128" max="5128" width="11.5703125" style="57" customWidth="1"/>
    <col min="5129" max="5130" width="11.42578125" style="57" customWidth="1"/>
    <col min="5131" max="5131" width="11" style="57" customWidth="1"/>
    <col min="5132" max="5132" width="14.140625" style="57" customWidth="1"/>
    <col min="5133" max="5133" width="14.7109375" style="57" customWidth="1"/>
    <col min="5134" max="5134" width="14.42578125" style="57" customWidth="1"/>
    <col min="5135" max="5135" width="12.85546875" style="57" customWidth="1"/>
    <col min="5136" max="5136" width="15.42578125" style="57" customWidth="1"/>
    <col min="5137" max="5137" width="15.28515625" style="57" customWidth="1"/>
    <col min="5138" max="5138" width="17.140625" style="57" customWidth="1"/>
    <col min="5139" max="5379" width="9.140625" style="57"/>
    <col min="5380" max="5380" width="15" style="57" customWidth="1"/>
    <col min="5381" max="5381" width="16.140625" style="57" customWidth="1"/>
    <col min="5382" max="5382" width="17.28515625" style="57" customWidth="1"/>
    <col min="5383" max="5383" width="14" style="57" customWidth="1"/>
    <col min="5384" max="5384" width="11.5703125" style="57" customWidth="1"/>
    <col min="5385" max="5386" width="11.42578125" style="57" customWidth="1"/>
    <col min="5387" max="5387" width="11" style="57" customWidth="1"/>
    <col min="5388" max="5388" width="14.140625" style="57" customWidth="1"/>
    <col min="5389" max="5389" width="14.7109375" style="57" customWidth="1"/>
    <col min="5390" max="5390" width="14.42578125" style="57" customWidth="1"/>
    <col min="5391" max="5391" width="12.85546875" style="57" customWidth="1"/>
    <col min="5392" max="5392" width="15.42578125" style="57" customWidth="1"/>
    <col min="5393" max="5393" width="15.28515625" style="57" customWidth="1"/>
    <col min="5394" max="5394" width="17.140625" style="57" customWidth="1"/>
    <col min="5395" max="5635" width="9.140625" style="57"/>
    <col min="5636" max="5636" width="15" style="57" customWidth="1"/>
    <col min="5637" max="5637" width="16.140625" style="57" customWidth="1"/>
    <col min="5638" max="5638" width="17.28515625" style="57" customWidth="1"/>
    <col min="5639" max="5639" width="14" style="57" customWidth="1"/>
    <col min="5640" max="5640" width="11.5703125" style="57" customWidth="1"/>
    <col min="5641" max="5642" width="11.42578125" style="57" customWidth="1"/>
    <col min="5643" max="5643" width="11" style="57" customWidth="1"/>
    <col min="5644" max="5644" width="14.140625" style="57" customWidth="1"/>
    <col min="5645" max="5645" width="14.7109375" style="57" customWidth="1"/>
    <col min="5646" max="5646" width="14.42578125" style="57" customWidth="1"/>
    <col min="5647" max="5647" width="12.85546875" style="57" customWidth="1"/>
    <col min="5648" max="5648" width="15.42578125" style="57" customWidth="1"/>
    <col min="5649" max="5649" width="15.28515625" style="57" customWidth="1"/>
    <col min="5650" max="5650" width="17.140625" style="57" customWidth="1"/>
    <col min="5651" max="5891" width="9.140625" style="57"/>
    <col min="5892" max="5892" width="15" style="57" customWidth="1"/>
    <col min="5893" max="5893" width="16.140625" style="57" customWidth="1"/>
    <col min="5894" max="5894" width="17.28515625" style="57" customWidth="1"/>
    <col min="5895" max="5895" width="14" style="57" customWidth="1"/>
    <col min="5896" max="5896" width="11.5703125" style="57" customWidth="1"/>
    <col min="5897" max="5898" width="11.42578125" style="57" customWidth="1"/>
    <col min="5899" max="5899" width="11" style="57" customWidth="1"/>
    <col min="5900" max="5900" width="14.140625" style="57" customWidth="1"/>
    <col min="5901" max="5901" width="14.7109375" style="57" customWidth="1"/>
    <col min="5902" max="5902" width="14.42578125" style="57" customWidth="1"/>
    <col min="5903" max="5903" width="12.85546875" style="57" customWidth="1"/>
    <col min="5904" max="5904" width="15.42578125" style="57" customWidth="1"/>
    <col min="5905" max="5905" width="15.28515625" style="57" customWidth="1"/>
    <col min="5906" max="5906" width="17.140625" style="57" customWidth="1"/>
    <col min="5907" max="6147" width="9.140625" style="57"/>
    <col min="6148" max="6148" width="15" style="57" customWidth="1"/>
    <col min="6149" max="6149" width="16.140625" style="57" customWidth="1"/>
    <col min="6150" max="6150" width="17.28515625" style="57" customWidth="1"/>
    <col min="6151" max="6151" width="14" style="57" customWidth="1"/>
    <col min="6152" max="6152" width="11.5703125" style="57" customWidth="1"/>
    <col min="6153" max="6154" width="11.42578125" style="57" customWidth="1"/>
    <col min="6155" max="6155" width="11" style="57" customWidth="1"/>
    <col min="6156" max="6156" width="14.140625" style="57" customWidth="1"/>
    <col min="6157" max="6157" width="14.7109375" style="57" customWidth="1"/>
    <col min="6158" max="6158" width="14.42578125" style="57" customWidth="1"/>
    <col min="6159" max="6159" width="12.85546875" style="57" customWidth="1"/>
    <col min="6160" max="6160" width="15.42578125" style="57" customWidth="1"/>
    <col min="6161" max="6161" width="15.28515625" style="57" customWidth="1"/>
    <col min="6162" max="6162" width="17.140625" style="57" customWidth="1"/>
    <col min="6163" max="6403" width="9.140625" style="57"/>
    <col min="6404" max="6404" width="15" style="57" customWidth="1"/>
    <col min="6405" max="6405" width="16.140625" style="57" customWidth="1"/>
    <col min="6406" max="6406" width="17.28515625" style="57" customWidth="1"/>
    <col min="6407" max="6407" width="14" style="57" customWidth="1"/>
    <col min="6408" max="6408" width="11.5703125" style="57" customWidth="1"/>
    <col min="6409" max="6410" width="11.42578125" style="57" customWidth="1"/>
    <col min="6411" max="6411" width="11" style="57" customWidth="1"/>
    <col min="6412" max="6412" width="14.140625" style="57" customWidth="1"/>
    <col min="6413" max="6413" width="14.7109375" style="57" customWidth="1"/>
    <col min="6414" max="6414" width="14.42578125" style="57" customWidth="1"/>
    <col min="6415" max="6415" width="12.85546875" style="57" customWidth="1"/>
    <col min="6416" max="6416" width="15.42578125" style="57" customWidth="1"/>
    <col min="6417" max="6417" width="15.28515625" style="57" customWidth="1"/>
    <col min="6418" max="6418" width="17.140625" style="57" customWidth="1"/>
    <col min="6419" max="6659" width="9.140625" style="57"/>
    <col min="6660" max="6660" width="15" style="57" customWidth="1"/>
    <col min="6661" max="6661" width="16.140625" style="57" customWidth="1"/>
    <col min="6662" max="6662" width="17.28515625" style="57" customWidth="1"/>
    <col min="6663" max="6663" width="14" style="57" customWidth="1"/>
    <col min="6664" max="6664" width="11.5703125" style="57" customWidth="1"/>
    <col min="6665" max="6666" width="11.42578125" style="57" customWidth="1"/>
    <col min="6667" max="6667" width="11" style="57" customWidth="1"/>
    <col min="6668" max="6668" width="14.140625" style="57" customWidth="1"/>
    <col min="6669" max="6669" width="14.7109375" style="57" customWidth="1"/>
    <col min="6670" max="6670" width="14.42578125" style="57" customWidth="1"/>
    <col min="6671" max="6671" width="12.85546875" style="57" customWidth="1"/>
    <col min="6672" max="6672" width="15.42578125" style="57" customWidth="1"/>
    <col min="6673" max="6673" width="15.28515625" style="57" customWidth="1"/>
    <col min="6674" max="6674" width="17.140625" style="57" customWidth="1"/>
    <col min="6675" max="6915" width="9.140625" style="57"/>
    <col min="6916" max="6916" width="15" style="57" customWidth="1"/>
    <col min="6917" max="6917" width="16.140625" style="57" customWidth="1"/>
    <col min="6918" max="6918" width="17.28515625" style="57" customWidth="1"/>
    <col min="6919" max="6919" width="14" style="57" customWidth="1"/>
    <col min="6920" max="6920" width="11.5703125" style="57" customWidth="1"/>
    <col min="6921" max="6922" width="11.42578125" style="57" customWidth="1"/>
    <col min="6923" max="6923" width="11" style="57" customWidth="1"/>
    <col min="6924" max="6924" width="14.140625" style="57" customWidth="1"/>
    <col min="6925" max="6925" width="14.7109375" style="57" customWidth="1"/>
    <col min="6926" max="6926" width="14.42578125" style="57" customWidth="1"/>
    <col min="6927" max="6927" width="12.85546875" style="57" customWidth="1"/>
    <col min="6928" max="6928" width="15.42578125" style="57" customWidth="1"/>
    <col min="6929" max="6929" width="15.28515625" style="57" customWidth="1"/>
    <col min="6930" max="6930" width="17.140625" style="57" customWidth="1"/>
    <col min="6931" max="7171" width="9.140625" style="57"/>
    <col min="7172" max="7172" width="15" style="57" customWidth="1"/>
    <col min="7173" max="7173" width="16.140625" style="57" customWidth="1"/>
    <col min="7174" max="7174" width="17.28515625" style="57" customWidth="1"/>
    <col min="7175" max="7175" width="14" style="57" customWidth="1"/>
    <col min="7176" max="7176" width="11.5703125" style="57" customWidth="1"/>
    <col min="7177" max="7178" width="11.42578125" style="57" customWidth="1"/>
    <col min="7179" max="7179" width="11" style="57" customWidth="1"/>
    <col min="7180" max="7180" width="14.140625" style="57" customWidth="1"/>
    <col min="7181" max="7181" width="14.7109375" style="57" customWidth="1"/>
    <col min="7182" max="7182" width="14.42578125" style="57" customWidth="1"/>
    <col min="7183" max="7183" width="12.85546875" style="57" customWidth="1"/>
    <col min="7184" max="7184" width="15.42578125" style="57" customWidth="1"/>
    <col min="7185" max="7185" width="15.28515625" style="57" customWidth="1"/>
    <col min="7186" max="7186" width="17.140625" style="57" customWidth="1"/>
    <col min="7187" max="7427" width="9.140625" style="57"/>
    <col min="7428" max="7428" width="15" style="57" customWidth="1"/>
    <col min="7429" max="7429" width="16.140625" style="57" customWidth="1"/>
    <col min="7430" max="7430" width="17.28515625" style="57" customWidth="1"/>
    <col min="7431" max="7431" width="14" style="57" customWidth="1"/>
    <col min="7432" max="7432" width="11.5703125" style="57" customWidth="1"/>
    <col min="7433" max="7434" width="11.42578125" style="57" customWidth="1"/>
    <col min="7435" max="7435" width="11" style="57" customWidth="1"/>
    <col min="7436" max="7436" width="14.140625" style="57" customWidth="1"/>
    <col min="7437" max="7437" width="14.7109375" style="57" customWidth="1"/>
    <col min="7438" max="7438" width="14.42578125" style="57" customWidth="1"/>
    <col min="7439" max="7439" width="12.85546875" style="57" customWidth="1"/>
    <col min="7440" max="7440" width="15.42578125" style="57" customWidth="1"/>
    <col min="7441" max="7441" width="15.28515625" style="57" customWidth="1"/>
    <col min="7442" max="7442" width="17.140625" style="57" customWidth="1"/>
    <col min="7443" max="7683" width="9.140625" style="57"/>
    <col min="7684" max="7684" width="15" style="57" customWidth="1"/>
    <col min="7685" max="7685" width="16.140625" style="57" customWidth="1"/>
    <col min="7686" max="7686" width="17.28515625" style="57" customWidth="1"/>
    <col min="7687" max="7687" width="14" style="57" customWidth="1"/>
    <col min="7688" max="7688" width="11.5703125" style="57" customWidth="1"/>
    <col min="7689" max="7690" width="11.42578125" style="57" customWidth="1"/>
    <col min="7691" max="7691" width="11" style="57" customWidth="1"/>
    <col min="7692" max="7692" width="14.140625" style="57" customWidth="1"/>
    <col min="7693" max="7693" width="14.7109375" style="57" customWidth="1"/>
    <col min="7694" max="7694" width="14.42578125" style="57" customWidth="1"/>
    <col min="7695" max="7695" width="12.85546875" style="57" customWidth="1"/>
    <col min="7696" max="7696" width="15.42578125" style="57" customWidth="1"/>
    <col min="7697" max="7697" width="15.28515625" style="57" customWidth="1"/>
    <col min="7698" max="7698" width="17.140625" style="57" customWidth="1"/>
    <col min="7699" max="7939" width="9.140625" style="57"/>
    <col min="7940" max="7940" width="15" style="57" customWidth="1"/>
    <col min="7941" max="7941" width="16.140625" style="57" customWidth="1"/>
    <col min="7942" max="7942" width="17.28515625" style="57" customWidth="1"/>
    <col min="7943" max="7943" width="14" style="57" customWidth="1"/>
    <col min="7944" max="7944" width="11.5703125" style="57" customWidth="1"/>
    <col min="7945" max="7946" width="11.42578125" style="57" customWidth="1"/>
    <col min="7947" max="7947" width="11" style="57" customWidth="1"/>
    <col min="7948" max="7948" width="14.140625" style="57" customWidth="1"/>
    <col min="7949" max="7949" width="14.7109375" style="57" customWidth="1"/>
    <col min="7950" max="7950" width="14.42578125" style="57" customWidth="1"/>
    <col min="7951" max="7951" width="12.85546875" style="57" customWidth="1"/>
    <col min="7952" max="7952" width="15.42578125" style="57" customWidth="1"/>
    <col min="7953" max="7953" width="15.28515625" style="57" customWidth="1"/>
    <col min="7954" max="7954" width="17.140625" style="57" customWidth="1"/>
    <col min="7955" max="8195" width="9.140625" style="57"/>
    <col min="8196" max="8196" width="15" style="57" customWidth="1"/>
    <col min="8197" max="8197" width="16.140625" style="57" customWidth="1"/>
    <col min="8198" max="8198" width="17.28515625" style="57" customWidth="1"/>
    <col min="8199" max="8199" width="14" style="57" customWidth="1"/>
    <col min="8200" max="8200" width="11.5703125" style="57" customWidth="1"/>
    <col min="8201" max="8202" width="11.42578125" style="57" customWidth="1"/>
    <col min="8203" max="8203" width="11" style="57" customWidth="1"/>
    <col min="8204" max="8204" width="14.140625" style="57" customWidth="1"/>
    <col min="8205" max="8205" width="14.7109375" style="57" customWidth="1"/>
    <col min="8206" max="8206" width="14.42578125" style="57" customWidth="1"/>
    <col min="8207" max="8207" width="12.85546875" style="57" customWidth="1"/>
    <col min="8208" max="8208" width="15.42578125" style="57" customWidth="1"/>
    <col min="8209" max="8209" width="15.28515625" style="57" customWidth="1"/>
    <col min="8210" max="8210" width="17.140625" style="57" customWidth="1"/>
    <col min="8211" max="8451" width="9.140625" style="57"/>
    <col min="8452" max="8452" width="15" style="57" customWidth="1"/>
    <col min="8453" max="8453" width="16.140625" style="57" customWidth="1"/>
    <col min="8454" max="8454" width="17.28515625" style="57" customWidth="1"/>
    <col min="8455" max="8455" width="14" style="57" customWidth="1"/>
    <col min="8456" max="8456" width="11.5703125" style="57" customWidth="1"/>
    <col min="8457" max="8458" width="11.42578125" style="57" customWidth="1"/>
    <col min="8459" max="8459" width="11" style="57" customWidth="1"/>
    <col min="8460" max="8460" width="14.140625" style="57" customWidth="1"/>
    <col min="8461" max="8461" width="14.7109375" style="57" customWidth="1"/>
    <col min="8462" max="8462" width="14.42578125" style="57" customWidth="1"/>
    <col min="8463" max="8463" width="12.85546875" style="57" customWidth="1"/>
    <col min="8464" max="8464" width="15.42578125" style="57" customWidth="1"/>
    <col min="8465" max="8465" width="15.28515625" style="57" customWidth="1"/>
    <col min="8466" max="8466" width="17.140625" style="57" customWidth="1"/>
    <col min="8467" max="8707" width="9.140625" style="57"/>
    <col min="8708" max="8708" width="15" style="57" customWidth="1"/>
    <col min="8709" max="8709" width="16.140625" style="57" customWidth="1"/>
    <col min="8710" max="8710" width="17.28515625" style="57" customWidth="1"/>
    <col min="8711" max="8711" width="14" style="57" customWidth="1"/>
    <col min="8712" max="8712" width="11.5703125" style="57" customWidth="1"/>
    <col min="8713" max="8714" width="11.42578125" style="57" customWidth="1"/>
    <col min="8715" max="8715" width="11" style="57" customWidth="1"/>
    <col min="8716" max="8716" width="14.140625" style="57" customWidth="1"/>
    <col min="8717" max="8717" width="14.7109375" style="57" customWidth="1"/>
    <col min="8718" max="8718" width="14.42578125" style="57" customWidth="1"/>
    <col min="8719" max="8719" width="12.85546875" style="57" customWidth="1"/>
    <col min="8720" max="8720" width="15.42578125" style="57" customWidth="1"/>
    <col min="8721" max="8721" width="15.28515625" style="57" customWidth="1"/>
    <col min="8722" max="8722" width="17.140625" style="57" customWidth="1"/>
    <col min="8723" max="8963" width="9.140625" style="57"/>
    <col min="8964" max="8964" width="15" style="57" customWidth="1"/>
    <col min="8965" max="8965" width="16.140625" style="57" customWidth="1"/>
    <col min="8966" max="8966" width="17.28515625" style="57" customWidth="1"/>
    <col min="8967" max="8967" width="14" style="57" customWidth="1"/>
    <col min="8968" max="8968" width="11.5703125" style="57" customWidth="1"/>
    <col min="8969" max="8970" width="11.42578125" style="57" customWidth="1"/>
    <col min="8971" max="8971" width="11" style="57" customWidth="1"/>
    <col min="8972" max="8972" width="14.140625" style="57" customWidth="1"/>
    <col min="8973" max="8973" width="14.7109375" style="57" customWidth="1"/>
    <col min="8974" max="8974" width="14.42578125" style="57" customWidth="1"/>
    <col min="8975" max="8975" width="12.85546875" style="57" customWidth="1"/>
    <col min="8976" max="8976" width="15.42578125" style="57" customWidth="1"/>
    <col min="8977" max="8977" width="15.28515625" style="57" customWidth="1"/>
    <col min="8978" max="8978" width="17.140625" style="57" customWidth="1"/>
    <col min="8979" max="9219" width="9.140625" style="57"/>
    <col min="9220" max="9220" width="15" style="57" customWidth="1"/>
    <col min="9221" max="9221" width="16.140625" style="57" customWidth="1"/>
    <col min="9222" max="9222" width="17.28515625" style="57" customWidth="1"/>
    <col min="9223" max="9223" width="14" style="57" customWidth="1"/>
    <col min="9224" max="9224" width="11.5703125" style="57" customWidth="1"/>
    <col min="9225" max="9226" width="11.42578125" style="57" customWidth="1"/>
    <col min="9227" max="9227" width="11" style="57" customWidth="1"/>
    <col min="9228" max="9228" width="14.140625" style="57" customWidth="1"/>
    <col min="9229" max="9229" width="14.7109375" style="57" customWidth="1"/>
    <col min="9230" max="9230" width="14.42578125" style="57" customWidth="1"/>
    <col min="9231" max="9231" width="12.85546875" style="57" customWidth="1"/>
    <col min="9232" max="9232" width="15.42578125" style="57" customWidth="1"/>
    <col min="9233" max="9233" width="15.28515625" style="57" customWidth="1"/>
    <col min="9234" max="9234" width="17.140625" style="57" customWidth="1"/>
    <col min="9235" max="9475" width="9.140625" style="57"/>
    <col min="9476" max="9476" width="15" style="57" customWidth="1"/>
    <col min="9477" max="9477" width="16.140625" style="57" customWidth="1"/>
    <col min="9478" max="9478" width="17.28515625" style="57" customWidth="1"/>
    <col min="9479" max="9479" width="14" style="57" customWidth="1"/>
    <col min="9480" max="9480" width="11.5703125" style="57" customWidth="1"/>
    <col min="9481" max="9482" width="11.42578125" style="57" customWidth="1"/>
    <col min="9483" max="9483" width="11" style="57" customWidth="1"/>
    <col min="9484" max="9484" width="14.140625" style="57" customWidth="1"/>
    <col min="9485" max="9485" width="14.7109375" style="57" customWidth="1"/>
    <col min="9486" max="9486" width="14.42578125" style="57" customWidth="1"/>
    <col min="9487" max="9487" width="12.85546875" style="57" customWidth="1"/>
    <col min="9488" max="9488" width="15.42578125" style="57" customWidth="1"/>
    <col min="9489" max="9489" width="15.28515625" style="57" customWidth="1"/>
    <col min="9490" max="9490" width="17.140625" style="57" customWidth="1"/>
    <col min="9491" max="9731" width="9.140625" style="57"/>
    <col min="9732" max="9732" width="15" style="57" customWidth="1"/>
    <col min="9733" max="9733" width="16.140625" style="57" customWidth="1"/>
    <col min="9734" max="9734" width="17.28515625" style="57" customWidth="1"/>
    <col min="9735" max="9735" width="14" style="57" customWidth="1"/>
    <col min="9736" max="9736" width="11.5703125" style="57" customWidth="1"/>
    <col min="9737" max="9738" width="11.42578125" style="57" customWidth="1"/>
    <col min="9739" max="9739" width="11" style="57" customWidth="1"/>
    <col min="9740" max="9740" width="14.140625" style="57" customWidth="1"/>
    <col min="9741" max="9741" width="14.7109375" style="57" customWidth="1"/>
    <col min="9742" max="9742" width="14.42578125" style="57" customWidth="1"/>
    <col min="9743" max="9743" width="12.85546875" style="57" customWidth="1"/>
    <col min="9744" max="9744" width="15.42578125" style="57" customWidth="1"/>
    <col min="9745" max="9745" width="15.28515625" style="57" customWidth="1"/>
    <col min="9746" max="9746" width="17.140625" style="57" customWidth="1"/>
    <col min="9747" max="9987" width="9.140625" style="57"/>
    <col min="9988" max="9988" width="15" style="57" customWidth="1"/>
    <col min="9989" max="9989" width="16.140625" style="57" customWidth="1"/>
    <col min="9990" max="9990" width="17.28515625" style="57" customWidth="1"/>
    <col min="9991" max="9991" width="14" style="57" customWidth="1"/>
    <col min="9992" max="9992" width="11.5703125" style="57" customWidth="1"/>
    <col min="9993" max="9994" width="11.42578125" style="57" customWidth="1"/>
    <col min="9995" max="9995" width="11" style="57" customWidth="1"/>
    <col min="9996" max="9996" width="14.140625" style="57" customWidth="1"/>
    <col min="9997" max="9997" width="14.7109375" style="57" customWidth="1"/>
    <col min="9998" max="9998" width="14.42578125" style="57" customWidth="1"/>
    <col min="9999" max="9999" width="12.85546875" style="57" customWidth="1"/>
    <col min="10000" max="10000" width="15.42578125" style="57" customWidth="1"/>
    <col min="10001" max="10001" width="15.28515625" style="57" customWidth="1"/>
    <col min="10002" max="10002" width="17.140625" style="57" customWidth="1"/>
    <col min="10003" max="10243" width="9.140625" style="57"/>
    <col min="10244" max="10244" width="15" style="57" customWidth="1"/>
    <col min="10245" max="10245" width="16.140625" style="57" customWidth="1"/>
    <col min="10246" max="10246" width="17.28515625" style="57" customWidth="1"/>
    <col min="10247" max="10247" width="14" style="57" customWidth="1"/>
    <col min="10248" max="10248" width="11.5703125" style="57" customWidth="1"/>
    <col min="10249" max="10250" width="11.42578125" style="57" customWidth="1"/>
    <col min="10251" max="10251" width="11" style="57" customWidth="1"/>
    <col min="10252" max="10252" width="14.140625" style="57" customWidth="1"/>
    <col min="10253" max="10253" width="14.7109375" style="57" customWidth="1"/>
    <col min="10254" max="10254" width="14.42578125" style="57" customWidth="1"/>
    <col min="10255" max="10255" width="12.85546875" style="57" customWidth="1"/>
    <col min="10256" max="10256" width="15.42578125" style="57" customWidth="1"/>
    <col min="10257" max="10257" width="15.28515625" style="57" customWidth="1"/>
    <col min="10258" max="10258" width="17.140625" style="57" customWidth="1"/>
    <col min="10259" max="10499" width="9.140625" style="57"/>
    <col min="10500" max="10500" width="15" style="57" customWidth="1"/>
    <col min="10501" max="10501" width="16.140625" style="57" customWidth="1"/>
    <col min="10502" max="10502" width="17.28515625" style="57" customWidth="1"/>
    <col min="10503" max="10503" width="14" style="57" customWidth="1"/>
    <col min="10504" max="10504" width="11.5703125" style="57" customWidth="1"/>
    <col min="10505" max="10506" width="11.42578125" style="57" customWidth="1"/>
    <col min="10507" max="10507" width="11" style="57" customWidth="1"/>
    <col min="10508" max="10508" width="14.140625" style="57" customWidth="1"/>
    <col min="10509" max="10509" width="14.7109375" style="57" customWidth="1"/>
    <col min="10510" max="10510" width="14.42578125" style="57" customWidth="1"/>
    <col min="10511" max="10511" width="12.85546875" style="57" customWidth="1"/>
    <col min="10512" max="10512" width="15.42578125" style="57" customWidth="1"/>
    <col min="10513" max="10513" width="15.28515625" style="57" customWidth="1"/>
    <col min="10514" max="10514" width="17.140625" style="57" customWidth="1"/>
    <col min="10515" max="10755" width="9.140625" style="57"/>
    <col min="10756" max="10756" width="15" style="57" customWidth="1"/>
    <col min="10757" max="10757" width="16.140625" style="57" customWidth="1"/>
    <col min="10758" max="10758" width="17.28515625" style="57" customWidth="1"/>
    <col min="10759" max="10759" width="14" style="57" customWidth="1"/>
    <col min="10760" max="10760" width="11.5703125" style="57" customWidth="1"/>
    <col min="10761" max="10762" width="11.42578125" style="57" customWidth="1"/>
    <col min="10763" max="10763" width="11" style="57" customWidth="1"/>
    <col min="10764" max="10764" width="14.140625" style="57" customWidth="1"/>
    <col min="10765" max="10765" width="14.7109375" style="57" customWidth="1"/>
    <col min="10766" max="10766" width="14.42578125" style="57" customWidth="1"/>
    <col min="10767" max="10767" width="12.85546875" style="57" customWidth="1"/>
    <col min="10768" max="10768" width="15.42578125" style="57" customWidth="1"/>
    <col min="10769" max="10769" width="15.28515625" style="57" customWidth="1"/>
    <col min="10770" max="10770" width="17.140625" style="57" customWidth="1"/>
    <col min="10771" max="11011" width="9.140625" style="57"/>
    <col min="11012" max="11012" width="15" style="57" customWidth="1"/>
    <col min="11013" max="11013" width="16.140625" style="57" customWidth="1"/>
    <col min="11014" max="11014" width="17.28515625" style="57" customWidth="1"/>
    <col min="11015" max="11015" width="14" style="57" customWidth="1"/>
    <col min="11016" max="11016" width="11.5703125" style="57" customWidth="1"/>
    <col min="11017" max="11018" width="11.42578125" style="57" customWidth="1"/>
    <col min="11019" max="11019" width="11" style="57" customWidth="1"/>
    <col min="11020" max="11020" width="14.140625" style="57" customWidth="1"/>
    <col min="11021" max="11021" width="14.7109375" style="57" customWidth="1"/>
    <col min="11022" max="11022" width="14.42578125" style="57" customWidth="1"/>
    <col min="11023" max="11023" width="12.85546875" style="57" customWidth="1"/>
    <col min="11024" max="11024" width="15.42578125" style="57" customWidth="1"/>
    <col min="11025" max="11025" width="15.28515625" style="57" customWidth="1"/>
    <col min="11026" max="11026" width="17.140625" style="57" customWidth="1"/>
    <col min="11027" max="11267" width="9.140625" style="57"/>
    <col min="11268" max="11268" width="15" style="57" customWidth="1"/>
    <col min="11269" max="11269" width="16.140625" style="57" customWidth="1"/>
    <col min="11270" max="11270" width="17.28515625" style="57" customWidth="1"/>
    <col min="11271" max="11271" width="14" style="57" customWidth="1"/>
    <col min="11272" max="11272" width="11.5703125" style="57" customWidth="1"/>
    <col min="11273" max="11274" width="11.42578125" style="57" customWidth="1"/>
    <col min="11275" max="11275" width="11" style="57" customWidth="1"/>
    <col min="11276" max="11276" width="14.140625" style="57" customWidth="1"/>
    <col min="11277" max="11277" width="14.7109375" style="57" customWidth="1"/>
    <col min="11278" max="11278" width="14.42578125" style="57" customWidth="1"/>
    <col min="11279" max="11279" width="12.85546875" style="57" customWidth="1"/>
    <col min="11280" max="11280" width="15.42578125" style="57" customWidth="1"/>
    <col min="11281" max="11281" width="15.28515625" style="57" customWidth="1"/>
    <col min="11282" max="11282" width="17.140625" style="57" customWidth="1"/>
    <col min="11283" max="11523" width="9.140625" style="57"/>
    <col min="11524" max="11524" width="15" style="57" customWidth="1"/>
    <col min="11525" max="11525" width="16.140625" style="57" customWidth="1"/>
    <col min="11526" max="11526" width="17.28515625" style="57" customWidth="1"/>
    <col min="11527" max="11527" width="14" style="57" customWidth="1"/>
    <col min="11528" max="11528" width="11.5703125" style="57" customWidth="1"/>
    <col min="11529" max="11530" width="11.42578125" style="57" customWidth="1"/>
    <col min="11531" max="11531" width="11" style="57" customWidth="1"/>
    <col min="11532" max="11532" width="14.140625" style="57" customWidth="1"/>
    <col min="11533" max="11533" width="14.7109375" style="57" customWidth="1"/>
    <col min="11534" max="11534" width="14.42578125" style="57" customWidth="1"/>
    <col min="11535" max="11535" width="12.85546875" style="57" customWidth="1"/>
    <col min="11536" max="11536" width="15.42578125" style="57" customWidth="1"/>
    <col min="11537" max="11537" width="15.28515625" style="57" customWidth="1"/>
    <col min="11538" max="11538" width="17.140625" style="57" customWidth="1"/>
    <col min="11539" max="11779" width="9.140625" style="57"/>
    <col min="11780" max="11780" width="15" style="57" customWidth="1"/>
    <col min="11781" max="11781" width="16.140625" style="57" customWidth="1"/>
    <col min="11782" max="11782" width="17.28515625" style="57" customWidth="1"/>
    <col min="11783" max="11783" width="14" style="57" customWidth="1"/>
    <col min="11784" max="11784" width="11.5703125" style="57" customWidth="1"/>
    <col min="11785" max="11786" width="11.42578125" style="57" customWidth="1"/>
    <col min="11787" max="11787" width="11" style="57" customWidth="1"/>
    <col min="11788" max="11788" width="14.140625" style="57" customWidth="1"/>
    <col min="11789" max="11789" width="14.7109375" style="57" customWidth="1"/>
    <col min="11790" max="11790" width="14.42578125" style="57" customWidth="1"/>
    <col min="11791" max="11791" width="12.85546875" style="57" customWidth="1"/>
    <col min="11792" max="11792" width="15.42578125" style="57" customWidth="1"/>
    <col min="11793" max="11793" width="15.28515625" style="57" customWidth="1"/>
    <col min="11794" max="11794" width="17.140625" style="57" customWidth="1"/>
    <col min="11795" max="12035" width="9.140625" style="57"/>
    <col min="12036" max="12036" width="15" style="57" customWidth="1"/>
    <col min="12037" max="12037" width="16.140625" style="57" customWidth="1"/>
    <col min="12038" max="12038" width="17.28515625" style="57" customWidth="1"/>
    <col min="12039" max="12039" width="14" style="57" customWidth="1"/>
    <col min="12040" max="12040" width="11.5703125" style="57" customWidth="1"/>
    <col min="12041" max="12042" width="11.42578125" style="57" customWidth="1"/>
    <col min="12043" max="12043" width="11" style="57" customWidth="1"/>
    <col min="12044" max="12044" width="14.140625" style="57" customWidth="1"/>
    <col min="12045" max="12045" width="14.7109375" style="57" customWidth="1"/>
    <col min="12046" max="12046" width="14.42578125" style="57" customWidth="1"/>
    <col min="12047" max="12047" width="12.85546875" style="57" customWidth="1"/>
    <col min="12048" max="12048" width="15.42578125" style="57" customWidth="1"/>
    <col min="12049" max="12049" width="15.28515625" style="57" customWidth="1"/>
    <col min="12050" max="12050" width="17.140625" style="57" customWidth="1"/>
    <col min="12051" max="12291" width="9.140625" style="57"/>
    <col min="12292" max="12292" width="15" style="57" customWidth="1"/>
    <col min="12293" max="12293" width="16.140625" style="57" customWidth="1"/>
    <col min="12294" max="12294" width="17.28515625" style="57" customWidth="1"/>
    <col min="12295" max="12295" width="14" style="57" customWidth="1"/>
    <col min="12296" max="12296" width="11.5703125" style="57" customWidth="1"/>
    <col min="12297" max="12298" width="11.42578125" style="57" customWidth="1"/>
    <col min="12299" max="12299" width="11" style="57" customWidth="1"/>
    <col min="12300" max="12300" width="14.140625" style="57" customWidth="1"/>
    <col min="12301" max="12301" width="14.7109375" style="57" customWidth="1"/>
    <col min="12302" max="12302" width="14.42578125" style="57" customWidth="1"/>
    <col min="12303" max="12303" width="12.85546875" style="57" customWidth="1"/>
    <col min="12304" max="12304" width="15.42578125" style="57" customWidth="1"/>
    <col min="12305" max="12305" width="15.28515625" style="57" customWidth="1"/>
    <col min="12306" max="12306" width="17.140625" style="57" customWidth="1"/>
    <col min="12307" max="12547" width="9.140625" style="57"/>
    <col min="12548" max="12548" width="15" style="57" customWidth="1"/>
    <col min="12549" max="12549" width="16.140625" style="57" customWidth="1"/>
    <col min="12550" max="12550" width="17.28515625" style="57" customWidth="1"/>
    <col min="12551" max="12551" width="14" style="57" customWidth="1"/>
    <col min="12552" max="12552" width="11.5703125" style="57" customWidth="1"/>
    <col min="12553" max="12554" width="11.42578125" style="57" customWidth="1"/>
    <col min="12555" max="12555" width="11" style="57" customWidth="1"/>
    <col min="12556" max="12556" width="14.140625" style="57" customWidth="1"/>
    <col min="12557" max="12557" width="14.7109375" style="57" customWidth="1"/>
    <col min="12558" max="12558" width="14.42578125" style="57" customWidth="1"/>
    <col min="12559" max="12559" width="12.85546875" style="57" customWidth="1"/>
    <col min="12560" max="12560" width="15.42578125" style="57" customWidth="1"/>
    <col min="12561" max="12561" width="15.28515625" style="57" customWidth="1"/>
    <col min="12562" max="12562" width="17.140625" style="57" customWidth="1"/>
    <col min="12563" max="12803" width="9.140625" style="57"/>
    <col min="12804" max="12804" width="15" style="57" customWidth="1"/>
    <col min="12805" max="12805" width="16.140625" style="57" customWidth="1"/>
    <col min="12806" max="12806" width="17.28515625" style="57" customWidth="1"/>
    <col min="12807" max="12807" width="14" style="57" customWidth="1"/>
    <col min="12808" max="12808" width="11.5703125" style="57" customWidth="1"/>
    <col min="12809" max="12810" width="11.42578125" style="57" customWidth="1"/>
    <col min="12811" max="12811" width="11" style="57" customWidth="1"/>
    <col min="12812" max="12812" width="14.140625" style="57" customWidth="1"/>
    <col min="12813" max="12813" width="14.7109375" style="57" customWidth="1"/>
    <col min="12814" max="12814" width="14.42578125" style="57" customWidth="1"/>
    <col min="12815" max="12815" width="12.85546875" style="57" customWidth="1"/>
    <col min="12816" max="12816" width="15.42578125" style="57" customWidth="1"/>
    <col min="12817" max="12817" width="15.28515625" style="57" customWidth="1"/>
    <col min="12818" max="12818" width="17.140625" style="57" customWidth="1"/>
    <col min="12819" max="13059" width="9.140625" style="57"/>
    <col min="13060" max="13060" width="15" style="57" customWidth="1"/>
    <col min="13061" max="13061" width="16.140625" style="57" customWidth="1"/>
    <col min="13062" max="13062" width="17.28515625" style="57" customWidth="1"/>
    <col min="13063" max="13063" width="14" style="57" customWidth="1"/>
    <col min="13064" max="13064" width="11.5703125" style="57" customWidth="1"/>
    <col min="13065" max="13066" width="11.42578125" style="57" customWidth="1"/>
    <col min="13067" max="13067" width="11" style="57" customWidth="1"/>
    <col min="13068" max="13068" width="14.140625" style="57" customWidth="1"/>
    <col min="13069" max="13069" width="14.7109375" style="57" customWidth="1"/>
    <col min="13070" max="13070" width="14.42578125" style="57" customWidth="1"/>
    <col min="13071" max="13071" width="12.85546875" style="57" customWidth="1"/>
    <col min="13072" max="13072" width="15.42578125" style="57" customWidth="1"/>
    <col min="13073" max="13073" width="15.28515625" style="57" customWidth="1"/>
    <col min="13074" max="13074" width="17.140625" style="57" customWidth="1"/>
    <col min="13075" max="13315" width="9.140625" style="57"/>
    <col min="13316" max="13316" width="15" style="57" customWidth="1"/>
    <col min="13317" max="13317" width="16.140625" style="57" customWidth="1"/>
    <col min="13318" max="13318" width="17.28515625" style="57" customWidth="1"/>
    <col min="13319" max="13319" width="14" style="57" customWidth="1"/>
    <col min="13320" max="13320" width="11.5703125" style="57" customWidth="1"/>
    <col min="13321" max="13322" width="11.42578125" style="57" customWidth="1"/>
    <col min="13323" max="13323" width="11" style="57" customWidth="1"/>
    <col min="13324" max="13324" width="14.140625" style="57" customWidth="1"/>
    <col min="13325" max="13325" width="14.7109375" style="57" customWidth="1"/>
    <col min="13326" max="13326" width="14.42578125" style="57" customWidth="1"/>
    <col min="13327" max="13327" width="12.85546875" style="57" customWidth="1"/>
    <col min="13328" max="13328" width="15.42578125" style="57" customWidth="1"/>
    <col min="13329" max="13329" width="15.28515625" style="57" customWidth="1"/>
    <col min="13330" max="13330" width="17.140625" style="57" customWidth="1"/>
    <col min="13331" max="13571" width="9.140625" style="57"/>
    <col min="13572" max="13572" width="15" style="57" customWidth="1"/>
    <col min="13573" max="13573" width="16.140625" style="57" customWidth="1"/>
    <col min="13574" max="13574" width="17.28515625" style="57" customWidth="1"/>
    <col min="13575" max="13575" width="14" style="57" customWidth="1"/>
    <col min="13576" max="13576" width="11.5703125" style="57" customWidth="1"/>
    <col min="13577" max="13578" width="11.42578125" style="57" customWidth="1"/>
    <col min="13579" max="13579" width="11" style="57" customWidth="1"/>
    <col min="13580" max="13580" width="14.140625" style="57" customWidth="1"/>
    <col min="13581" max="13581" width="14.7109375" style="57" customWidth="1"/>
    <col min="13582" max="13582" width="14.42578125" style="57" customWidth="1"/>
    <col min="13583" max="13583" width="12.85546875" style="57" customWidth="1"/>
    <col min="13584" max="13584" width="15.42578125" style="57" customWidth="1"/>
    <col min="13585" max="13585" width="15.28515625" style="57" customWidth="1"/>
    <col min="13586" max="13586" width="17.140625" style="57" customWidth="1"/>
    <col min="13587" max="13827" width="9.140625" style="57"/>
    <col min="13828" max="13828" width="15" style="57" customWidth="1"/>
    <col min="13829" max="13829" width="16.140625" style="57" customWidth="1"/>
    <col min="13830" max="13830" width="17.28515625" style="57" customWidth="1"/>
    <col min="13831" max="13831" width="14" style="57" customWidth="1"/>
    <col min="13832" max="13832" width="11.5703125" style="57" customWidth="1"/>
    <col min="13833" max="13834" width="11.42578125" style="57" customWidth="1"/>
    <col min="13835" max="13835" width="11" style="57" customWidth="1"/>
    <col min="13836" max="13836" width="14.140625" style="57" customWidth="1"/>
    <col min="13837" max="13837" width="14.7109375" style="57" customWidth="1"/>
    <col min="13838" max="13838" width="14.42578125" style="57" customWidth="1"/>
    <col min="13839" max="13839" width="12.85546875" style="57" customWidth="1"/>
    <col min="13840" max="13840" width="15.42578125" style="57" customWidth="1"/>
    <col min="13841" max="13841" width="15.28515625" style="57" customWidth="1"/>
    <col min="13842" max="13842" width="17.140625" style="57" customWidth="1"/>
    <col min="13843" max="14083" width="9.140625" style="57"/>
    <col min="14084" max="14084" width="15" style="57" customWidth="1"/>
    <col min="14085" max="14085" width="16.140625" style="57" customWidth="1"/>
    <col min="14086" max="14086" width="17.28515625" style="57" customWidth="1"/>
    <col min="14087" max="14087" width="14" style="57" customWidth="1"/>
    <col min="14088" max="14088" width="11.5703125" style="57" customWidth="1"/>
    <col min="14089" max="14090" width="11.42578125" style="57" customWidth="1"/>
    <col min="14091" max="14091" width="11" style="57" customWidth="1"/>
    <col min="14092" max="14092" width="14.140625" style="57" customWidth="1"/>
    <col min="14093" max="14093" width="14.7109375" style="57" customWidth="1"/>
    <col min="14094" max="14094" width="14.42578125" style="57" customWidth="1"/>
    <col min="14095" max="14095" width="12.85546875" style="57" customWidth="1"/>
    <col min="14096" max="14096" width="15.42578125" style="57" customWidth="1"/>
    <col min="14097" max="14097" width="15.28515625" style="57" customWidth="1"/>
    <col min="14098" max="14098" width="17.140625" style="57" customWidth="1"/>
    <col min="14099" max="14339" width="9.140625" style="57"/>
    <col min="14340" max="14340" width="15" style="57" customWidth="1"/>
    <col min="14341" max="14341" width="16.140625" style="57" customWidth="1"/>
    <col min="14342" max="14342" width="17.28515625" style="57" customWidth="1"/>
    <col min="14343" max="14343" width="14" style="57" customWidth="1"/>
    <col min="14344" max="14344" width="11.5703125" style="57" customWidth="1"/>
    <col min="14345" max="14346" width="11.42578125" style="57" customWidth="1"/>
    <col min="14347" max="14347" width="11" style="57" customWidth="1"/>
    <col min="14348" max="14348" width="14.140625" style="57" customWidth="1"/>
    <col min="14349" max="14349" width="14.7109375" style="57" customWidth="1"/>
    <col min="14350" max="14350" width="14.42578125" style="57" customWidth="1"/>
    <col min="14351" max="14351" width="12.85546875" style="57" customWidth="1"/>
    <col min="14352" max="14352" width="15.42578125" style="57" customWidth="1"/>
    <col min="14353" max="14353" width="15.28515625" style="57" customWidth="1"/>
    <col min="14354" max="14354" width="17.140625" style="57" customWidth="1"/>
    <col min="14355" max="14595" width="9.140625" style="57"/>
    <col min="14596" max="14596" width="15" style="57" customWidth="1"/>
    <col min="14597" max="14597" width="16.140625" style="57" customWidth="1"/>
    <col min="14598" max="14598" width="17.28515625" style="57" customWidth="1"/>
    <col min="14599" max="14599" width="14" style="57" customWidth="1"/>
    <col min="14600" max="14600" width="11.5703125" style="57" customWidth="1"/>
    <col min="14601" max="14602" width="11.42578125" style="57" customWidth="1"/>
    <col min="14603" max="14603" width="11" style="57" customWidth="1"/>
    <col min="14604" max="14604" width="14.140625" style="57" customWidth="1"/>
    <col min="14605" max="14605" width="14.7109375" style="57" customWidth="1"/>
    <col min="14606" max="14606" width="14.42578125" style="57" customWidth="1"/>
    <col min="14607" max="14607" width="12.85546875" style="57" customWidth="1"/>
    <col min="14608" max="14608" width="15.42578125" style="57" customWidth="1"/>
    <col min="14609" max="14609" width="15.28515625" style="57" customWidth="1"/>
    <col min="14610" max="14610" width="17.140625" style="57" customWidth="1"/>
    <col min="14611" max="14851" width="9.140625" style="57"/>
    <col min="14852" max="14852" width="15" style="57" customWidth="1"/>
    <col min="14853" max="14853" width="16.140625" style="57" customWidth="1"/>
    <col min="14854" max="14854" width="17.28515625" style="57" customWidth="1"/>
    <col min="14855" max="14855" width="14" style="57" customWidth="1"/>
    <col min="14856" max="14856" width="11.5703125" style="57" customWidth="1"/>
    <col min="14857" max="14858" width="11.42578125" style="57" customWidth="1"/>
    <col min="14859" max="14859" width="11" style="57" customWidth="1"/>
    <col min="14860" max="14860" width="14.140625" style="57" customWidth="1"/>
    <col min="14861" max="14861" width="14.7109375" style="57" customWidth="1"/>
    <col min="14862" max="14862" width="14.42578125" style="57" customWidth="1"/>
    <col min="14863" max="14863" width="12.85546875" style="57" customWidth="1"/>
    <col min="14864" max="14864" width="15.42578125" style="57" customWidth="1"/>
    <col min="14865" max="14865" width="15.28515625" style="57" customWidth="1"/>
    <col min="14866" max="14866" width="17.140625" style="57" customWidth="1"/>
    <col min="14867" max="15107" width="9.140625" style="57"/>
    <col min="15108" max="15108" width="15" style="57" customWidth="1"/>
    <col min="15109" max="15109" width="16.140625" style="57" customWidth="1"/>
    <col min="15110" max="15110" width="17.28515625" style="57" customWidth="1"/>
    <col min="15111" max="15111" width="14" style="57" customWidth="1"/>
    <col min="15112" max="15112" width="11.5703125" style="57" customWidth="1"/>
    <col min="15113" max="15114" width="11.42578125" style="57" customWidth="1"/>
    <col min="15115" max="15115" width="11" style="57" customWidth="1"/>
    <col min="15116" max="15116" width="14.140625" style="57" customWidth="1"/>
    <col min="15117" max="15117" width="14.7109375" style="57" customWidth="1"/>
    <col min="15118" max="15118" width="14.42578125" style="57" customWidth="1"/>
    <col min="15119" max="15119" width="12.85546875" style="57" customWidth="1"/>
    <col min="15120" max="15120" width="15.42578125" style="57" customWidth="1"/>
    <col min="15121" max="15121" width="15.28515625" style="57" customWidth="1"/>
    <col min="15122" max="15122" width="17.140625" style="57" customWidth="1"/>
    <col min="15123" max="15363" width="9.140625" style="57"/>
    <col min="15364" max="15364" width="15" style="57" customWidth="1"/>
    <col min="15365" max="15365" width="16.140625" style="57" customWidth="1"/>
    <col min="15366" max="15366" width="17.28515625" style="57" customWidth="1"/>
    <col min="15367" max="15367" width="14" style="57" customWidth="1"/>
    <col min="15368" max="15368" width="11.5703125" style="57" customWidth="1"/>
    <col min="15369" max="15370" width="11.42578125" style="57" customWidth="1"/>
    <col min="15371" max="15371" width="11" style="57" customWidth="1"/>
    <col min="15372" max="15372" width="14.140625" style="57" customWidth="1"/>
    <col min="15373" max="15373" width="14.7109375" style="57" customWidth="1"/>
    <col min="15374" max="15374" width="14.42578125" style="57" customWidth="1"/>
    <col min="15375" max="15375" width="12.85546875" style="57" customWidth="1"/>
    <col min="15376" max="15376" width="15.42578125" style="57" customWidth="1"/>
    <col min="15377" max="15377" width="15.28515625" style="57" customWidth="1"/>
    <col min="15378" max="15378" width="17.140625" style="57" customWidth="1"/>
    <col min="15379" max="15619" width="9.140625" style="57"/>
    <col min="15620" max="15620" width="15" style="57" customWidth="1"/>
    <col min="15621" max="15621" width="16.140625" style="57" customWidth="1"/>
    <col min="15622" max="15622" width="17.28515625" style="57" customWidth="1"/>
    <col min="15623" max="15623" width="14" style="57" customWidth="1"/>
    <col min="15624" max="15624" width="11.5703125" style="57" customWidth="1"/>
    <col min="15625" max="15626" width="11.42578125" style="57" customWidth="1"/>
    <col min="15627" max="15627" width="11" style="57" customWidth="1"/>
    <col min="15628" max="15628" width="14.140625" style="57" customWidth="1"/>
    <col min="15629" max="15629" width="14.7109375" style="57" customWidth="1"/>
    <col min="15630" max="15630" width="14.42578125" style="57" customWidth="1"/>
    <col min="15631" max="15631" width="12.85546875" style="57" customWidth="1"/>
    <col min="15632" max="15632" width="15.42578125" style="57" customWidth="1"/>
    <col min="15633" max="15633" width="15.28515625" style="57" customWidth="1"/>
    <col min="15634" max="15634" width="17.140625" style="57" customWidth="1"/>
    <col min="15635" max="15875" width="9.140625" style="57"/>
    <col min="15876" max="15876" width="15" style="57" customWidth="1"/>
    <col min="15877" max="15877" width="16.140625" style="57" customWidth="1"/>
    <col min="15878" max="15878" width="17.28515625" style="57" customWidth="1"/>
    <col min="15879" max="15879" width="14" style="57" customWidth="1"/>
    <col min="15880" max="15880" width="11.5703125" style="57" customWidth="1"/>
    <col min="15881" max="15882" width="11.42578125" style="57" customWidth="1"/>
    <col min="15883" max="15883" width="11" style="57" customWidth="1"/>
    <col min="15884" max="15884" width="14.140625" style="57" customWidth="1"/>
    <col min="15885" max="15885" width="14.7109375" style="57" customWidth="1"/>
    <col min="15886" max="15886" width="14.42578125" style="57" customWidth="1"/>
    <col min="15887" max="15887" width="12.85546875" style="57" customWidth="1"/>
    <col min="15888" max="15888" width="15.42578125" style="57" customWidth="1"/>
    <col min="15889" max="15889" width="15.28515625" style="57" customWidth="1"/>
    <col min="15890" max="15890" width="17.140625" style="57" customWidth="1"/>
    <col min="15891" max="16131" width="9.140625" style="57"/>
    <col min="16132" max="16132" width="15" style="57" customWidth="1"/>
    <col min="16133" max="16133" width="16.140625" style="57" customWidth="1"/>
    <col min="16134" max="16134" width="17.28515625" style="57" customWidth="1"/>
    <col min="16135" max="16135" width="14" style="57" customWidth="1"/>
    <col min="16136" max="16136" width="11.5703125" style="57" customWidth="1"/>
    <col min="16137" max="16138" width="11.42578125" style="57" customWidth="1"/>
    <col min="16139" max="16139" width="11" style="57" customWidth="1"/>
    <col min="16140" max="16140" width="14.140625" style="57" customWidth="1"/>
    <col min="16141" max="16141" width="14.7109375" style="57" customWidth="1"/>
    <col min="16142" max="16142" width="14.42578125" style="57" customWidth="1"/>
    <col min="16143" max="16143" width="12.85546875" style="57" customWidth="1"/>
    <col min="16144" max="16144" width="15.42578125" style="57" customWidth="1"/>
    <col min="16145" max="16145" width="15.28515625" style="57" customWidth="1"/>
    <col min="16146" max="16146" width="17.140625" style="57" customWidth="1"/>
    <col min="16147" max="16384" width="9.140625" style="57"/>
  </cols>
  <sheetData>
    <row r="1" spans="1:18" x14ac:dyDescent="0.2">
      <c r="B1" s="52" t="s">
        <v>90</v>
      </c>
    </row>
    <row r="2" spans="1:18" x14ac:dyDescent="0.2">
      <c r="B2" s="52" t="s">
        <v>30</v>
      </c>
    </row>
    <row r="3" spans="1:18" x14ac:dyDescent="0.2">
      <c r="B3" s="52" t="s">
        <v>29</v>
      </c>
      <c r="H3" s="58"/>
      <c r="I3" s="58"/>
      <c r="J3" s="58"/>
      <c r="K3" s="58"/>
      <c r="L3" s="59"/>
      <c r="M3" s="59"/>
      <c r="P3" s="59"/>
    </row>
    <row r="4" spans="1:18" x14ac:dyDescent="0.2">
      <c r="B4" s="60"/>
      <c r="C4" s="61" t="s">
        <v>28</v>
      </c>
      <c r="D4" s="62"/>
      <c r="E4" s="62"/>
      <c r="F4" s="62"/>
      <c r="G4" s="63" t="s">
        <v>28</v>
      </c>
      <c r="H4" s="64" t="s">
        <v>28</v>
      </c>
      <c r="I4" s="64"/>
      <c r="J4" s="304" t="s">
        <v>27</v>
      </c>
      <c r="K4" s="304"/>
      <c r="L4" s="304"/>
      <c r="M4" s="305" t="s">
        <v>26</v>
      </c>
      <c r="N4" s="306"/>
      <c r="O4" s="307"/>
      <c r="P4" s="303" t="s">
        <v>25</v>
      </c>
      <c r="Q4" s="303"/>
      <c r="R4" s="303"/>
    </row>
    <row r="5" spans="1:18" x14ac:dyDescent="0.2">
      <c r="A5" s="241" t="s">
        <v>24</v>
      </c>
      <c r="B5" s="60" t="s">
        <v>23</v>
      </c>
      <c r="C5" s="65" t="s">
        <v>22</v>
      </c>
      <c r="D5" s="66" t="s">
        <v>21</v>
      </c>
      <c r="E5" s="66" t="s">
        <v>20</v>
      </c>
      <c r="F5" s="66" t="s">
        <v>19</v>
      </c>
      <c r="G5" s="67" t="s">
        <v>18</v>
      </c>
      <c r="H5" s="68" t="s">
        <v>17</v>
      </c>
      <c r="I5" s="68" t="s">
        <v>16</v>
      </c>
      <c r="J5" s="68" t="s">
        <v>15</v>
      </c>
      <c r="K5" s="68" t="s">
        <v>14</v>
      </c>
      <c r="L5" s="69" t="s">
        <v>13</v>
      </c>
      <c r="M5" s="70" t="s">
        <v>15</v>
      </c>
      <c r="N5" s="71" t="s">
        <v>14</v>
      </c>
      <c r="O5" s="71" t="s">
        <v>13</v>
      </c>
      <c r="P5" s="72" t="s">
        <v>15</v>
      </c>
      <c r="Q5" s="73" t="s">
        <v>14</v>
      </c>
      <c r="R5" s="74" t="s">
        <v>13</v>
      </c>
    </row>
    <row r="6" spans="1:18" s="278" customFormat="1" x14ac:dyDescent="0.2">
      <c r="A6" s="265"/>
      <c r="B6" s="266"/>
      <c r="C6" s="267"/>
      <c r="D6" s="268"/>
      <c r="E6" s="268"/>
      <c r="F6" s="268"/>
      <c r="G6" s="269"/>
      <c r="H6" s="270">
        <v>202708.11</v>
      </c>
      <c r="I6" s="271"/>
      <c r="J6" s="271">
        <f>H6</f>
        <v>202708.11</v>
      </c>
      <c r="K6" s="271"/>
      <c r="L6" s="272">
        <f>J6</f>
        <v>202708.11</v>
      </c>
      <c r="M6" s="273"/>
      <c r="N6" s="274"/>
      <c r="O6" s="274"/>
      <c r="P6" s="275"/>
      <c r="Q6" s="276"/>
      <c r="R6" s="277"/>
    </row>
    <row r="7" spans="1:18" x14ac:dyDescent="0.2">
      <c r="B7" s="76"/>
      <c r="C7" s="38"/>
      <c r="D7" s="42" t="s">
        <v>56</v>
      </c>
      <c r="E7" s="77"/>
      <c r="F7" s="43"/>
      <c r="G7" s="46" t="s">
        <v>57</v>
      </c>
      <c r="H7" s="75">
        <v>59417.48</v>
      </c>
      <c r="I7" s="78"/>
      <c r="J7" s="75"/>
      <c r="K7" s="75">
        <f>H7</f>
        <v>59417.48</v>
      </c>
      <c r="L7" s="79">
        <f>L6+J7-K7</f>
        <v>143290.62999999998</v>
      </c>
      <c r="M7" s="70"/>
      <c r="N7" s="71"/>
      <c r="O7" s="80">
        <f t="shared" ref="O7:O22" si="0">O6+M7-N7</f>
        <v>0</v>
      </c>
      <c r="P7" s="70"/>
      <c r="Q7" s="71"/>
      <c r="R7" s="81">
        <f t="shared" ref="R7:R22" si="1">R6+P7-Q7</f>
        <v>0</v>
      </c>
    </row>
    <row r="8" spans="1:18" x14ac:dyDescent="0.2">
      <c r="B8" s="76">
        <v>45029</v>
      </c>
      <c r="C8" s="35" t="s">
        <v>58</v>
      </c>
      <c r="D8" s="46" t="s">
        <v>59</v>
      </c>
      <c r="E8" s="77"/>
      <c r="F8" s="43"/>
      <c r="G8" s="46" t="s">
        <v>60</v>
      </c>
      <c r="H8" s="75">
        <v>59417.48</v>
      </c>
      <c r="I8" s="78"/>
      <c r="J8" s="75">
        <f>H8</f>
        <v>59417.48</v>
      </c>
      <c r="K8" s="75"/>
      <c r="L8" s="79">
        <f t="shared" ref="L8:L71" si="2">L7+J8-K8</f>
        <v>202708.11</v>
      </c>
      <c r="M8" s="70"/>
      <c r="N8" s="71"/>
      <c r="O8" s="80">
        <f t="shared" si="0"/>
        <v>0</v>
      </c>
      <c r="P8" s="70"/>
      <c r="Q8" s="71"/>
      <c r="R8" s="81">
        <f t="shared" si="1"/>
        <v>0</v>
      </c>
    </row>
    <row r="9" spans="1:18" x14ac:dyDescent="0.2">
      <c r="B9" s="76"/>
      <c r="C9" s="38"/>
      <c r="D9" s="42" t="s">
        <v>61</v>
      </c>
      <c r="E9" s="77"/>
      <c r="F9" s="43"/>
      <c r="G9" s="46" t="s">
        <v>62</v>
      </c>
      <c r="H9" s="75">
        <v>48533.59</v>
      </c>
      <c r="I9" s="78"/>
      <c r="J9" s="75"/>
      <c r="K9" s="75">
        <f>H9</f>
        <v>48533.59</v>
      </c>
      <c r="L9" s="79">
        <f t="shared" si="2"/>
        <v>154174.51999999999</v>
      </c>
      <c r="M9" s="70"/>
      <c r="N9" s="71"/>
      <c r="O9" s="80">
        <f t="shared" si="0"/>
        <v>0</v>
      </c>
      <c r="P9" s="70"/>
      <c r="Q9" s="71"/>
      <c r="R9" s="81">
        <f t="shared" si="1"/>
        <v>0</v>
      </c>
    </row>
    <row r="10" spans="1:18" x14ac:dyDescent="0.2">
      <c r="B10" s="76">
        <v>45029</v>
      </c>
      <c r="C10" s="35" t="s">
        <v>58</v>
      </c>
      <c r="D10" s="46" t="s">
        <v>59</v>
      </c>
      <c r="E10" s="77"/>
      <c r="F10" s="43"/>
      <c r="G10" s="46" t="s">
        <v>63</v>
      </c>
      <c r="H10" s="75">
        <v>48533.59</v>
      </c>
      <c r="I10" s="78"/>
      <c r="J10" s="75">
        <f>H10</f>
        <v>48533.59</v>
      </c>
      <c r="K10" s="75"/>
      <c r="L10" s="79">
        <f t="shared" si="2"/>
        <v>202708.11</v>
      </c>
      <c r="M10" s="70"/>
      <c r="N10" s="71"/>
      <c r="O10" s="80">
        <f t="shared" si="0"/>
        <v>0</v>
      </c>
      <c r="P10" s="70"/>
      <c r="Q10" s="71"/>
      <c r="R10" s="81">
        <f t="shared" si="1"/>
        <v>0</v>
      </c>
    </row>
    <row r="11" spans="1:18" x14ac:dyDescent="0.2">
      <c r="B11" s="76"/>
      <c r="C11" s="35"/>
      <c r="D11" s="35" t="s">
        <v>64</v>
      </c>
      <c r="E11" s="77"/>
      <c r="F11" s="43"/>
      <c r="G11" s="46" t="s">
        <v>65</v>
      </c>
      <c r="H11" s="36">
        <v>69907.48</v>
      </c>
      <c r="I11" s="78"/>
      <c r="J11" s="75"/>
      <c r="K11" s="75">
        <f>H11</f>
        <v>69907.48</v>
      </c>
      <c r="L11" s="79">
        <f t="shared" si="2"/>
        <v>132800.63</v>
      </c>
      <c r="M11" s="70"/>
      <c r="N11" s="71"/>
      <c r="O11" s="80">
        <f t="shared" si="0"/>
        <v>0</v>
      </c>
      <c r="P11" s="70"/>
      <c r="Q11" s="71"/>
      <c r="R11" s="81">
        <f t="shared" si="1"/>
        <v>0</v>
      </c>
    </row>
    <row r="12" spans="1:18" x14ac:dyDescent="0.2">
      <c r="B12" s="76">
        <v>45050</v>
      </c>
      <c r="C12" s="35" t="s">
        <v>58</v>
      </c>
      <c r="D12" s="35" t="s">
        <v>59</v>
      </c>
      <c r="E12" s="77"/>
      <c r="F12" s="43"/>
      <c r="G12" s="46" t="s">
        <v>66</v>
      </c>
      <c r="H12" s="36">
        <v>69907.48</v>
      </c>
      <c r="I12" s="82"/>
      <c r="J12" s="75">
        <f>H12</f>
        <v>69907.48</v>
      </c>
      <c r="K12" s="75"/>
      <c r="L12" s="79">
        <f t="shared" si="2"/>
        <v>202708.11</v>
      </c>
      <c r="M12" s="70"/>
      <c r="N12" s="71"/>
      <c r="O12" s="80">
        <f t="shared" si="0"/>
        <v>0</v>
      </c>
      <c r="P12" s="70"/>
      <c r="Q12" s="71"/>
      <c r="R12" s="81">
        <f t="shared" si="1"/>
        <v>0</v>
      </c>
    </row>
    <row r="13" spans="1:18" x14ac:dyDescent="0.2">
      <c r="B13" s="76"/>
      <c r="C13" s="35"/>
      <c r="D13" s="42" t="s">
        <v>64</v>
      </c>
      <c r="E13" s="77"/>
      <c r="F13" s="43"/>
      <c r="G13" s="46" t="s">
        <v>67</v>
      </c>
      <c r="H13" s="37">
        <v>71745.09</v>
      </c>
      <c r="I13" s="82"/>
      <c r="J13" s="75"/>
      <c r="K13" s="75">
        <f>H13</f>
        <v>71745.09</v>
      </c>
      <c r="L13" s="79">
        <f t="shared" si="2"/>
        <v>130963.01999999999</v>
      </c>
      <c r="M13" s="70"/>
      <c r="N13" s="71"/>
      <c r="O13" s="80">
        <f t="shared" si="0"/>
        <v>0</v>
      </c>
      <c r="P13" s="70"/>
      <c r="Q13" s="71"/>
      <c r="R13" s="81">
        <f t="shared" si="1"/>
        <v>0</v>
      </c>
    </row>
    <row r="14" spans="1:18" x14ac:dyDescent="0.2">
      <c r="B14" s="76">
        <v>45050</v>
      </c>
      <c r="C14" s="35" t="s">
        <v>58</v>
      </c>
      <c r="D14" s="46" t="s">
        <v>59</v>
      </c>
      <c r="E14" s="77"/>
      <c r="F14" s="43"/>
      <c r="G14" s="46" t="s">
        <v>68</v>
      </c>
      <c r="H14" s="37">
        <v>71745.09</v>
      </c>
      <c r="I14" s="82"/>
      <c r="J14" s="75">
        <f>H14</f>
        <v>71745.09</v>
      </c>
      <c r="K14" s="75"/>
      <c r="L14" s="79">
        <f t="shared" si="2"/>
        <v>202708.11</v>
      </c>
      <c r="M14" s="70"/>
      <c r="N14" s="71"/>
      <c r="O14" s="80">
        <f t="shared" si="0"/>
        <v>0</v>
      </c>
      <c r="P14" s="70"/>
      <c r="Q14" s="71"/>
      <c r="R14" s="81">
        <f t="shared" si="1"/>
        <v>0</v>
      </c>
    </row>
    <row r="15" spans="1:18" x14ac:dyDescent="0.2">
      <c r="B15" s="76"/>
      <c r="C15" s="42"/>
      <c r="D15" s="35" t="s">
        <v>69</v>
      </c>
      <c r="E15" s="77"/>
      <c r="F15" s="43"/>
      <c r="G15" s="46" t="s">
        <v>70</v>
      </c>
      <c r="H15" s="83">
        <v>69964.98</v>
      </c>
      <c r="I15" s="47"/>
      <c r="J15" s="48"/>
      <c r="K15" s="75">
        <f>H15</f>
        <v>69964.98</v>
      </c>
      <c r="L15" s="79">
        <f t="shared" si="2"/>
        <v>132743.13</v>
      </c>
      <c r="M15" s="70"/>
      <c r="N15" s="71"/>
      <c r="O15" s="80">
        <f t="shared" si="0"/>
        <v>0</v>
      </c>
      <c r="P15" s="70"/>
      <c r="Q15" s="71"/>
      <c r="R15" s="81">
        <f t="shared" si="1"/>
        <v>0</v>
      </c>
    </row>
    <row r="16" spans="1:18" x14ac:dyDescent="0.2">
      <c r="B16" s="76">
        <v>45058</v>
      </c>
      <c r="C16" s="42" t="s">
        <v>71</v>
      </c>
      <c r="D16" s="38" t="s">
        <v>59</v>
      </c>
      <c r="E16" s="77"/>
      <c r="F16" s="43"/>
      <c r="G16" s="46" t="s">
        <v>72</v>
      </c>
      <c r="H16" s="83">
        <v>69964.98</v>
      </c>
      <c r="I16" s="47"/>
      <c r="J16" s="48">
        <f>H16</f>
        <v>69964.98</v>
      </c>
      <c r="K16" s="75"/>
      <c r="L16" s="79">
        <f t="shared" si="2"/>
        <v>202708.11</v>
      </c>
      <c r="M16" s="70"/>
      <c r="N16" s="71"/>
      <c r="O16" s="80">
        <f t="shared" si="0"/>
        <v>0</v>
      </c>
      <c r="P16" s="70"/>
      <c r="Q16" s="71"/>
      <c r="R16" s="81">
        <f t="shared" si="1"/>
        <v>0</v>
      </c>
    </row>
    <row r="17" spans="1:18" x14ac:dyDescent="0.2">
      <c r="B17" s="76"/>
      <c r="C17" s="42"/>
      <c r="D17" s="84" t="s">
        <v>64</v>
      </c>
      <c r="E17" s="77"/>
      <c r="F17" s="43"/>
      <c r="G17" s="46" t="s">
        <v>73</v>
      </c>
      <c r="H17" s="48">
        <v>69573.83</v>
      </c>
      <c r="I17" s="47"/>
      <c r="J17" s="48"/>
      <c r="K17" s="75">
        <f>H17</f>
        <v>69573.83</v>
      </c>
      <c r="L17" s="79">
        <f t="shared" si="2"/>
        <v>133134.27999999997</v>
      </c>
      <c r="M17" s="70"/>
      <c r="N17" s="71"/>
      <c r="O17" s="80">
        <f t="shared" si="0"/>
        <v>0</v>
      </c>
      <c r="P17" s="70"/>
      <c r="Q17" s="71"/>
      <c r="R17" s="81">
        <f t="shared" si="1"/>
        <v>0</v>
      </c>
    </row>
    <row r="18" spans="1:18" x14ac:dyDescent="0.2">
      <c r="B18" s="76">
        <v>45064</v>
      </c>
      <c r="C18" s="85" t="s">
        <v>71</v>
      </c>
      <c r="D18" s="46" t="s">
        <v>59</v>
      </c>
      <c r="E18" s="77"/>
      <c r="F18" s="43"/>
      <c r="G18" s="86" t="s">
        <v>74</v>
      </c>
      <c r="H18" s="87">
        <v>69573.83</v>
      </c>
      <c r="I18" s="88"/>
      <c r="J18" s="87">
        <f>H18</f>
        <v>69573.83</v>
      </c>
      <c r="K18" s="83"/>
      <c r="L18" s="79">
        <f t="shared" si="2"/>
        <v>202708.11</v>
      </c>
      <c r="M18" s="70"/>
      <c r="N18" s="71"/>
      <c r="O18" s="80">
        <f t="shared" si="0"/>
        <v>0</v>
      </c>
      <c r="P18" s="70"/>
      <c r="Q18" s="71"/>
      <c r="R18" s="81">
        <f t="shared" si="1"/>
        <v>0</v>
      </c>
    </row>
    <row r="19" spans="1:18" x14ac:dyDescent="0.2">
      <c r="B19" s="76"/>
      <c r="C19" s="85"/>
      <c r="D19" s="39" t="s">
        <v>64</v>
      </c>
      <c r="E19" s="77"/>
      <c r="F19" s="43"/>
      <c r="G19" s="86" t="s">
        <v>75</v>
      </c>
      <c r="H19" s="83">
        <v>67568.86</v>
      </c>
      <c r="I19" s="47"/>
      <c r="J19" s="48"/>
      <c r="K19" s="83">
        <f>H19</f>
        <v>67568.86</v>
      </c>
      <c r="L19" s="79">
        <f t="shared" si="2"/>
        <v>135139.25</v>
      </c>
      <c r="M19" s="70"/>
      <c r="N19" s="71"/>
      <c r="O19" s="80">
        <f t="shared" si="0"/>
        <v>0</v>
      </c>
      <c r="P19" s="70"/>
      <c r="Q19" s="71"/>
      <c r="R19" s="81">
        <f t="shared" si="1"/>
        <v>0</v>
      </c>
    </row>
    <row r="20" spans="1:18" x14ac:dyDescent="0.2">
      <c r="B20" s="76">
        <v>45064</v>
      </c>
      <c r="C20" s="35" t="s">
        <v>71</v>
      </c>
      <c r="D20" s="35" t="s">
        <v>59</v>
      </c>
      <c r="E20" s="77"/>
      <c r="F20" s="43"/>
      <c r="G20" s="46" t="s">
        <v>76</v>
      </c>
      <c r="H20" s="83">
        <v>67568.86</v>
      </c>
      <c r="I20" s="47"/>
      <c r="J20" s="48">
        <f>H20</f>
        <v>67568.86</v>
      </c>
      <c r="K20" s="83"/>
      <c r="L20" s="79">
        <f t="shared" si="2"/>
        <v>202708.11</v>
      </c>
      <c r="M20" s="70"/>
      <c r="N20" s="71"/>
      <c r="O20" s="80">
        <f t="shared" si="0"/>
        <v>0</v>
      </c>
      <c r="P20" s="70"/>
      <c r="Q20" s="71"/>
      <c r="R20" s="81">
        <f t="shared" si="1"/>
        <v>0</v>
      </c>
    </row>
    <row r="21" spans="1:18" x14ac:dyDescent="0.2">
      <c r="B21" s="76"/>
      <c r="C21" s="85"/>
      <c r="D21" s="39" t="s">
        <v>77</v>
      </c>
      <c r="E21" s="77"/>
      <c r="F21" s="43"/>
      <c r="G21" s="86" t="s">
        <v>78</v>
      </c>
      <c r="H21" s="83">
        <v>71373.5</v>
      </c>
      <c r="I21" s="89"/>
      <c r="J21" s="90"/>
      <c r="K21" s="91">
        <f>H21</f>
        <v>71373.5</v>
      </c>
      <c r="L21" s="79">
        <f t="shared" si="2"/>
        <v>131334.60999999999</v>
      </c>
      <c r="M21" s="70"/>
      <c r="N21" s="71"/>
      <c r="O21" s="80">
        <f t="shared" si="0"/>
        <v>0</v>
      </c>
      <c r="P21" s="70"/>
      <c r="Q21" s="71"/>
      <c r="R21" s="81">
        <f t="shared" si="1"/>
        <v>0</v>
      </c>
    </row>
    <row r="22" spans="1:18" x14ac:dyDescent="0.2">
      <c r="B22" s="76">
        <v>45072</v>
      </c>
      <c r="C22" s="35" t="s">
        <v>71</v>
      </c>
      <c r="D22" s="35" t="s">
        <v>59</v>
      </c>
      <c r="E22" s="77"/>
      <c r="F22" s="43"/>
      <c r="G22" s="46" t="s">
        <v>81</v>
      </c>
      <c r="H22" s="83">
        <v>71373.5</v>
      </c>
      <c r="I22" s="47"/>
      <c r="J22" s="48">
        <f>H22</f>
        <v>71373.5</v>
      </c>
      <c r="K22" s="83"/>
      <c r="L22" s="79">
        <f t="shared" si="2"/>
        <v>202708.11</v>
      </c>
      <c r="M22" s="70"/>
      <c r="N22" s="71"/>
      <c r="O22" s="80">
        <f t="shared" si="0"/>
        <v>0</v>
      </c>
      <c r="P22" s="70"/>
      <c r="Q22" s="71"/>
      <c r="R22" s="81">
        <f t="shared" si="1"/>
        <v>0</v>
      </c>
    </row>
    <row r="23" spans="1:18" x14ac:dyDescent="0.2">
      <c r="A23" s="149"/>
      <c r="B23" s="76"/>
      <c r="C23" s="85"/>
      <c r="D23" s="39" t="s">
        <v>94</v>
      </c>
      <c r="E23" s="77"/>
      <c r="F23" s="43"/>
      <c r="G23" s="86" t="s">
        <v>95</v>
      </c>
      <c r="H23" s="83">
        <v>70029.95</v>
      </c>
      <c r="I23" s="47"/>
      <c r="J23" s="48"/>
      <c r="K23" s="83">
        <f>H23</f>
        <v>70029.95</v>
      </c>
      <c r="L23" s="79">
        <f t="shared" si="2"/>
        <v>132678.15999999997</v>
      </c>
      <c r="M23" s="70"/>
      <c r="N23" s="71"/>
      <c r="O23" s="80"/>
      <c r="P23" s="70"/>
      <c r="Q23" s="71"/>
      <c r="R23" s="81"/>
    </row>
    <row r="24" spans="1:18" x14ac:dyDescent="0.2">
      <c r="A24" s="149"/>
      <c r="B24" s="76">
        <v>45083</v>
      </c>
      <c r="C24" s="35" t="s">
        <v>71</v>
      </c>
      <c r="D24" s="35" t="s">
        <v>59</v>
      </c>
      <c r="E24" s="77"/>
      <c r="F24" s="43"/>
      <c r="G24" s="46" t="s">
        <v>93</v>
      </c>
      <c r="H24" s="83">
        <v>70029.95</v>
      </c>
      <c r="I24" s="47"/>
      <c r="J24" s="48">
        <f>H24</f>
        <v>70029.95</v>
      </c>
      <c r="K24" s="83"/>
      <c r="L24" s="79">
        <f t="shared" si="2"/>
        <v>202708.11</v>
      </c>
      <c r="M24" s="70"/>
      <c r="N24" s="71"/>
      <c r="O24" s="80"/>
      <c r="P24" s="70"/>
      <c r="Q24" s="71"/>
      <c r="R24" s="81"/>
    </row>
    <row r="25" spans="1:18" x14ac:dyDescent="0.2">
      <c r="A25" s="149"/>
      <c r="B25" s="76"/>
      <c r="C25" s="85"/>
      <c r="D25" s="39" t="s">
        <v>115</v>
      </c>
      <c r="E25" s="77"/>
      <c r="F25" s="43"/>
      <c r="G25" s="86" t="s">
        <v>116</v>
      </c>
      <c r="H25" s="83">
        <v>44929.72</v>
      </c>
      <c r="I25" s="47"/>
      <c r="J25" s="48"/>
      <c r="K25" s="83">
        <f>H25</f>
        <v>44929.72</v>
      </c>
      <c r="L25" s="79">
        <f t="shared" si="2"/>
        <v>157778.38999999998</v>
      </c>
      <c r="M25" s="70"/>
      <c r="N25" s="71"/>
      <c r="O25" s="80"/>
      <c r="P25" s="70"/>
      <c r="Q25" s="71"/>
      <c r="R25" s="81"/>
    </row>
    <row r="26" spans="1:18" x14ac:dyDescent="0.2">
      <c r="A26" s="149"/>
      <c r="B26" s="76">
        <v>45083</v>
      </c>
      <c r="C26" s="35" t="s">
        <v>71</v>
      </c>
      <c r="D26" s="35" t="s">
        <v>59</v>
      </c>
      <c r="E26" s="77"/>
      <c r="F26" s="43"/>
      <c r="G26" s="46" t="s">
        <v>96</v>
      </c>
      <c r="H26" s="83">
        <v>44929.72</v>
      </c>
      <c r="I26" s="47"/>
      <c r="J26" s="48">
        <f>H26</f>
        <v>44929.72</v>
      </c>
      <c r="K26" s="83"/>
      <c r="L26" s="79">
        <f t="shared" si="2"/>
        <v>202708.11</v>
      </c>
      <c r="M26" s="70"/>
      <c r="N26" s="71"/>
      <c r="O26" s="80"/>
      <c r="P26" s="70"/>
      <c r="Q26" s="71"/>
      <c r="R26" s="81"/>
    </row>
    <row r="27" spans="1:18" x14ac:dyDescent="0.2">
      <c r="A27" s="149"/>
      <c r="B27" s="76"/>
      <c r="C27" s="85"/>
      <c r="D27" s="39" t="s">
        <v>112</v>
      </c>
      <c r="E27" s="77"/>
      <c r="F27" s="43"/>
      <c r="G27" s="86" t="s">
        <v>113</v>
      </c>
      <c r="H27" s="83">
        <v>80137.06</v>
      </c>
      <c r="I27" s="47"/>
      <c r="J27" s="48"/>
      <c r="K27" s="83">
        <f>H27</f>
        <v>80137.06</v>
      </c>
      <c r="L27" s="79">
        <f t="shared" si="2"/>
        <v>122571.04999999999</v>
      </c>
      <c r="M27" s="70"/>
      <c r="N27" s="71"/>
      <c r="O27" s="80"/>
      <c r="P27" s="70"/>
      <c r="Q27" s="71"/>
      <c r="R27" s="81"/>
    </row>
    <row r="28" spans="1:18" x14ac:dyDescent="0.2">
      <c r="A28" s="149"/>
      <c r="B28" s="76">
        <v>45083</v>
      </c>
      <c r="C28" s="35" t="s">
        <v>71</v>
      </c>
      <c r="D28" s="35" t="s">
        <v>59</v>
      </c>
      <c r="E28" s="77"/>
      <c r="F28" s="43"/>
      <c r="G28" s="46" t="s">
        <v>97</v>
      </c>
      <c r="H28" s="83">
        <v>80137.06</v>
      </c>
      <c r="I28" s="47"/>
      <c r="J28" s="48">
        <f>H28</f>
        <v>80137.06</v>
      </c>
      <c r="K28" s="83"/>
      <c r="L28" s="79">
        <f t="shared" si="2"/>
        <v>202708.11</v>
      </c>
      <c r="M28" s="70"/>
      <c r="N28" s="71"/>
      <c r="O28" s="80"/>
      <c r="P28" s="70"/>
      <c r="Q28" s="71"/>
      <c r="R28" s="81"/>
    </row>
    <row r="29" spans="1:18" x14ac:dyDescent="0.2">
      <c r="A29" s="149"/>
      <c r="B29" s="41"/>
      <c r="C29" s="85"/>
      <c r="D29" s="39" t="s">
        <v>101</v>
      </c>
      <c r="E29" s="77"/>
      <c r="F29" s="43"/>
      <c r="G29" s="86" t="s">
        <v>102</v>
      </c>
      <c r="H29" s="83">
        <v>77827.38</v>
      </c>
      <c r="I29" s="47"/>
      <c r="J29" s="48"/>
      <c r="K29" s="83">
        <f>H29</f>
        <v>77827.38</v>
      </c>
      <c r="L29" s="79">
        <f t="shared" si="2"/>
        <v>124880.72999999998</v>
      </c>
      <c r="M29" s="70"/>
      <c r="N29" s="71"/>
      <c r="O29" s="80"/>
      <c r="P29" s="70"/>
      <c r="Q29" s="71"/>
      <c r="R29" s="81"/>
    </row>
    <row r="30" spans="1:18" x14ac:dyDescent="0.2">
      <c r="A30" s="149"/>
      <c r="B30" s="41">
        <v>45106</v>
      </c>
      <c r="C30" s="85" t="s">
        <v>71</v>
      </c>
      <c r="D30" s="35" t="s">
        <v>59</v>
      </c>
      <c r="E30" s="77"/>
      <c r="F30" s="43"/>
      <c r="G30" s="46" t="s">
        <v>100</v>
      </c>
      <c r="H30" s="83">
        <v>77827.38</v>
      </c>
      <c r="I30" s="47"/>
      <c r="J30" s="48">
        <f>H30</f>
        <v>77827.38</v>
      </c>
      <c r="K30" s="83"/>
      <c r="L30" s="79">
        <f t="shared" si="2"/>
        <v>202708.11</v>
      </c>
      <c r="M30" s="70"/>
      <c r="N30" s="71"/>
      <c r="O30" s="80"/>
      <c r="P30" s="70"/>
      <c r="Q30" s="71"/>
      <c r="R30" s="81"/>
    </row>
    <row r="31" spans="1:18" x14ac:dyDescent="0.2">
      <c r="A31" s="149"/>
      <c r="B31" s="41"/>
      <c r="C31" s="85"/>
      <c r="D31" s="92" t="s">
        <v>119</v>
      </c>
      <c r="E31" s="77"/>
      <c r="F31" s="43"/>
      <c r="G31" s="86" t="s">
        <v>92</v>
      </c>
      <c r="H31" s="93">
        <v>59785.45</v>
      </c>
      <c r="I31" s="94"/>
      <c r="J31" s="95"/>
      <c r="K31" s="96">
        <f>H31</f>
        <v>59785.45</v>
      </c>
      <c r="L31" s="79">
        <f t="shared" si="2"/>
        <v>142922.65999999997</v>
      </c>
      <c r="M31" s="70"/>
      <c r="N31" s="71"/>
      <c r="O31" s="80"/>
      <c r="P31" s="70"/>
      <c r="Q31" s="71"/>
      <c r="R31" s="81"/>
    </row>
    <row r="32" spans="1:18" x14ac:dyDescent="0.2">
      <c r="A32" s="149"/>
      <c r="B32" s="41">
        <v>45106</v>
      </c>
      <c r="C32" s="85" t="s">
        <v>71</v>
      </c>
      <c r="D32" s="92" t="s">
        <v>59</v>
      </c>
      <c r="E32" s="77"/>
      <c r="F32" s="43"/>
      <c r="G32" s="86" t="s">
        <v>104</v>
      </c>
      <c r="H32" s="93">
        <v>59785.45</v>
      </c>
      <c r="I32" s="94"/>
      <c r="J32" s="95">
        <f>H32</f>
        <v>59785.45</v>
      </c>
      <c r="K32" s="96"/>
      <c r="L32" s="79">
        <f t="shared" si="2"/>
        <v>202708.11</v>
      </c>
      <c r="M32" s="70"/>
      <c r="N32" s="71"/>
      <c r="O32" s="80"/>
      <c r="P32" s="70"/>
      <c r="Q32" s="71"/>
      <c r="R32" s="81"/>
    </row>
    <row r="33" spans="1:18" x14ac:dyDescent="0.2">
      <c r="A33" s="149"/>
      <c r="B33" s="41"/>
      <c r="C33" s="85"/>
      <c r="D33" s="92" t="s">
        <v>106</v>
      </c>
      <c r="E33" s="77"/>
      <c r="F33" s="43"/>
      <c r="G33" s="86" t="s">
        <v>107</v>
      </c>
      <c r="H33" s="93">
        <v>77973.75</v>
      </c>
      <c r="I33" s="94"/>
      <c r="J33" s="95"/>
      <c r="K33" s="96">
        <f>H33</f>
        <v>77973.75</v>
      </c>
      <c r="L33" s="79">
        <f t="shared" si="2"/>
        <v>124734.35999999999</v>
      </c>
      <c r="M33" s="70"/>
      <c r="N33" s="71"/>
      <c r="O33" s="80"/>
      <c r="P33" s="70"/>
      <c r="Q33" s="71"/>
      <c r="R33" s="81"/>
    </row>
    <row r="34" spans="1:18" x14ac:dyDescent="0.2">
      <c r="A34" s="149"/>
      <c r="B34" s="41">
        <v>45121</v>
      </c>
      <c r="C34" s="85" t="s">
        <v>71</v>
      </c>
      <c r="D34" s="92" t="s">
        <v>59</v>
      </c>
      <c r="E34" s="77"/>
      <c r="F34" s="43"/>
      <c r="G34" s="86" t="s">
        <v>108</v>
      </c>
      <c r="H34" s="93">
        <v>77973.75</v>
      </c>
      <c r="I34" s="94"/>
      <c r="J34" s="95">
        <f>H34</f>
        <v>77973.75</v>
      </c>
      <c r="K34" s="96"/>
      <c r="L34" s="79">
        <f t="shared" si="2"/>
        <v>202708.11</v>
      </c>
      <c r="M34" s="70"/>
      <c r="N34" s="71"/>
      <c r="O34" s="80"/>
      <c r="P34" s="70"/>
      <c r="Q34" s="71"/>
      <c r="R34" s="81"/>
    </row>
    <row r="35" spans="1:18" x14ac:dyDescent="0.2">
      <c r="B35" s="60"/>
      <c r="C35" s="77"/>
      <c r="D35" s="77" t="s">
        <v>121</v>
      </c>
      <c r="E35" s="77"/>
      <c r="F35" s="43"/>
      <c r="G35" s="77" t="s">
        <v>122</v>
      </c>
      <c r="H35" s="97">
        <v>78553.8</v>
      </c>
      <c r="I35" s="97"/>
      <c r="J35" s="97"/>
      <c r="K35" s="97">
        <f>H35</f>
        <v>78553.8</v>
      </c>
      <c r="L35" s="79">
        <f t="shared" si="2"/>
        <v>124154.30999999998</v>
      </c>
      <c r="M35" s="98"/>
      <c r="N35" s="99"/>
      <c r="O35" s="99"/>
      <c r="P35" s="98"/>
      <c r="Q35" s="99"/>
      <c r="R35" s="99"/>
    </row>
    <row r="36" spans="1:18" x14ac:dyDescent="0.2">
      <c r="A36" s="149"/>
      <c r="B36" s="100">
        <v>45138</v>
      </c>
      <c r="C36" s="101" t="s">
        <v>71</v>
      </c>
      <c r="D36" s="92" t="s">
        <v>59</v>
      </c>
      <c r="E36" s="102"/>
      <c r="F36" s="103"/>
      <c r="G36" s="104" t="s">
        <v>123</v>
      </c>
      <c r="H36" s="97">
        <v>78553.8</v>
      </c>
      <c r="I36" s="89"/>
      <c r="J36" s="90">
        <f>H36</f>
        <v>78553.8</v>
      </c>
      <c r="K36" s="91"/>
      <c r="L36" s="79">
        <f t="shared" si="2"/>
        <v>202708.11</v>
      </c>
      <c r="M36" s="105"/>
      <c r="N36" s="74"/>
      <c r="O36" s="81"/>
      <c r="P36" s="105"/>
      <c r="Q36" s="74"/>
      <c r="R36" s="81"/>
    </row>
    <row r="37" spans="1:18" x14ac:dyDescent="0.2">
      <c r="A37" s="149"/>
      <c r="B37" s="106"/>
      <c r="C37" s="99"/>
      <c r="D37" s="99" t="s">
        <v>129</v>
      </c>
      <c r="E37" s="99"/>
      <c r="F37" s="99"/>
      <c r="G37" s="99" t="s">
        <v>130</v>
      </c>
      <c r="H37" s="107">
        <v>69065.55</v>
      </c>
      <c r="I37" s="99"/>
      <c r="J37" s="99"/>
      <c r="K37" s="83">
        <f>H37</f>
        <v>69065.55</v>
      </c>
      <c r="L37" s="79">
        <f t="shared" si="2"/>
        <v>133642.56</v>
      </c>
      <c r="M37" s="70"/>
      <c r="N37" s="71"/>
      <c r="O37" s="80"/>
      <c r="P37" s="70"/>
      <c r="Q37" s="71"/>
      <c r="R37" s="81"/>
    </row>
    <row r="38" spans="1:18" x14ac:dyDescent="0.2">
      <c r="A38" s="149"/>
      <c r="B38" s="106">
        <v>45138</v>
      </c>
      <c r="C38" s="99" t="s">
        <v>71</v>
      </c>
      <c r="D38" s="99" t="s">
        <v>59</v>
      </c>
      <c r="E38" s="99"/>
      <c r="F38" s="99"/>
      <c r="G38" s="99" t="s">
        <v>131</v>
      </c>
      <c r="H38" s="107">
        <v>69065.55</v>
      </c>
      <c r="I38" s="99"/>
      <c r="J38" s="108">
        <f>H38</f>
        <v>69065.55</v>
      </c>
      <c r="K38" s="83"/>
      <c r="L38" s="79">
        <f t="shared" si="2"/>
        <v>202708.11</v>
      </c>
      <c r="M38" s="70"/>
      <c r="N38" s="71"/>
      <c r="O38" s="80"/>
      <c r="P38" s="70"/>
      <c r="Q38" s="71"/>
      <c r="R38" s="81"/>
    </row>
    <row r="39" spans="1:18" x14ac:dyDescent="0.2">
      <c r="A39" s="149"/>
      <c r="B39" s="106"/>
      <c r="C39" s="99"/>
      <c r="D39" s="99" t="s">
        <v>133</v>
      </c>
      <c r="E39" s="99"/>
      <c r="F39" s="99"/>
      <c r="G39" s="99" t="s">
        <v>134</v>
      </c>
      <c r="H39" s="107">
        <v>30095.57</v>
      </c>
      <c r="I39" s="99"/>
      <c r="J39" s="99"/>
      <c r="K39" s="83">
        <f>H39</f>
        <v>30095.57</v>
      </c>
      <c r="L39" s="79">
        <f t="shared" si="2"/>
        <v>172612.53999999998</v>
      </c>
      <c r="M39" s="70"/>
      <c r="N39" s="71"/>
      <c r="O39" s="80"/>
      <c r="P39" s="70"/>
      <c r="Q39" s="71"/>
      <c r="R39" s="81"/>
    </row>
    <row r="40" spans="1:18" x14ac:dyDescent="0.2">
      <c r="A40" s="149"/>
      <c r="B40" s="106">
        <v>45138</v>
      </c>
      <c r="C40" s="99" t="s">
        <v>71</v>
      </c>
      <c r="D40" s="99" t="s">
        <v>59</v>
      </c>
      <c r="E40" s="99"/>
      <c r="F40" s="99"/>
      <c r="G40" s="99" t="s">
        <v>135</v>
      </c>
      <c r="H40" s="107">
        <v>30095.57</v>
      </c>
      <c r="I40" s="99"/>
      <c r="J40" s="108">
        <f>H40</f>
        <v>30095.57</v>
      </c>
      <c r="K40" s="83"/>
      <c r="L40" s="79">
        <f t="shared" si="2"/>
        <v>202708.11</v>
      </c>
      <c r="M40" s="70"/>
      <c r="N40" s="71"/>
      <c r="O40" s="80"/>
      <c r="P40" s="70"/>
      <c r="Q40" s="71"/>
      <c r="R40" s="80"/>
    </row>
    <row r="41" spans="1:18" x14ac:dyDescent="0.2">
      <c r="A41" s="149"/>
      <c r="B41" s="106"/>
      <c r="C41" s="99"/>
      <c r="D41" s="99" t="s">
        <v>126</v>
      </c>
      <c r="E41" s="99"/>
      <c r="F41" s="99"/>
      <c r="G41" s="99" t="s">
        <v>127</v>
      </c>
      <c r="H41" s="107">
        <v>13739.5</v>
      </c>
      <c r="I41" s="99"/>
      <c r="J41" s="99"/>
      <c r="K41" s="83">
        <f>H41</f>
        <v>13739.5</v>
      </c>
      <c r="L41" s="79">
        <f t="shared" si="2"/>
        <v>188968.61</v>
      </c>
      <c r="M41" s="70"/>
      <c r="N41" s="71"/>
      <c r="O41" s="80"/>
      <c r="P41" s="70"/>
      <c r="Q41" s="71"/>
      <c r="R41" s="80"/>
    </row>
    <row r="42" spans="1:18" x14ac:dyDescent="0.2">
      <c r="A42" s="149"/>
      <c r="B42" s="106">
        <v>45138</v>
      </c>
      <c r="C42" s="99" t="s">
        <v>71</v>
      </c>
      <c r="D42" s="99" t="s">
        <v>59</v>
      </c>
      <c r="E42" s="99"/>
      <c r="F42" s="99"/>
      <c r="G42" s="99" t="s">
        <v>128</v>
      </c>
      <c r="H42" s="107">
        <v>13739.5</v>
      </c>
      <c r="I42" s="99"/>
      <c r="J42" s="108">
        <f>H42</f>
        <v>13739.5</v>
      </c>
      <c r="K42" s="83"/>
      <c r="L42" s="79">
        <f t="shared" si="2"/>
        <v>202708.11</v>
      </c>
      <c r="M42" s="70"/>
      <c r="N42" s="71"/>
      <c r="O42" s="80"/>
      <c r="P42" s="70"/>
      <c r="Q42" s="71"/>
      <c r="R42" s="81"/>
    </row>
    <row r="43" spans="1:18" x14ac:dyDescent="0.2">
      <c r="A43" s="149"/>
      <c r="B43" s="106"/>
      <c r="C43" s="109"/>
      <c r="D43" s="110" t="s">
        <v>139</v>
      </c>
      <c r="E43" s="99"/>
      <c r="F43" s="99"/>
      <c r="G43" s="111" t="s">
        <v>140</v>
      </c>
      <c r="H43" s="107">
        <v>162521.79999999999</v>
      </c>
      <c r="I43" s="99"/>
      <c r="J43" s="108"/>
      <c r="K43" s="83">
        <f>H43</f>
        <v>162521.79999999999</v>
      </c>
      <c r="L43" s="79">
        <f t="shared" si="2"/>
        <v>40186.31</v>
      </c>
      <c r="M43" s="70"/>
      <c r="N43" s="71"/>
      <c r="O43" s="80"/>
      <c r="P43" s="70"/>
      <c r="Q43" s="71"/>
      <c r="R43" s="81"/>
    </row>
    <row r="44" spans="1:18" x14ac:dyDescent="0.2">
      <c r="A44" s="149"/>
      <c r="B44" s="106">
        <v>45146</v>
      </c>
      <c r="C44" s="109" t="s">
        <v>71</v>
      </c>
      <c r="D44" s="110" t="s">
        <v>59</v>
      </c>
      <c r="E44" s="99"/>
      <c r="F44" s="99"/>
      <c r="G44" s="111" t="s">
        <v>141</v>
      </c>
      <c r="H44" s="107">
        <v>162521.79999999999</v>
      </c>
      <c r="I44" s="99"/>
      <c r="J44" s="108">
        <f>H44</f>
        <v>162521.79999999999</v>
      </c>
      <c r="K44" s="83"/>
      <c r="L44" s="79">
        <f t="shared" si="2"/>
        <v>202708.11</v>
      </c>
      <c r="M44" s="70"/>
      <c r="N44" s="71"/>
      <c r="O44" s="80"/>
      <c r="P44" s="70"/>
      <c r="Q44" s="71"/>
      <c r="R44" s="81"/>
    </row>
    <row r="45" spans="1:18" x14ac:dyDescent="0.2">
      <c r="A45" s="149"/>
      <c r="B45" s="112"/>
      <c r="C45" s="113"/>
      <c r="D45" s="99" t="s">
        <v>64</v>
      </c>
      <c r="E45" s="111"/>
      <c r="F45" s="111"/>
      <c r="G45" s="111" t="s">
        <v>92</v>
      </c>
      <c r="H45" s="114">
        <v>117220.88</v>
      </c>
      <c r="I45" s="111"/>
      <c r="J45" s="115"/>
      <c r="K45" s="49">
        <f>H45</f>
        <v>117220.88</v>
      </c>
      <c r="L45" s="79">
        <f t="shared" si="2"/>
        <v>85487.229999999981</v>
      </c>
      <c r="M45" s="116"/>
      <c r="N45" s="117"/>
      <c r="O45" s="118"/>
      <c r="P45" s="116"/>
      <c r="Q45" s="117"/>
      <c r="R45" s="81"/>
    </row>
    <row r="46" spans="1:18" x14ac:dyDescent="0.2">
      <c r="A46" s="149"/>
      <c r="B46" s="112">
        <v>45153</v>
      </c>
      <c r="C46" s="113" t="s">
        <v>71</v>
      </c>
      <c r="D46" s="99" t="s">
        <v>59</v>
      </c>
      <c r="E46" s="111"/>
      <c r="F46" s="111"/>
      <c r="G46" s="111" t="s">
        <v>144</v>
      </c>
      <c r="H46" s="114">
        <v>117220.88</v>
      </c>
      <c r="I46" s="111"/>
      <c r="J46" s="115">
        <f>H46</f>
        <v>117220.88</v>
      </c>
      <c r="K46" s="49"/>
      <c r="L46" s="79">
        <f t="shared" si="2"/>
        <v>202708.11</v>
      </c>
      <c r="M46" s="116"/>
      <c r="N46" s="117"/>
      <c r="O46" s="118"/>
      <c r="P46" s="116"/>
      <c r="Q46" s="117"/>
      <c r="R46" s="81"/>
    </row>
    <row r="47" spans="1:18" x14ac:dyDescent="0.2">
      <c r="A47" s="150"/>
      <c r="B47" s="106"/>
      <c r="C47" s="99"/>
      <c r="D47" s="99" t="s">
        <v>149</v>
      </c>
      <c r="E47" s="99"/>
      <c r="F47" s="99"/>
      <c r="G47" s="99" t="s">
        <v>150</v>
      </c>
      <c r="H47" s="107">
        <v>68479.02</v>
      </c>
      <c r="I47" s="99"/>
      <c r="J47" s="99"/>
      <c r="K47" s="49">
        <f>H47</f>
        <v>68479.02</v>
      </c>
      <c r="L47" s="79">
        <f t="shared" si="2"/>
        <v>134229.08999999997</v>
      </c>
      <c r="M47" s="70"/>
      <c r="N47" s="71"/>
      <c r="O47" s="80"/>
      <c r="P47" s="70"/>
      <c r="Q47" s="71"/>
      <c r="R47" s="81"/>
    </row>
    <row r="48" spans="1:18" x14ac:dyDescent="0.2">
      <c r="A48" s="150"/>
      <c r="B48" s="106">
        <v>45160</v>
      </c>
      <c r="C48" s="99" t="s">
        <v>71</v>
      </c>
      <c r="D48" s="99" t="s">
        <v>59</v>
      </c>
      <c r="E48" s="99"/>
      <c r="F48" s="99"/>
      <c r="G48" s="99" t="s">
        <v>151</v>
      </c>
      <c r="H48" s="107">
        <v>68479.02</v>
      </c>
      <c r="I48" s="99"/>
      <c r="J48" s="108">
        <f>H48</f>
        <v>68479.02</v>
      </c>
      <c r="K48" s="49"/>
      <c r="L48" s="79">
        <f t="shared" si="2"/>
        <v>202708.11</v>
      </c>
      <c r="M48" s="70"/>
      <c r="N48" s="71"/>
      <c r="O48" s="80"/>
      <c r="P48" s="70"/>
      <c r="Q48" s="71"/>
      <c r="R48" s="81"/>
    </row>
    <row r="49" spans="1:18" x14ac:dyDescent="0.2">
      <c r="A49" s="150"/>
      <c r="B49" s="106"/>
      <c r="C49" s="99"/>
      <c r="D49" s="99" t="s">
        <v>155</v>
      </c>
      <c r="E49" s="99"/>
      <c r="F49" s="99"/>
      <c r="G49" s="99" t="s">
        <v>156</v>
      </c>
      <c r="H49" s="107">
        <v>122027.02</v>
      </c>
      <c r="I49" s="99"/>
      <c r="J49" s="108"/>
      <c r="K49" s="49">
        <f>H49</f>
        <v>122027.02</v>
      </c>
      <c r="L49" s="79">
        <f t="shared" si="2"/>
        <v>80681.089999999982</v>
      </c>
      <c r="M49" s="70"/>
      <c r="N49" s="71"/>
      <c r="O49" s="80"/>
      <c r="P49" s="70"/>
      <c r="Q49" s="71"/>
      <c r="R49" s="81"/>
    </row>
    <row r="50" spans="1:18" x14ac:dyDescent="0.2">
      <c r="A50" s="150"/>
      <c r="B50" s="106">
        <v>45168</v>
      </c>
      <c r="C50" s="99" t="s">
        <v>71</v>
      </c>
      <c r="D50" s="99" t="s">
        <v>59</v>
      </c>
      <c r="E50" s="99"/>
      <c r="F50" s="99"/>
      <c r="G50" s="99" t="s">
        <v>157</v>
      </c>
      <c r="H50" s="107">
        <v>122027.02</v>
      </c>
      <c r="I50" s="99"/>
      <c r="J50" s="108">
        <f>H50</f>
        <v>122027.02</v>
      </c>
      <c r="K50" s="49"/>
      <c r="L50" s="79">
        <f t="shared" si="2"/>
        <v>202708.11</v>
      </c>
      <c r="M50" s="70"/>
      <c r="N50" s="71"/>
      <c r="O50" s="80"/>
      <c r="P50" s="70"/>
      <c r="Q50" s="71"/>
      <c r="R50" s="81"/>
    </row>
    <row r="51" spans="1:18" x14ac:dyDescent="0.2">
      <c r="A51" s="150"/>
      <c r="B51" s="106"/>
      <c r="C51" s="99"/>
      <c r="D51" s="99" t="s">
        <v>185</v>
      </c>
      <c r="E51" s="99"/>
      <c r="F51" s="99"/>
      <c r="G51" s="99" t="s">
        <v>185</v>
      </c>
      <c r="H51" s="107">
        <v>72496.31</v>
      </c>
      <c r="I51" s="99"/>
      <c r="J51" s="99"/>
      <c r="K51" s="49">
        <f>H51</f>
        <v>72496.31</v>
      </c>
      <c r="L51" s="79">
        <f t="shared" si="2"/>
        <v>130211.79999999999</v>
      </c>
      <c r="M51" s="70"/>
      <c r="N51" s="71"/>
      <c r="O51" s="80"/>
      <c r="P51" s="70"/>
      <c r="Q51" s="71"/>
      <c r="R51" s="81"/>
    </row>
    <row r="52" spans="1:18" x14ac:dyDescent="0.2">
      <c r="A52" s="151"/>
      <c r="B52" s="106">
        <v>45175</v>
      </c>
      <c r="C52" s="99" t="s">
        <v>71</v>
      </c>
      <c r="D52" s="99" t="s">
        <v>160</v>
      </c>
      <c r="E52" s="99"/>
      <c r="F52" s="99"/>
      <c r="G52" s="99" t="s">
        <v>161</v>
      </c>
      <c r="H52" s="107">
        <v>72496.31</v>
      </c>
      <c r="I52" s="99"/>
      <c r="J52" s="108">
        <f>H52</f>
        <v>72496.31</v>
      </c>
      <c r="K52" s="49"/>
      <c r="L52" s="79">
        <f t="shared" si="2"/>
        <v>202708.11</v>
      </c>
      <c r="M52" s="70"/>
      <c r="N52" s="71"/>
      <c r="O52" s="80"/>
      <c r="P52" s="70"/>
      <c r="Q52" s="71"/>
      <c r="R52" s="81"/>
    </row>
    <row r="53" spans="1:18" x14ac:dyDescent="0.2">
      <c r="A53" s="151"/>
      <c r="B53" s="106"/>
      <c r="C53" s="99"/>
      <c r="D53" s="99" t="s">
        <v>186</v>
      </c>
      <c r="E53" s="99"/>
      <c r="F53" s="99"/>
      <c r="G53" s="99" t="s">
        <v>187</v>
      </c>
      <c r="H53" s="107">
        <v>63865.78</v>
      </c>
      <c r="I53" s="99"/>
      <c r="J53" s="108"/>
      <c r="K53" s="49">
        <f>H53</f>
        <v>63865.78</v>
      </c>
      <c r="L53" s="79">
        <f t="shared" si="2"/>
        <v>138842.32999999999</v>
      </c>
      <c r="M53" s="70"/>
      <c r="N53" s="71"/>
      <c r="O53" s="80"/>
      <c r="P53" s="70"/>
      <c r="Q53" s="71"/>
      <c r="R53" s="81"/>
    </row>
    <row r="54" spans="1:18" x14ac:dyDescent="0.2">
      <c r="A54" s="151"/>
      <c r="B54" s="106">
        <v>45184</v>
      </c>
      <c r="C54" s="99" t="s">
        <v>71</v>
      </c>
      <c r="D54" s="99" t="s">
        <v>160</v>
      </c>
      <c r="E54" s="99"/>
      <c r="F54" s="99"/>
      <c r="G54" s="99" t="s">
        <v>164</v>
      </c>
      <c r="H54" s="107">
        <v>63865.78</v>
      </c>
      <c r="I54" s="99"/>
      <c r="J54" s="108">
        <f>H54</f>
        <v>63865.78</v>
      </c>
      <c r="K54" s="49"/>
      <c r="L54" s="79">
        <f t="shared" si="2"/>
        <v>202708.11</v>
      </c>
      <c r="M54" s="70"/>
      <c r="N54" s="71"/>
      <c r="O54" s="80"/>
      <c r="P54" s="70"/>
      <c r="Q54" s="71"/>
      <c r="R54" s="81"/>
    </row>
    <row r="55" spans="1:18" x14ac:dyDescent="0.2">
      <c r="A55" s="151"/>
      <c r="B55" s="106"/>
      <c r="C55" s="99"/>
      <c r="D55" s="99" t="s">
        <v>167</v>
      </c>
      <c r="E55" s="99"/>
      <c r="F55" s="99"/>
      <c r="G55" s="99" t="s">
        <v>169</v>
      </c>
      <c r="H55" s="107">
        <v>75628.479999999996</v>
      </c>
      <c r="I55" s="99"/>
      <c r="J55" s="108"/>
      <c r="K55" s="49">
        <f>H55</f>
        <v>75628.479999999996</v>
      </c>
      <c r="L55" s="79">
        <f t="shared" si="2"/>
        <v>127079.62999999999</v>
      </c>
      <c r="M55" s="70"/>
      <c r="N55" s="71"/>
      <c r="O55" s="80"/>
      <c r="P55" s="70"/>
      <c r="Q55" s="71"/>
      <c r="R55" s="81"/>
    </row>
    <row r="56" spans="1:18" x14ac:dyDescent="0.2">
      <c r="A56" s="151"/>
      <c r="B56" s="106">
        <v>45197</v>
      </c>
      <c r="C56" s="99" t="s">
        <v>71</v>
      </c>
      <c r="D56" s="99" t="s">
        <v>160</v>
      </c>
      <c r="E56" s="99"/>
      <c r="F56" s="99"/>
      <c r="G56" s="99" t="s">
        <v>168</v>
      </c>
      <c r="H56" s="107">
        <v>75628.479999999996</v>
      </c>
      <c r="I56" s="99"/>
      <c r="J56" s="108">
        <f>H56</f>
        <v>75628.479999999996</v>
      </c>
      <c r="K56" s="49"/>
      <c r="L56" s="79">
        <f t="shared" si="2"/>
        <v>202708.11</v>
      </c>
      <c r="M56" s="70"/>
      <c r="N56" s="71"/>
      <c r="O56" s="80"/>
      <c r="P56" s="70"/>
      <c r="Q56" s="71"/>
      <c r="R56" s="81"/>
    </row>
    <row r="57" spans="1:18" x14ac:dyDescent="0.2">
      <c r="A57" s="151"/>
      <c r="B57" s="106"/>
      <c r="C57" s="99"/>
      <c r="D57" s="99" t="s">
        <v>173</v>
      </c>
      <c r="E57" s="99"/>
      <c r="F57" s="99"/>
      <c r="G57" s="99" t="s">
        <v>174</v>
      </c>
      <c r="H57" s="107">
        <v>63023.77</v>
      </c>
      <c r="I57" s="99"/>
      <c r="J57" s="108"/>
      <c r="K57" s="49">
        <f>H57</f>
        <v>63023.77</v>
      </c>
      <c r="L57" s="79">
        <f t="shared" si="2"/>
        <v>139684.34</v>
      </c>
      <c r="M57" s="70"/>
      <c r="N57" s="71"/>
      <c r="O57" s="80"/>
      <c r="P57" s="70"/>
      <c r="Q57" s="71"/>
      <c r="R57" s="81"/>
    </row>
    <row r="58" spans="1:18" x14ac:dyDescent="0.2">
      <c r="A58" s="151"/>
      <c r="B58" s="106">
        <v>45201</v>
      </c>
      <c r="C58" s="99" t="s">
        <v>71</v>
      </c>
      <c r="D58" s="99" t="s">
        <v>160</v>
      </c>
      <c r="E58" s="99"/>
      <c r="F58" s="99"/>
      <c r="G58" s="99" t="s">
        <v>175</v>
      </c>
      <c r="H58" s="107">
        <v>63023.77</v>
      </c>
      <c r="I58" s="99"/>
      <c r="J58" s="108">
        <f>H58</f>
        <v>63023.77</v>
      </c>
      <c r="K58" s="49"/>
      <c r="L58" s="79">
        <f t="shared" si="2"/>
        <v>202708.11</v>
      </c>
      <c r="M58" s="70"/>
      <c r="N58" s="71"/>
      <c r="O58" s="80"/>
      <c r="P58" s="70"/>
      <c r="Q58" s="71"/>
      <c r="R58" s="81"/>
    </row>
    <row r="59" spans="1:18" x14ac:dyDescent="0.2">
      <c r="A59" s="151"/>
      <c r="B59" s="106"/>
      <c r="C59" s="99"/>
      <c r="D59" s="99" t="s">
        <v>177</v>
      </c>
      <c r="E59" s="99"/>
      <c r="F59" s="99"/>
      <c r="G59" s="99" t="s">
        <v>178</v>
      </c>
      <c r="H59" s="107">
        <v>57237.94</v>
      </c>
      <c r="I59" s="99"/>
      <c r="J59" s="108"/>
      <c r="K59" s="49">
        <f>H59</f>
        <v>57237.94</v>
      </c>
      <c r="L59" s="79">
        <f t="shared" si="2"/>
        <v>145470.16999999998</v>
      </c>
      <c r="M59" s="70"/>
      <c r="N59" s="71"/>
      <c r="O59" s="80"/>
      <c r="P59" s="70"/>
      <c r="Q59" s="71"/>
      <c r="R59" s="81"/>
    </row>
    <row r="60" spans="1:18" x14ac:dyDescent="0.2">
      <c r="A60" s="151"/>
      <c r="B60" s="106">
        <v>45205</v>
      </c>
      <c r="C60" s="99" t="s">
        <v>71</v>
      </c>
      <c r="D60" s="99" t="s">
        <v>160</v>
      </c>
      <c r="E60" s="99"/>
      <c r="F60" s="99"/>
      <c r="G60" s="99" t="s">
        <v>179</v>
      </c>
      <c r="H60" s="107">
        <v>57237.94</v>
      </c>
      <c r="I60" s="99"/>
      <c r="J60" s="108">
        <f>H60</f>
        <v>57237.94</v>
      </c>
      <c r="K60" s="49"/>
      <c r="L60" s="79">
        <f t="shared" si="2"/>
        <v>202708.11</v>
      </c>
      <c r="M60" s="70"/>
      <c r="N60" s="71"/>
      <c r="O60" s="80"/>
      <c r="P60" s="70"/>
      <c r="Q60" s="71"/>
      <c r="R60" s="81"/>
    </row>
    <row r="61" spans="1:18" x14ac:dyDescent="0.2">
      <c r="A61" s="151"/>
      <c r="B61" s="106"/>
      <c r="C61" s="99"/>
      <c r="D61" s="99" t="s">
        <v>189</v>
      </c>
      <c r="E61" s="99"/>
      <c r="F61" s="99"/>
      <c r="G61" s="99" t="s">
        <v>190</v>
      </c>
      <c r="H61" s="107">
        <v>56621.47</v>
      </c>
      <c r="I61" s="99"/>
      <c r="J61" s="108"/>
      <c r="K61" s="49">
        <f>H61</f>
        <v>56621.47</v>
      </c>
      <c r="L61" s="79">
        <f t="shared" si="2"/>
        <v>146086.63999999998</v>
      </c>
      <c r="M61" s="70"/>
      <c r="N61" s="71"/>
      <c r="O61" s="80"/>
      <c r="P61" s="70"/>
      <c r="Q61" s="71"/>
      <c r="R61" s="81"/>
    </row>
    <row r="62" spans="1:18" x14ac:dyDescent="0.2">
      <c r="A62" s="151"/>
      <c r="B62" s="106">
        <v>45211</v>
      </c>
      <c r="C62" s="99" t="s">
        <v>71</v>
      </c>
      <c r="D62" s="99" t="s">
        <v>160</v>
      </c>
      <c r="E62" s="99"/>
      <c r="F62" s="99"/>
      <c r="G62" s="99" t="s">
        <v>191</v>
      </c>
      <c r="H62" s="107">
        <v>56621.47</v>
      </c>
      <c r="I62" s="99"/>
      <c r="J62" s="108">
        <f>H62</f>
        <v>56621.47</v>
      </c>
      <c r="K62" s="49"/>
      <c r="L62" s="79">
        <f t="shared" si="2"/>
        <v>202708.11</v>
      </c>
      <c r="M62" s="70"/>
      <c r="N62" s="71"/>
      <c r="O62" s="80"/>
      <c r="P62" s="70"/>
      <c r="Q62" s="71"/>
      <c r="R62" s="81"/>
    </row>
    <row r="63" spans="1:18" x14ac:dyDescent="0.2">
      <c r="A63" s="151"/>
      <c r="B63" s="106"/>
      <c r="C63" s="99"/>
      <c r="D63" s="99" t="s">
        <v>194</v>
      </c>
      <c r="E63" s="99"/>
      <c r="F63" s="99"/>
      <c r="G63" s="99" t="s">
        <v>200</v>
      </c>
      <c r="H63" s="107">
        <v>77920.14</v>
      </c>
      <c r="I63" s="99"/>
      <c r="J63" s="108"/>
      <c r="K63" s="49">
        <f>H63</f>
        <v>77920.14</v>
      </c>
      <c r="L63" s="79">
        <f t="shared" si="2"/>
        <v>124787.96999999999</v>
      </c>
      <c r="M63" s="70"/>
      <c r="N63" s="71"/>
      <c r="O63" s="80"/>
      <c r="P63" s="70"/>
      <c r="Q63" s="71"/>
      <c r="R63" s="81"/>
    </row>
    <row r="64" spans="1:18" x14ac:dyDescent="0.2">
      <c r="A64" s="151"/>
      <c r="B64" s="106">
        <v>45219</v>
      </c>
      <c r="C64" s="99" t="s">
        <v>71</v>
      </c>
      <c r="D64" s="99" t="s">
        <v>160</v>
      </c>
      <c r="E64" s="99"/>
      <c r="F64" s="99"/>
      <c r="G64" s="99" t="s">
        <v>195</v>
      </c>
      <c r="H64" s="107">
        <v>77920.14</v>
      </c>
      <c r="I64" s="99"/>
      <c r="J64" s="108">
        <f>H64</f>
        <v>77920.14</v>
      </c>
      <c r="K64" s="49"/>
      <c r="L64" s="79">
        <f t="shared" si="2"/>
        <v>202708.11</v>
      </c>
      <c r="M64" s="70"/>
      <c r="N64" s="71"/>
      <c r="O64" s="80"/>
      <c r="P64" s="70"/>
      <c r="Q64" s="71"/>
      <c r="R64" s="81"/>
    </row>
    <row r="65" spans="1:18" x14ac:dyDescent="0.2">
      <c r="A65" s="151"/>
      <c r="B65" s="106"/>
      <c r="C65" s="99"/>
      <c r="D65" s="99" t="s">
        <v>206</v>
      </c>
      <c r="E65" s="99"/>
      <c r="F65" s="99"/>
      <c r="G65" s="99" t="s">
        <v>207</v>
      </c>
      <c r="H65" s="107">
        <v>76943.89</v>
      </c>
      <c r="I65" s="99"/>
      <c r="J65" s="108"/>
      <c r="K65" s="49">
        <f>H65</f>
        <v>76943.89</v>
      </c>
      <c r="L65" s="79">
        <f t="shared" si="2"/>
        <v>125764.21999999999</v>
      </c>
      <c r="M65" s="70"/>
      <c r="N65" s="71"/>
      <c r="O65" s="80"/>
      <c r="P65" s="70"/>
      <c r="Q65" s="71"/>
      <c r="R65" s="81"/>
    </row>
    <row r="66" spans="1:18" x14ac:dyDescent="0.2">
      <c r="A66" s="151"/>
      <c r="B66" s="106">
        <v>45237</v>
      </c>
      <c r="C66" s="99" t="s">
        <v>71</v>
      </c>
      <c r="D66" s="99" t="s">
        <v>160</v>
      </c>
      <c r="E66" s="99"/>
      <c r="F66" s="99"/>
      <c r="G66" s="99" t="s">
        <v>208</v>
      </c>
      <c r="H66" s="107">
        <v>76943.89</v>
      </c>
      <c r="I66" s="99"/>
      <c r="J66" s="108">
        <f>H66</f>
        <v>76943.89</v>
      </c>
      <c r="K66" s="49"/>
      <c r="L66" s="79">
        <f t="shared" si="2"/>
        <v>202708.11</v>
      </c>
      <c r="M66" s="70"/>
      <c r="N66" s="71"/>
      <c r="O66" s="80"/>
      <c r="P66" s="70"/>
      <c r="Q66" s="71"/>
      <c r="R66" s="81"/>
    </row>
    <row r="67" spans="1:18" x14ac:dyDescent="0.2">
      <c r="A67" s="151"/>
      <c r="B67" s="106"/>
      <c r="C67" s="99"/>
      <c r="D67" s="99" t="s">
        <v>211</v>
      </c>
      <c r="E67" s="99"/>
      <c r="F67" s="99"/>
      <c r="G67" s="99" t="s">
        <v>212</v>
      </c>
      <c r="H67" s="107">
        <v>59610.12</v>
      </c>
      <c r="I67" s="99"/>
      <c r="J67" s="108"/>
      <c r="K67" s="49">
        <f>H67</f>
        <v>59610.12</v>
      </c>
      <c r="L67" s="79">
        <f t="shared" si="2"/>
        <v>143097.99</v>
      </c>
      <c r="M67" s="70"/>
      <c r="N67" s="71"/>
      <c r="O67" s="80"/>
      <c r="P67" s="70"/>
      <c r="Q67" s="71"/>
      <c r="R67" s="81"/>
    </row>
    <row r="68" spans="1:18" x14ac:dyDescent="0.2">
      <c r="A68" s="151"/>
      <c r="B68" s="106">
        <v>45246</v>
      </c>
      <c r="C68" s="99" t="s">
        <v>71</v>
      </c>
      <c r="D68" s="99" t="s">
        <v>160</v>
      </c>
      <c r="E68" s="99"/>
      <c r="F68" s="99"/>
      <c r="G68" s="99" t="s">
        <v>213</v>
      </c>
      <c r="H68" s="107">
        <v>59610.12</v>
      </c>
      <c r="I68" s="99"/>
      <c r="J68" s="108">
        <f>H68</f>
        <v>59610.12</v>
      </c>
      <c r="K68" s="49"/>
      <c r="L68" s="79">
        <f t="shared" si="2"/>
        <v>202708.11</v>
      </c>
      <c r="M68" s="70"/>
      <c r="N68" s="71"/>
      <c r="O68" s="80"/>
      <c r="P68" s="70"/>
      <c r="Q68" s="71"/>
      <c r="R68" s="81"/>
    </row>
    <row r="69" spans="1:18" x14ac:dyDescent="0.2">
      <c r="A69" s="151"/>
      <c r="B69" s="106"/>
      <c r="C69" s="99"/>
      <c r="D69" s="99" t="s">
        <v>214</v>
      </c>
      <c r="E69" s="99"/>
      <c r="F69" s="99"/>
      <c r="G69" s="99" t="s">
        <v>229</v>
      </c>
      <c r="H69" s="107">
        <v>71623.23</v>
      </c>
      <c r="I69" s="99"/>
      <c r="J69" s="108"/>
      <c r="K69" s="49">
        <f>H69</f>
        <v>71623.23</v>
      </c>
      <c r="L69" s="79">
        <f t="shared" si="2"/>
        <v>131084.88</v>
      </c>
      <c r="M69" s="70"/>
      <c r="N69" s="71"/>
      <c r="O69" s="80"/>
      <c r="P69" s="70"/>
      <c r="Q69" s="71"/>
      <c r="R69" s="81"/>
    </row>
    <row r="70" spans="1:18" x14ac:dyDescent="0.2">
      <c r="A70" s="151"/>
      <c r="B70" s="106">
        <v>45246</v>
      </c>
      <c r="C70" s="99" t="s">
        <v>71</v>
      </c>
      <c r="D70" s="99" t="s">
        <v>160</v>
      </c>
      <c r="E70" s="99"/>
      <c r="F70" s="99"/>
      <c r="G70" s="99" t="s">
        <v>215</v>
      </c>
      <c r="H70" s="107">
        <v>71623.23</v>
      </c>
      <c r="I70" s="99"/>
      <c r="J70" s="108">
        <f>H70</f>
        <v>71623.23</v>
      </c>
      <c r="K70" s="49"/>
      <c r="L70" s="79">
        <f t="shared" si="2"/>
        <v>202708.11</v>
      </c>
      <c r="M70" s="70"/>
      <c r="N70" s="71"/>
      <c r="O70" s="80"/>
      <c r="P70" s="70"/>
      <c r="Q70" s="71"/>
      <c r="R70" s="81"/>
    </row>
    <row r="71" spans="1:18" x14ac:dyDescent="0.2">
      <c r="A71" s="151"/>
      <c r="B71" s="106"/>
      <c r="C71" s="99"/>
      <c r="D71" s="99" t="s">
        <v>222</v>
      </c>
      <c r="E71" s="99"/>
      <c r="F71" s="99"/>
      <c r="G71" s="99" t="s">
        <v>228</v>
      </c>
      <c r="H71" s="107">
        <v>98810.83</v>
      </c>
      <c r="I71" s="99"/>
      <c r="J71" s="108"/>
      <c r="K71" s="49">
        <f>H71</f>
        <v>98810.83</v>
      </c>
      <c r="L71" s="79">
        <f t="shared" si="2"/>
        <v>103897.27999999998</v>
      </c>
      <c r="M71" s="70"/>
      <c r="N71" s="71"/>
      <c r="O71" s="80"/>
      <c r="P71" s="70"/>
      <c r="Q71" s="71"/>
      <c r="R71" s="81"/>
    </row>
    <row r="72" spans="1:18" x14ac:dyDescent="0.2">
      <c r="A72" s="151"/>
      <c r="B72" s="106">
        <v>45258</v>
      </c>
      <c r="C72" s="99" t="s">
        <v>71</v>
      </c>
      <c r="D72" s="99" t="s">
        <v>160</v>
      </c>
      <c r="E72" s="99"/>
      <c r="F72" s="99"/>
      <c r="G72" s="99" t="s">
        <v>223</v>
      </c>
      <c r="H72" s="107">
        <v>98810.83</v>
      </c>
      <c r="I72" s="99"/>
      <c r="J72" s="108">
        <f>H72</f>
        <v>98810.83</v>
      </c>
      <c r="K72" s="49"/>
      <c r="L72" s="79">
        <f t="shared" ref="L72:L135" si="3">L71+J72-K72</f>
        <v>202708.11</v>
      </c>
      <c r="M72" s="70"/>
      <c r="N72" s="71"/>
      <c r="O72" s="80"/>
      <c r="P72" s="70"/>
      <c r="Q72" s="71"/>
      <c r="R72" s="81"/>
    </row>
    <row r="73" spans="1:18" x14ac:dyDescent="0.2">
      <c r="A73" s="151"/>
      <c r="B73" s="106"/>
      <c r="C73" s="99"/>
      <c r="D73" s="99" t="s">
        <v>226</v>
      </c>
      <c r="E73" s="99"/>
      <c r="F73" s="99"/>
      <c r="G73" s="99" t="s">
        <v>227</v>
      </c>
      <c r="H73" s="107">
        <v>92362.72</v>
      </c>
      <c r="I73" s="99"/>
      <c r="J73" s="108"/>
      <c r="K73" s="49">
        <f>H73</f>
        <v>92362.72</v>
      </c>
      <c r="L73" s="79">
        <f t="shared" si="3"/>
        <v>110345.38999999998</v>
      </c>
      <c r="M73" s="70"/>
      <c r="N73" s="71"/>
      <c r="O73" s="80"/>
      <c r="P73" s="70"/>
      <c r="Q73" s="71"/>
      <c r="R73" s="81"/>
    </row>
    <row r="74" spans="1:18" x14ac:dyDescent="0.2">
      <c r="A74" s="151"/>
      <c r="B74" s="106">
        <v>45265</v>
      </c>
      <c r="C74" s="99" t="s">
        <v>71</v>
      </c>
      <c r="D74" s="99" t="s">
        <v>160</v>
      </c>
      <c r="E74" s="99"/>
      <c r="F74" s="99"/>
      <c r="G74" s="99" t="s">
        <v>230</v>
      </c>
      <c r="H74" s="107">
        <v>92362.72</v>
      </c>
      <c r="I74" s="99"/>
      <c r="J74" s="108">
        <f>H74</f>
        <v>92362.72</v>
      </c>
      <c r="K74" s="49"/>
      <c r="L74" s="79">
        <f t="shared" si="3"/>
        <v>202708.11</v>
      </c>
      <c r="M74" s="70"/>
      <c r="N74" s="71"/>
      <c r="O74" s="80"/>
      <c r="P74" s="70"/>
      <c r="Q74" s="71"/>
      <c r="R74" s="81"/>
    </row>
    <row r="75" spans="1:18" x14ac:dyDescent="0.2">
      <c r="A75" s="151"/>
      <c r="B75" s="106"/>
      <c r="C75" s="99"/>
      <c r="D75" s="99" t="s">
        <v>233</v>
      </c>
      <c r="E75" s="99"/>
      <c r="F75" s="99"/>
      <c r="G75" s="99" t="s">
        <v>234</v>
      </c>
      <c r="H75" s="107">
        <v>85948.99</v>
      </c>
      <c r="I75" s="99"/>
      <c r="J75" s="108"/>
      <c r="K75" s="49">
        <f>H75</f>
        <v>85948.99</v>
      </c>
      <c r="L75" s="79">
        <f t="shared" si="3"/>
        <v>116759.11999999998</v>
      </c>
      <c r="M75" s="70"/>
      <c r="N75" s="71"/>
      <c r="O75" s="80"/>
      <c r="P75" s="70"/>
      <c r="Q75" s="71"/>
      <c r="R75" s="81"/>
    </row>
    <row r="76" spans="1:18" x14ac:dyDescent="0.2">
      <c r="A76" s="151"/>
      <c r="B76" s="106">
        <v>45271</v>
      </c>
      <c r="C76" s="99" t="s">
        <v>71</v>
      </c>
      <c r="D76" s="99" t="s">
        <v>160</v>
      </c>
      <c r="E76" s="99"/>
      <c r="F76" s="99"/>
      <c r="G76" s="99" t="s">
        <v>235</v>
      </c>
      <c r="H76" s="107">
        <v>85948.99</v>
      </c>
      <c r="I76" s="99"/>
      <c r="J76" s="108">
        <f>H76</f>
        <v>85948.99</v>
      </c>
      <c r="K76" s="49"/>
      <c r="L76" s="79">
        <f t="shared" si="3"/>
        <v>202708.11</v>
      </c>
      <c r="M76" s="70"/>
      <c r="N76" s="71"/>
      <c r="O76" s="80"/>
      <c r="P76" s="70"/>
      <c r="Q76" s="71"/>
      <c r="R76" s="81"/>
    </row>
    <row r="77" spans="1:18" x14ac:dyDescent="0.2">
      <c r="A77" s="151"/>
      <c r="B77" s="106"/>
      <c r="C77" s="99"/>
      <c r="D77" s="99" t="s">
        <v>237</v>
      </c>
      <c r="E77" s="99"/>
      <c r="F77" s="99"/>
      <c r="G77" s="99" t="s">
        <v>238</v>
      </c>
      <c r="H77" s="107">
        <v>90858.37</v>
      </c>
      <c r="I77" s="99"/>
      <c r="J77" s="108"/>
      <c r="K77" s="49">
        <f>H77</f>
        <v>90858.37</v>
      </c>
      <c r="L77" s="79">
        <f t="shared" si="3"/>
        <v>111849.73999999999</v>
      </c>
      <c r="M77" s="70"/>
      <c r="N77" s="71"/>
      <c r="O77" s="80"/>
      <c r="P77" s="70"/>
      <c r="Q77" s="71"/>
      <c r="R77" s="81"/>
    </row>
    <row r="78" spans="1:18" x14ac:dyDescent="0.2">
      <c r="A78" s="151"/>
      <c r="B78" s="106">
        <v>45275</v>
      </c>
      <c r="C78" s="99" t="s">
        <v>71</v>
      </c>
      <c r="D78" s="99" t="s">
        <v>160</v>
      </c>
      <c r="E78" s="99"/>
      <c r="F78" s="99"/>
      <c r="G78" s="99" t="s">
        <v>235</v>
      </c>
      <c r="H78" s="107">
        <v>90858.37</v>
      </c>
      <c r="I78" s="99"/>
      <c r="J78" s="108">
        <f>H78</f>
        <v>90858.37</v>
      </c>
      <c r="K78" s="49"/>
      <c r="L78" s="79">
        <f t="shared" si="3"/>
        <v>202708.11</v>
      </c>
      <c r="M78" s="70"/>
      <c r="N78" s="71"/>
      <c r="O78" s="80"/>
      <c r="P78" s="70"/>
      <c r="Q78" s="71"/>
      <c r="R78" s="81"/>
    </row>
    <row r="79" spans="1:18" x14ac:dyDescent="0.2">
      <c r="A79" s="151"/>
      <c r="B79" s="106"/>
      <c r="C79" s="99"/>
      <c r="D79" s="99" t="s">
        <v>241</v>
      </c>
      <c r="E79" s="99"/>
      <c r="F79" s="99"/>
      <c r="G79" s="99" t="s">
        <v>242</v>
      </c>
      <c r="H79" s="107">
        <v>87812.87</v>
      </c>
      <c r="I79" s="99"/>
      <c r="J79" s="108"/>
      <c r="K79" s="49">
        <f>H79</f>
        <v>87812.87</v>
      </c>
      <c r="L79" s="79">
        <f t="shared" si="3"/>
        <v>114895.23999999999</v>
      </c>
      <c r="M79" s="70"/>
      <c r="N79" s="71"/>
      <c r="O79" s="80"/>
      <c r="P79" s="70"/>
      <c r="Q79" s="71"/>
      <c r="R79" s="81"/>
    </row>
    <row r="80" spans="1:18" x14ac:dyDescent="0.2">
      <c r="A80" s="151"/>
      <c r="B80" s="106">
        <v>45275</v>
      </c>
      <c r="C80" s="99" t="s">
        <v>71</v>
      </c>
      <c r="D80" s="99" t="s">
        <v>160</v>
      </c>
      <c r="E80" s="99"/>
      <c r="F80" s="99"/>
      <c r="G80" s="99" t="s">
        <v>249</v>
      </c>
      <c r="H80" s="107">
        <v>87812.87</v>
      </c>
      <c r="I80" s="99"/>
      <c r="J80" s="108">
        <f>H80</f>
        <v>87812.87</v>
      </c>
      <c r="K80" s="49"/>
      <c r="L80" s="79">
        <f t="shared" si="3"/>
        <v>202708.11</v>
      </c>
      <c r="M80" s="70"/>
      <c r="N80" s="71"/>
      <c r="O80" s="80"/>
      <c r="P80" s="70"/>
      <c r="Q80" s="71"/>
      <c r="R80" s="81"/>
    </row>
    <row r="81" spans="1:18" x14ac:dyDescent="0.2">
      <c r="A81" s="151"/>
      <c r="B81" s="106"/>
      <c r="C81" s="99"/>
      <c r="D81" s="99" t="s">
        <v>245</v>
      </c>
      <c r="E81" s="99"/>
      <c r="F81" s="99"/>
      <c r="G81" s="99" t="s">
        <v>246</v>
      </c>
      <c r="H81" s="107">
        <v>96570.22</v>
      </c>
      <c r="I81" s="99"/>
      <c r="J81" s="108"/>
      <c r="K81" s="49">
        <f>H81</f>
        <v>96570.22</v>
      </c>
      <c r="L81" s="79">
        <f t="shared" si="3"/>
        <v>106137.88999999998</v>
      </c>
      <c r="M81" s="70"/>
      <c r="N81" s="71"/>
      <c r="O81" s="80"/>
      <c r="P81" s="70"/>
      <c r="Q81" s="71"/>
      <c r="R81" s="81"/>
    </row>
    <row r="82" spans="1:18" x14ac:dyDescent="0.2">
      <c r="A82" s="151"/>
      <c r="B82" s="106">
        <v>45281</v>
      </c>
      <c r="C82" s="99" t="s">
        <v>71</v>
      </c>
      <c r="D82" s="99" t="s">
        <v>160</v>
      </c>
      <c r="E82" s="99"/>
      <c r="F82" s="99"/>
      <c r="G82" s="99" t="s">
        <v>247</v>
      </c>
      <c r="H82" s="107">
        <v>96570.22</v>
      </c>
      <c r="I82" s="99"/>
      <c r="J82" s="108">
        <f>H82</f>
        <v>96570.22</v>
      </c>
      <c r="K82" s="49"/>
      <c r="L82" s="79">
        <f t="shared" si="3"/>
        <v>202708.11</v>
      </c>
      <c r="M82" s="70"/>
      <c r="N82" s="71"/>
      <c r="O82" s="80"/>
      <c r="P82" s="70"/>
      <c r="Q82" s="71"/>
      <c r="R82" s="81"/>
    </row>
    <row r="83" spans="1:18" x14ac:dyDescent="0.2">
      <c r="A83" s="151"/>
      <c r="B83" s="106"/>
      <c r="C83" s="99"/>
      <c r="D83" s="99" t="s">
        <v>250</v>
      </c>
      <c r="E83" s="99"/>
      <c r="F83" s="99"/>
      <c r="G83" s="99" t="s">
        <v>251</v>
      </c>
      <c r="H83" s="107">
        <v>109572.99</v>
      </c>
      <c r="I83" s="99"/>
      <c r="J83" s="108"/>
      <c r="K83" s="49">
        <f>H83</f>
        <v>109572.99</v>
      </c>
      <c r="L83" s="79">
        <f t="shared" si="3"/>
        <v>93135.119999999981</v>
      </c>
      <c r="M83" s="70"/>
      <c r="N83" s="71"/>
      <c r="O83" s="80"/>
      <c r="P83" s="70"/>
      <c r="Q83" s="71"/>
      <c r="R83" s="81"/>
    </row>
    <row r="84" spans="1:18" x14ac:dyDescent="0.2">
      <c r="A84" s="151"/>
      <c r="B84" s="106">
        <v>45281</v>
      </c>
      <c r="C84" s="99" t="s">
        <v>71</v>
      </c>
      <c r="D84" s="99" t="s">
        <v>160</v>
      </c>
      <c r="E84" s="99"/>
      <c r="F84" s="99"/>
      <c r="G84" s="99" t="s">
        <v>252</v>
      </c>
      <c r="H84" s="107">
        <v>109572.99</v>
      </c>
      <c r="I84" s="99"/>
      <c r="J84" s="108">
        <f>H84</f>
        <v>109572.99</v>
      </c>
      <c r="K84" s="49"/>
      <c r="L84" s="79">
        <f t="shared" si="3"/>
        <v>202708.11</v>
      </c>
      <c r="M84" s="70"/>
      <c r="N84" s="71"/>
      <c r="O84" s="80"/>
      <c r="P84" s="70"/>
      <c r="Q84" s="71"/>
      <c r="R84" s="81"/>
    </row>
    <row r="85" spans="1:18" x14ac:dyDescent="0.2">
      <c r="A85" s="151"/>
      <c r="B85" s="106"/>
      <c r="C85" s="99"/>
      <c r="D85" s="99" t="s">
        <v>254</v>
      </c>
      <c r="E85" s="99"/>
      <c r="F85" s="99"/>
      <c r="G85" s="99" t="s">
        <v>255</v>
      </c>
      <c r="H85" s="107">
        <v>72526.03</v>
      </c>
      <c r="I85" s="99"/>
      <c r="J85" s="108"/>
      <c r="K85" s="49">
        <f>H85</f>
        <v>72526.03</v>
      </c>
      <c r="L85" s="79">
        <f t="shared" si="3"/>
        <v>130182.07999999999</v>
      </c>
      <c r="M85" s="70"/>
      <c r="N85" s="71"/>
      <c r="O85" s="80"/>
      <c r="P85" s="70"/>
      <c r="Q85" s="71"/>
      <c r="R85" s="81"/>
    </row>
    <row r="86" spans="1:18" x14ac:dyDescent="0.2">
      <c r="A86" s="151"/>
      <c r="B86" s="106">
        <v>45281</v>
      </c>
      <c r="C86" s="99" t="s">
        <v>71</v>
      </c>
      <c r="D86" s="99" t="s">
        <v>160</v>
      </c>
      <c r="E86" s="99"/>
      <c r="F86" s="99"/>
      <c r="G86" s="99" t="s">
        <v>256</v>
      </c>
      <c r="H86" s="107">
        <v>72526.03</v>
      </c>
      <c r="I86" s="99"/>
      <c r="J86" s="108">
        <f>H86</f>
        <v>72526.03</v>
      </c>
      <c r="K86" s="49"/>
      <c r="L86" s="79">
        <f t="shared" si="3"/>
        <v>202708.11</v>
      </c>
      <c r="M86" s="70"/>
      <c r="N86" s="71"/>
      <c r="O86" s="80"/>
      <c r="P86" s="70"/>
      <c r="Q86" s="71"/>
      <c r="R86" s="81"/>
    </row>
    <row r="87" spans="1:18" x14ac:dyDescent="0.2">
      <c r="A87" s="151"/>
      <c r="B87" s="106"/>
      <c r="C87" s="99"/>
      <c r="D87" s="99" t="s">
        <v>260</v>
      </c>
      <c r="E87" s="99"/>
      <c r="F87" s="99"/>
      <c r="G87" s="99" t="s">
        <v>261</v>
      </c>
      <c r="H87" s="107">
        <v>56427.08</v>
      </c>
      <c r="I87" s="99"/>
      <c r="J87" s="108"/>
      <c r="K87" s="49">
        <f>H87</f>
        <v>56427.08</v>
      </c>
      <c r="L87" s="79">
        <f t="shared" si="3"/>
        <v>146281.02999999997</v>
      </c>
      <c r="M87" s="70"/>
      <c r="N87" s="71"/>
      <c r="O87" s="80"/>
      <c r="P87" s="70"/>
      <c r="Q87" s="71"/>
      <c r="R87" s="81"/>
    </row>
    <row r="88" spans="1:18" x14ac:dyDescent="0.2">
      <c r="A88" s="151"/>
      <c r="B88" s="106">
        <v>45288</v>
      </c>
      <c r="C88" s="99" t="s">
        <v>71</v>
      </c>
      <c r="D88" s="99" t="s">
        <v>160</v>
      </c>
      <c r="E88" s="99"/>
      <c r="F88" s="99"/>
      <c r="G88" s="99" t="s">
        <v>263</v>
      </c>
      <c r="H88" s="107">
        <v>56427.08</v>
      </c>
      <c r="I88" s="99"/>
      <c r="J88" s="108">
        <f>H88</f>
        <v>56427.08</v>
      </c>
      <c r="K88" s="49"/>
      <c r="L88" s="79">
        <f t="shared" si="3"/>
        <v>202708.11</v>
      </c>
      <c r="M88" s="70"/>
      <c r="N88" s="71"/>
      <c r="O88" s="80"/>
      <c r="P88" s="70"/>
      <c r="Q88" s="71"/>
      <c r="R88" s="81"/>
    </row>
    <row r="89" spans="1:18" x14ac:dyDescent="0.2">
      <c r="A89" s="151"/>
      <c r="B89" s="106"/>
      <c r="C89" s="99"/>
      <c r="D89" s="99" t="s">
        <v>264</v>
      </c>
      <c r="E89" s="99"/>
      <c r="F89" s="99"/>
      <c r="G89" s="99" t="s">
        <v>265</v>
      </c>
      <c r="H89" s="107">
        <v>55638.400000000001</v>
      </c>
      <c r="I89" s="99"/>
      <c r="J89" s="108"/>
      <c r="K89" s="49">
        <f>H89</f>
        <v>55638.400000000001</v>
      </c>
      <c r="L89" s="79">
        <f t="shared" si="3"/>
        <v>147069.71</v>
      </c>
      <c r="M89" s="70"/>
      <c r="N89" s="71"/>
      <c r="O89" s="80"/>
      <c r="P89" s="70"/>
      <c r="Q89" s="71"/>
      <c r="R89" s="81"/>
    </row>
    <row r="90" spans="1:18" x14ac:dyDescent="0.2">
      <c r="A90" s="151"/>
      <c r="B90" s="106">
        <v>45288</v>
      </c>
      <c r="C90" s="99" t="s">
        <v>71</v>
      </c>
      <c r="D90" s="99" t="s">
        <v>160</v>
      </c>
      <c r="E90" s="99"/>
      <c r="F90" s="99"/>
      <c r="G90" s="99" t="s">
        <v>266</v>
      </c>
      <c r="H90" s="107">
        <v>55638.400000000001</v>
      </c>
      <c r="I90" s="99"/>
      <c r="J90" s="108">
        <f>H90</f>
        <v>55638.400000000001</v>
      </c>
      <c r="K90" s="49"/>
      <c r="L90" s="79">
        <f t="shared" si="3"/>
        <v>202708.11</v>
      </c>
      <c r="M90" s="70"/>
      <c r="N90" s="71"/>
      <c r="O90" s="80"/>
      <c r="P90" s="70"/>
      <c r="Q90" s="71"/>
      <c r="R90" s="81"/>
    </row>
    <row r="91" spans="1:18" x14ac:dyDescent="0.2">
      <c r="A91" s="151"/>
      <c r="B91" s="106"/>
      <c r="C91" s="99"/>
      <c r="D91" s="99" t="s">
        <v>268</v>
      </c>
      <c r="E91" s="99"/>
      <c r="F91" s="99"/>
      <c r="G91" s="99" t="s">
        <v>269</v>
      </c>
      <c r="H91" s="107">
        <v>96483.74</v>
      </c>
      <c r="I91" s="99"/>
      <c r="J91" s="108"/>
      <c r="K91" s="49">
        <f>H91</f>
        <v>96483.74</v>
      </c>
      <c r="L91" s="79">
        <f t="shared" si="3"/>
        <v>106224.36999999998</v>
      </c>
      <c r="M91" s="70"/>
      <c r="N91" s="71"/>
      <c r="O91" s="80"/>
      <c r="P91" s="70"/>
      <c r="Q91" s="71"/>
      <c r="R91" s="81"/>
    </row>
    <row r="92" spans="1:18" x14ac:dyDescent="0.2">
      <c r="A92" s="151"/>
      <c r="B92" s="106">
        <v>45288</v>
      </c>
      <c r="C92" s="99" t="s">
        <v>71</v>
      </c>
      <c r="D92" s="99" t="s">
        <v>160</v>
      </c>
      <c r="E92" s="99"/>
      <c r="F92" s="99"/>
      <c r="G92" s="99" t="s">
        <v>274</v>
      </c>
      <c r="H92" s="107">
        <v>96483.74</v>
      </c>
      <c r="I92" s="99"/>
      <c r="J92" s="108">
        <f>H92</f>
        <v>96483.74</v>
      </c>
      <c r="K92" s="49"/>
      <c r="L92" s="79">
        <f t="shared" si="3"/>
        <v>202708.11</v>
      </c>
      <c r="M92" s="70"/>
      <c r="N92" s="71"/>
      <c r="O92" s="80"/>
      <c r="P92" s="70"/>
      <c r="Q92" s="71"/>
      <c r="R92" s="81"/>
    </row>
    <row r="93" spans="1:18" x14ac:dyDescent="0.2">
      <c r="A93" s="151"/>
      <c r="B93" s="106"/>
      <c r="C93" s="99"/>
      <c r="D93" s="99" t="s">
        <v>271</v>
      </c>
      <c r="E93" s="99"/>
      <c r="F93" s="99"/>
      <c r="G93" s="99" t="s">
        <v>272</v>
      </c>
      <c r="H93" s="107">
        <v>96360.51</v>
      </c>
      <c r="I93" s="99"/>
      <c r="J93" s="108"/>
      <c r="K93" s="49">
        <f>H93</f>
        <v>96360.51</v>
      </c>
      <c r="L93" s="79">
        <f t="shared" si="3"/>
        <v>106347.59999999999</v>
      </c>
      <c r="M93" s="70"/>
      <c r="N93" s="71"/>
      <c r="O93" s="80"/>
      <c r="P93" s="70"/>
      <c r="Q93" s="71"/>
      <c r="R93" s="81"/>
    </row>
    <row r="94" spans="1:18" x14ac:dyDescent="0.2">
      <c r="A94" s="151"/>
      <c r="B94" s="106">
        <v>45288</v>
      </c>
      <c r="C94" s="99" t="s">
        <v>71</v>
      </c>
      <c r="D94" s="99" t="s">
        <v>160</v>
      </c>
      <c r="E94" s="99"/>
      <c r="F94" s="99"/>
      <c r="G94" s="99" t="s">
        <v>273</v>
      </c>
      <c r="H94" s="107">
        <v>96360.51</v>
      </c>
      <c r="I94" s="99"/>
      <c r="J94" s="108">
        <f>H94</f>
        <v>96360.51</v>
      </c>
      <c r="K94" s="49"/>
      <c r="L94" s="79">
        <f t="shared" si="3"/>
        <v>202708.11</v>
      </c>
      <c r="M94" s="70"/>
      <c r="N94" s="71"/>
      <c r="O94" s="80"/>
      <c r="P94" s="70"/>
      <c r="Q94" s="71"/>
      <c r="R94" s="81"/>
    </row>
    <row r="95" spans="1:18" x14ac:dyDescent="0.2">
      <c r="A95" s="151"/>
      <c r="B95" s="106"/>
      <c r="C95" s="99"/>
      <c r="D95" s="99" t="s">
        <v>279</v>
      </c>
      <c r="E95" s="99"/>
      <c r="F95" s="99"/>
      <c r="G95" s="99" t="s">
        <v>280</v>
      </c>
      <c r="H95" s="107">
        <v>90499.37</v>
      </c>
      <c r="I95" s="99"/>
      <c r="J95" s="108"/>
      <c r="K95" s="49">
        <f>H95</f>
        <v>90499.37</v>
      </c>
      <c r="L95" s="79">
        <f t="shared" si="3"/>
        <v>112208.73999999999</v>
      </c>
      <c r="M95" s="70"/>
      <c r="N95" s="71"/>
      <c r="O95" s="80"/>
      <c r="P95" s="70"/>
      <c r="Q95" s="71"/>
      <c r="R95" s="81"/>
    </row>
    <row r="96" spans="1:18" ht="13.5" customHeight="1" x14ac:dyDescent="0.2">
      <c r="A96" s="151"/>
      <c r="B96" s="106">
        <v>45288</v>
      </c>
      <c r="C96" s="99" t="s">
        <v>71</v>
      </c>
      <c r="D96" s="99" t="s">
        <v>160</v>
      </c>
      <c r="E96" s="99"/>
      <c r="F96" s="99"/>
      <c r="G96" s="99" t="s">
        <v>276</v>
      </c>
      <c r="H96" s="107">
        <v>90499.37</v>
      </c>
      <c r="I96" s="99"/>
      <c r="J96" s="108">
        <f>H96</f>
        <v>90499.37</v>
      </c>
      <c r="K96" s="49"/>
      <c r="L96" s="79">
        <f t="shared" si="3"/>
        <v>202708.11</v>
      </c>
      <c r="M96" s="70"/>
      <c r="N96" s="71"/>
      <c r="O96" s="80"/>
      <c r="P96" s="70"/>
      <c r="Q96" s="71"/>
      <c r="R96" s="81"/>
    </row>
    <row r="97" spans="1:18" x14ac:dyDescent="0.2">
      <c r="A97" s="151"/>
      <c r="B97" s="106"/>
      <c r="C97" s="99"/>
      <c r="D97" s="99" t="s">
        <v>281</v>
      </c>
      <c r="E97" s="99"/>
      <c r="F97" s="99"/>
      <c r="G97" s="99" t="s">
        <v>286</v>
      </c>
      <c r="H97" s="107">
        <v>99777.45</v>
      </c>
      <c r="I97" s="99"/>
      <c r="J97" s="108"/>
      <c r="K97" s="49">
        <f>H97</f>
        <v>99777.45</v>
      </c>
      <c r="L97" s="79">
        <f t="shared" si="3"/>
        <v>102930.65999999999</v>
      </c>
      <c r="M97" s="70"/>
      <c r="N97" s="71"/>
      <c r="O97" s="80"/>
      <c r="P97" s="70"/>
      <c r="Q97" s="71"/>
      <c r="R97" s="81"/>
    </row>
    <row r="98" spans="1:18" ht="13.5" customHeight="1" x14ac:dyDescent="0.2">
      <c r="A98" s="151"/>
      <c r="B98" s="106">
        <v>45295</v>
      </c>
      <c r="C98" s="99" t="s">
        <v>71</v>
      </c>
      <c r="D98" s="99" t="s">
        <v>160</v>
      </c>
      <c r="E98" s="99"/>
      <c r="F98" s="99"/>
      <c r="G98" s="99" t="s">
        <v>284</v>
      </c>
      <c r="H98" s="107">
        <v>99777.45</v>
      </c>
      <c r="I98" s="99"/>
      <c r="J98" s="108">
        <f>H98</f>
        <v>99777.45</v>
      </c>
      <c r="K98" s="49"/>
      <c r="L98" s="79">
        <f t="shared" si="3"/>
        <v>202708.11</v>
      </c>
      <c r="M98" s="70"/>
      <c r="N98" s="71"/>
      <c r="O98" s="80"/>
      <c r="P98" s="70"/>
      <c r="Q98" s="71"/>
      <c r="R98" s="81"/>
    </row>
    <row r="99" spans="1:18" x14ac:dyDescent="0.2">
      <c r="A99" s="151"/>
      <c r="B99" s="106"/>
      <c r="C99" s="99"/>
      <c r="D99" s="99" t="s">
        <v>282</v>
      </c>
      <c r="E99" s="99"/>
      <c r="F99" s="99"/>
      <c r="G99" s="99" t="s">
        <v>283</v>
      </c>
      <c r="H99" s="107">
        <v>2496.0300000000002</v>
      </c>
      <c r="I99" s="99"/>
      <c r="J99" s="108"/>
      <c r="K99" s="49">
        <f>H99</f>
        <v>2496.0300000000002</v>
      </c>
      <c r="L99" s="79">
        <f t="shared" si="3"/>
        <v>200212.08</v>
      </c>
      <c r="M99" s="70"/>
      <c r="N99" s="71"/>
      <c r="O99" s="80"/>
      <c r="P99" s="70"/>
      <c r="Q99" s="71"/>
      <c r="R99" s="81"/>
    </row>
    <row r="100" spans="1:18" ht="13.5" customHeight="1" x14ac:dyDescent="0.2">
      <c r="A100" s="151"/>
      <c r="B100" s="106">
        <v>45295</v>
      </c>
      <c r="C100" s="99" t="s">
        <v>71</v>
      </c>
      <c r="D100" s="99" t="s">
        <v>160</v>
      </c>
      <c r="E100" s="99"/>
      <c r="F100" s="99"/>
      <c r="G100" s="99" t="s">
        <v>285</v>
      </c>
      <c r="H100" s="107">
        <v>2496.0300000000002</v>
      </c>
      <c r="I100" s="99"/>
      <c r="J100" s="108">
        <f>H100</f>
        <v>2496.0300000000002</v>
      </c>
      <c r="K100" s="49"/>
      <c r="L100" s="79">
        <f t="shared" si="3"/>
        <v>202708.11</v>
      </c>
      <c r="M100" s="70"/>
      <c r="N100" s="71"/>
      <c r="O100" s="80"/>
      <c r="P100" s="70"/>
      <c r="Q100" s="71"/>
      <c r="R100" s="81"/>
    </row>
    <row r="101" spans="1:18" x14ac:dyDescent="0.2">
      <c r="A101" s="151"/>
      <c r="B101" s="106"/>
      <c r="C101" s="99"/>
      <c r="D101" s="99" t="s">
        <v>292</v>
      </c>
      <c r="E101" s="99"/>
      <c r="F101" s="99"/>
      <c r="G101" s="99" t="s">
        <v>293</v>
      </c>
      <c r="H101" s="107">
        <v>74306.240000000005</v>
      </c>
      <c r="I101" s="99"/>
      <c r="J101" s="108"/>
      <c r="K101" s="49">
        <f>H101</f>
        <v>74306.240000000005</v>
      </c>
      <c r="L101" s="79">
        <f t="shared" si="3"/>
        <v>128401.86999999998</v>
      </c>
      <c r="M101" s="70"/>
      <c r="N101" s="71"/>
      <c r="O101" s="80"/>
      <c r="P101" s="70"/>
      <c r="Q101" s="71"/>
      <c r="R101" s="81"/>
    </row>
    <row r="102" spans="1:18" ht="13.5" customHeight="1" x14ac:dyDescent="0.2">
      <c r="A102" s="151"/>
      <c r="B102" s="106">
        <v>45307</v>
      </c>
      <c r="C102" s="99" t="s">
        <v>71</v>
      </c>
      <c r="D102" s="99" t="s">
        <v>160</v>
      </c>
      <c r="E102" s="99"/>
      <c r="F102" s="99"/>
      <c r="G102" s="99" t="s">
        <v>294</v>
      </c>
      <c r="H102" s="107">
        <v>74306.240000000005</v>
      </c>
      <c r="I102" s="99"/>
      <c r="J102" s="108">
        <f>H102</f>
        <v>74306.240000000005</v>
      </c>
      <c r="K102" s="49"/>
      <c r="L102" s="79">
        <f t="shared" si="3"/>
        <v>202708.11</v>
      </c>
      <c r="M102" s="70"/>
      <c r="N102" s="71"/>
      <c r="O102" s="80"/>
      <c r="P102" s="70"/>
      <c r="Q102" s="71"/>
      <c r="R102" s="81"/>
    </row>
    <row r="103" spans="1:18" x14ac:dyDescent="0.2">
      <c r="A103" s="151"/>
      <c r="B103" s="106"/>
      <c r="C103" s="99"/>
      <c r="D103" s="99" t="s">
        <v>299</v>
      </c>
      <c r="E103" s="99"/>
      <c r="F103" s="99"/>
      <c r="G103" s="99" t="s">
        <v>300</v>
      </c>
      <c r="H103" s="107">
        <v>67976.53</v>
      </c>
      <c r="I103" s="99"/>
      <c r="J103" s="108"/>
      <c r="K103" s="49">
        <f>H103</f>
        <v>67976.53</v>
      </c>
      <c r="L103" s="79">
        <f t="shared" si="3"/>
        <v>134731.57999999999</v>
      </c>
      <c r="M103" s="70"/>
      <c r="N103" s="71"/>
      <c r="O103" s="80"/>
      <c r="P103" s="70"/>
      <c r="Q103" s="71"/>
      <c r="R103" s="81"/>
    </row>
    <row r="104" spans="1:18" ht="13.5" customHeight="1" x14ac:dyDescent="0.2">
      <c r="A104" s="151"/>
      <c r="B104" s="106">
        <v>45327</v>
      </c>
      <c r="C104" s="99" t="s">
        <v>71</v>
      </c>
      <c r="D104" s="99" t="s">
        <v>160</v>
      </c>
      <c r="E104" s="99"/>
      <c r="F104" s="99"/>
      <c r="G104" s="99" t="s">
        <v>301</v>
      </c>
      <c r="H104" s="107">
        <v>67976.53</v>
      </c>
      <c r="I104" s="99"/>
      <c r="J104" s="108">
        <f>H104</f>
        <v>67976.53</v>
      </c>
      <c r="K104" s="49"/>
      <c r="L104" s="79">
        <f t="shared" si="3"/>
        <v>202708.11</v>
      </c>
      <c r="M104" s="70"/>
      <c r="N104" s="71"/>
      <c r="O104" s="80"/>
      <c r="P104" s="70"/>
      <c r="Q104" s="71"/>
      <c r="R104" s="81"/>
    </row>
    <row r="105" spans="1:18" x14ac:dyDescent="0.2">
      <c r="A105" s="151"/>
      <c r="B105" s="106"/>
      <c r="C105" s="99"/>
      <c r="D105" s="99" t="s">
        <v>302</v>
      </c>
      <c r="E105" s="99"/>
      <c r="F105" s="99"/>
      <c r="G105" s="99" t="s">
        <v>303</v>
      </c>
      <c r="H105" s="107">
        <v>72528.820000000007</v>
      </c>
      <c r="I105" s="99"/>
      <c r="J105" s="108"/>
      <c r="K105" s="49">
        <f>H105</f>
        <v>72528.820000000007</v>
      </c>
      <c r="L105" s="79">
        <f t="shared" si="3"/>
        <v>130179.28999999998</v>
      </c>
      <c r="M105" s="70"/>
      <c r="N105" s="71"/>
      <c r="O105" s="80"/>
      <c r="P105" s="70"/>
      <c r="Q105" s="71"/>
      <c r="R105" s="81"/>
    </row>
    <row r="106" spans="1:18" ht="13.5" customHeight="1" x14ac:dyDescent="0.2">
      <c r="A106" s="151"/>
      <c r="B106" s="106">
        <v>45327</v>
      </c>
      <c r="C106" s="99" t="s">
        <v>71</v>
      </c>
      <c r="D106" s="99" t="s">
        <v>160</v>
      </c>
      <c r="E106" s="99"/>
      <c r="F106" s="99"/>
      <c r="G106" s="99" t="s">
        <v>304</v>
      </c>
      <c r="H106" s="107">
        <v>72528.820000000007</v>
      </c>
      <c r="I106" s="99"/>
      <c r="J106" s="108">
        <f>H106</f>
        <v>72528.820000000007</v>
      </c>
      <c r="K106" s="49"/>
      <c r="L106" s="79">
        <f t="shared" si="3"/>
        <v>202708.11</v>
      </c>
      <c r="M106" s="70"/>
      <c r="N106" s="71"/>
      <c r="O106" s="80"/>
      <c r="P106" s="70"/>
      <c r="Q106" s="71"/>
      <c r="R106" s="81"/>
    </row>
    <row r="107" spans="1:18" x14ac:dyDescent="0.2">
      <c r="A107" s="151"/>
      <c r="B107" s="106"/>
      <c r="C107" s="99"/>
      <c r="D107" s="99" t="s">
        <v>308</v>
      </c>
      <c r="E107" s="99"/>
      <c r="F107" s="99"/>
      <c r="G107" s="99" t="s">
        <v>309</v>
      </c>
      <c r="H107" s="107">
        <v>45197.79</v>
      </c>
      <c r="I107" s="99"/>
      <c r="J107" s="108"/>
      <c r="K107" s="49">
        <f>H107</f>
        <v>45197.79</v>
      </c>
      <c r="L107" s="79">
        <f t="shared" si="3"/>
        <v>157510.31999999998</v>
      </c>
      <c r="M107" s="70"/>
      <c r="N107" s="71"/>
      <c r="O107" s="80"/>
      <c r="P107" s="70"/>
      <c r="Q107" s="71"/>
      <c r="R107" s="81"/>
    </row>
    <row r="108" spans="1:18" ht="13.5" customHeight="1" x14ac:dyDescent="0.2">
      <c r="A108" s="151"/>
      <c r="B108" s="106">
        <v>45334</v>
      </c>
      <c r="C108" s="99" t="s">
        <v>71</v>
      </c>
      <c r="D108" s="99" t="s">
        <v>160</v>
      </c>
      <c r="E108" s="99"/>
      <c r="F108" s="99"/>
      <c r="G108" s="99" t="s">
        <v>310</v>
      </c>
      <c r="H108" s="107">
        <v>45197.79</v>
      </c>
      <c r="I108" s="99"/>
      <c r="J108" s="108">
        <f>H108</f>
        <v>45197.79</v>
      </c>
      <c r="K108" s="49"/>
      <c r="L108" s="79">
        <f t="shared" si="3"/>
        <v>202708.11</v>
      </c>
      <c r="M108" s="70"/>
      <c r="N108" s="71"/>
      <c r="O108" s="80"/>
      <c r="P108" s="70"/>
      <c r="Q108" s="71"/>
      <c r="R108" s="81"/>
    </row>
    <row r="109" spans="1:18" x14ac:dyDescent="0.2">
      <c r="A109" s="151"/>
      <c r="B109" s="106"/>
      <c r="C109" s="99"/>
      <c r="D109" s="99" t="s">
        <v>313</v>
      </c>
      <c r="E109" s="99"/>
      <c r="F109" s="99"/>
      <c r="G109" s="99" t="s">
        <v>314</v>
      </c>
      <c r="H109" s="107">
        <v>84441.66</v>
      </c>
      <c r="I109" s="99"/>
      <c r="J109" s="108"/>
      <c r="K109" s="49">
        <f>H109</f>
        <v>84441.66</v>
      </c>
      <c r="L109" s="79">
        <f t="shared" si="3"/>
        <v>118266.44999999998</v>
      </c>
      <c r="M109" s="70"/>
      <c r="N109" s="71"/>
      <c r="O109" s="80"/>
      <c r="P109" s="70"/>
      <c r="Q109" s="71"/>
      <c r="R109" s="81"/>
    </row>
    <row r="110" spans="1:18" ht="13.5" customHeight="1" x14ac:dyDescent="0.2">
      <c r="A110" s="151"/>
      <c r="B110" s="106">
        <v>45334</v>
      </c>
      <c r="C110" s="99" t="s">
        <v>71</v>
      </c>
      <c r="D110" s="99" t="s">
        <v>160</v>
      </c>
      <c r="E110" s="99"/>
      <c r="F110" s="99"/>
      <c r="G110" s="99" t="s">
        <v>315</v>
      </c>
      <c r="H110" s="107">
        <v>84441.66</v>
      </c>
      <c r="I110" s="99"/>
      <c r="J110" s="108">
        <f>H110</f>
        <v>84441.66</v>
      </c>
      <c r="K110" s="49"/>
      <c r="L110" s="79">
        <f t="shared" si="3"/>
        <v>202708.11</v>
      </c>
      <c r="M110" s="70"/>
      <c r="N110" s="71"/>
      <c r="O110" s="80"/>
      <c r="P110" s="70"/>
      <c r="Q110" s="71"/>
      <c r="R110" s="81"/>
    </row>
    <row r="111" spans="1:18" x14ac:dyDescent="0.2">
      <c r="A111" s="151"/>
      <c r="B111" s="106"/>
      <c r="C111" s="99"/>
      <c r="D111" s="99" t="s">
        <v>317</v>
      </c>
      <c r="E111" s="99"/>
      <c r="F111" s="99"/>
      <c r="G111" s="99" t="s">
        <v>318</v>
      </c>
      <c r="H111" s="107">
        <v>40182.129999999997</v>
      </c>
      <c r="I111" s="99"/>
      <c r="J111" s="108"/>
      <c r="K111" s="49">
        <f>H111</f>
        <v>40182.129999999997</v>
      </c>
      <c r="L111" s="79">
        <f t="shared" si="3"/>
        <v>162525.97999999998</v>
      </c>
      <c r="M111" s="70"/>
      <c r="N111" s="71"/>
      <c r="O111" s="80"/>
      <c r="P111" s="70"/>
      <c r="Q111" s="71"/>
      <c r="R111" s="81"/>
    </row>
    <row r="112" spans="1:18" ht="13.5" customHeight="1" x14ac:dyDescent="0.2">
      <c r="A112" s="151"/>
      <c r="B112" s="106">
        <v>45334</v>
      </c>
      <c r="C112" s="99" t="s">
        <v>71</v>
      </c>
      <c r="D112" s="99" t="s">
        <v>160</v>
      </c>
      <c r="E112" s="99"/>
      <c r="F112" s="99"/>
      <c r="G112" s="99" t="s">
        <v>319</v>
      </c>
      <c r="H112" s="107">
        <v>40182.129999999997</v>
      </c>
      <c r="I112" s="99"/>
      <c r="J112" s="108">
        <f>H112</f>
        <v>40182.129999999997</v>
      </c>
      <c r="K112" s="49"/>
      <c r="L112" s="79">
        <f t="shared" si="3"/>
        <v>202708.11</v>
      </c>
      <c r="M112" s="70"/>
      <c r="N112" s="71"/>
      <c r="O112" s="80"/>
      <c r="P112" s="70"/>
      <c r="Q112" s="71"/>
      <c r="R112" s="81"/>
    </row>
    <row r="113" spans="1:18" x14ac:dyDescent="0.2">
      <c r="A113" s="151"/>
      <c r="B113" s="106"/>
      <c r="C113" s="99"/>
      <c r="D113" s="99" t="s">
        <v>321</v>
      </c>
      <c r="E113" s="99"/>
      <c r="F113" s="99"/>
      <c r="G113" s="99" t="s">
        <v>322</v>
      </c>
      <c r="H113" s="107">
        <v>25072.04</v>
      </c>
      <c r="I113" s="99"/>
      <c r="J113" s="108"/>
      <c r="K113" s="49">
        <f>H113</f>
        <v>25072.04</v>
      </c>
      <c r="L113" s="79">
        <f t="shared" si="3"/>
        <v>177636.06999999998</v>
      </c>
      <c r="M113" s="70"/>
      <c r="N113" s="71"/>
      <c r="O113" s="80"/>
      <c r="P113" s="70"/>
      <c r="Q113" s="71"/>
      <c r="R113" s="81"/>
    </row>
    <row r="114" spans="1:18" ht="13.5" customHeight="1" x14ac:dyDescent="0.2">
      <c r="A114" s="151"/>
      <c r="B114" s="106">
        <v>45341</v>
      </c>
      <c r="C114" s="99" t="s">
        <v>71</v>
      </c>
      <c r="D114" s="99" t="s">
        <v>160</v>
      </c>
      <c r="E114" s="99"/>
      <c r="F114" s="99"/>
      <c r="G114" s="99" t="s">
        <v>323</v>
      </c>
      <c r="H114" s="107">
        <v>25072.04</v>
      </c>
      <c r="I114" s="99"/>
      <c r="J114" s="108">
        <f>H114</f>
        <v>25072.04</v>
      </c>
      <c r="K114" s="49"/>
      <c r="L114" s="79">
        <f t="shared" si="3"/>
        <v>202708.11</v>
      </c>
      <c r="M114" s="70"/>
      <c r="N114" s="71"/>
      <c r="O114" s="80"/>
      <c r="P114" s="70"/>
      <c r="Q114" s="71"/>
      <c r="R114" s="81"/>
    </row>
    <row r="115" spans="1:18" x14ac:dyDescent="0.2">
      <c r="A115" s="151"/>
      <c r="B115" s="106"/>
      <c r="C115" s="99"/>
      <c r="D115" s="99" t="s">
        <v>326</v>
      </c>
      <c r="E115" s="99"/>
      <c r="F115" s="99"/>
      <c r="G115" s="99" t="s">
        <v>327</v>
      </c>
      <c r="H115" s="107">
        <v>80597.97</v>
      </c>
      <c r="I115" s="99"/>
      <c r="J115" s="108"/>
      <c r="K115" s="49">
        <f>H115</f>
        <v>80597.97</v>
      </c>
      <c r="L115" s="79">
        <f t="shared" si="3"/>
        <v>122110.13999999998</v>
      </c>
      <c r="M115" s="70"/>
      <c r="N115" s="71"/>
      <c r="O115" s="80"/>
      <c r="P115" s="70"/>
      <c r="Q115" s="71"/>
      <c r="R115" s="81"/>
    </row>
    <row r="116" spans="1:18" ht="13.5" customHeight="1" x14ac:dyDescent="0.2">
      <c r="A116" s="151"/>
      <c r="B116" s="106">
        <v>45341</v>
      </c>
      <c r="C116" s="99" t="s">
        <v>71</v>
      </c>
      <c r="D116" s="99" t="s">
        <v>160</v>
      </c>
      <c r="E116" s="99"/>
      <c r="F116" s="99"/>
      <c r="G116" s="99" t="s">
        <v>328</v>
      </c>
      <c r="H116" s="107">
        <v>80597.97</v>
      </c>
      <c r="I116" s="99"/>
      <c r="J116" s="108">
        <f>H116</f>
        <v>80597.97</v>
      </c>
      <c r="K116" s="49"/>
      <c r="L116" s="79">
        <f t="shared" si="3"/>
        <v>202708.11</v>
      </c>
      <c r="M116" s="70"/>
      <c r="N116" s="71"/>
      <c r="O116" s="80"/>
      <c r="P116" s="70"/>
      <c r="Q116" s="71"/>
      <c r="R116" s="81"/>
    </row>
    <row r="117" spans="1:18" x14ac:dyDescent="0.2">
      <c r="A117" s="151"/>
      <c r="B117" s="106"/>
      <c r="C117" s="99"/>
      <c r="D117" s="99" t="s">
        <v>332</v>
      </c>
      <c r="E117" s="99"/>
      <c r="F117" s="99"/>
      <c r="G117" s="99" t="s">
        <v>333</v>
      </c>
      <c r="H117" s="107">
        <v>61774.06</v>
      </c>
      <c r="I117" s="99"/>
      <c r="J117" s="108"/>
      <c r="K117" s="49">
        <f>H117</f>
        <v>61774.06</v>
      </c>
      <c r="L117" s="79">
        <f t="shared" si="3"/>
        <v>140934.04999999999</v>
      </c>
      <c r="M117" s="70"/>
      <c r="N117" s="71"/>
      <c r="O117" s="80"/>
      <c r="P117" s="70"/>
      <c r="Q117" s="71"/>
      <c r="R117" s="81"/>
    </row>
    <row r="118" spans="1:18" ht="13.5" customHeight="1" x14ac:dyDescent="0.2">
      <c r="A118" s="151"/>
      <c r="B118" s="106">
        <v>45358</v>
      </c>
      <c r="C118" s="99" t="s">
        <v>71</v>
      </c>
      <c r="D118" s="99" t="s">
        <v>160</v>
      </c>
      <c r="E118" s="99"/>
      <c r="F118" s="99"/>
      <c r="G118" s="99" t="s">
        <v>334</v>
      </c>
      <c r="H118" s="107">
        <v>61774.06</v>
      </c>
      <c r="I118" s="99"/>
      <c r="J118" s="108">
        <f>H118</f>
        <v>61774.06</v>
      </c>
      <c r="K118" s="49"/>
      <c r="L118" s="79">
        <f t="shared" si="3"/>
        <v>202708.11</v>
      </c>
      <c r="M118" s="70"/>
      <c r="N118" s="71"/>
      <c r="O118" s="80"/>
      <c r="P118" s="70"/>
      <c r="Q118" s="71"/>
      <c r="R118" s="81"/>
    </row>
    <row r="119" spans="1:18" x14ac:dyDescent="0.2">
      <c r="A119" s="151"/>
      <c r="B119" s="106"/>
      <c r="C119" s="99"/>
      <c r="D119" s="99" t="s">
        <v>335</v>
      </c>
      <c r="E119" s="99"/>
      <c r="F119" s="99"/>
      <c r="G119" s="99" t="s">
        <v>336</v>
      </c>
      <c r="H119" s="107">
        <v>74533.070000000007</v>
      </c>
      <c r="I119" s="99"/>
      <c r="J119" s="108"/>
      <c r="K119" s="49">
        <f>H119</f>
        <v>74533.070000000007</v>
      </c>
      <c r="L119" s="79">
        <f t="shared" si="3"/>
        <v>128175.03999999998</v>
      </c>
      <c r="M119" s="70"/>
      <c r="N119" s="71"/>
      <c r="O119" s="80"/>
      <c r="P119" s="70"/>
      <c r="Q119" s="71"/>
      <c r="R119" s="81"/>
    </row>
    <row r="120" spans="1:18" ht="13.5" customHeight="1" x14ac:dyDescent="0.2">
      <c r="A120" s="151"/>
      <c r="B120" s="106">
        <v>45358</v>
      </c>
      <c r="C120" s="99" t="s">
        <v>71</v>
      </c>
      <c r="D120" s="99" t="s">
        <v>160</v>
      </c>
      <c r="E120" s="99"/>
      <c r="F120" s="99"/>
      <c r="G120" s="99" t="s">
        <v>337</v>
      </c>
      <c r="H120" s="107">
        <v>74533.070000000007</v>
      </c>
      <c r="I120" s="99"/>
      <c r="J120" s="108">
        <f>H120</f>
        <v>74533.070000000007</v>
      </c>
      <c r="K120" s="49"/>
      <c r="L120" s="79">
        <f t="shared" si="3"/>
        <v>202708.11</v>
      </c>
      <c r="M120" s="70"/>
      <c r="N120" s="71"/>
      <c r="O120" s="80"/>
      <c r="P120" s="70"/>
      <c r="Q120" s="71"/>
      <c r="R120" s="81"/>
    </row>
    <row r="121" spans="1:18" x14ac:dyDescent="0.2">
      <c r="A121" s="151"/>
      <c r="B121" s="106"/>
      <c r="C121" s="99"/>
      <c r="D121" s="99" t="s">
        <v>341</v>
      </c>
      <c r="E121" s="99"/>
      <c r="F121" s="99"/>
      <c r="G121" s="99" t="s">
        <v>342</v>
      </c>
      <c r="H121" s="107">
        <v>48589.45</v>
      </c>
      <c r="I121" s="99"/>
      <c r="J121" s="108"/>
      <c r="K121" s="49">
        <f>H121</f>
        <v>48589.45</v>
      </c>
      <c r="L121" s="79">
        <f t="shared" si="3"/>
        <v>154118.65999999997</v>
      </c>
      <c r="M121" s="70"/>
      <c r="N121" s="71"/>
      <c r="O121" s="80"/>
      <c r="P121" s="70"/>
      <c r="Q121" s="71"/>
      <c r="R121" s="81"/>
    </row>
    <row r="122" spans="1:18" ht="13.5" customHeight="1" x14ac:dyDescent="0.2">
      <c r="A122" s="151"/>
      <c r="B122" s="106">
        <v>45364</v>
      </c>
      <c r="C122" s="99" t="s">
        <v>71</v>
      </c>
      <c r="D122" s="99" t="s">
        <v>160</v>
      </c>
      <c r="E122" s="99"/>
      <c r="F122" s="99"/>
      <c r="G122" s="99" t="s">
        <v>343</v>
      </c>
      <c r="H122" s="107">
        <v>48589.45</v>
      </c>
      <c r="I122" s="99"/>
      <c r="J122" s="108">
        <f>H122</f>
        <v>48589.45</v>
      </c>
      <c r="K122" s="49"/>
      <c r="L122" s="79">
        <f t="shared" si="3"/>
        <v>202708.11</v>
      </c>
      <c r="M122" s="70"/>
      <c r="N122" s="71"/>
      <c r="O122" s="80"/>
      <c r="P122" s="70"/>
      <c r="Q122" s="71"/>
      <c r="R122" s="81"/>
    </row>
    <row r="123" spans="1:18" x14ac:dyDescent="0.2">
      <c r="A123" s="151"/>
      <c r="B123" s="106"/>
      <c r="C123" s="99"/>
      <c r="D123" s="99" t="s">
        <v>345</v>
      </c>
      <c r="E123" s="99"/>
      <c r="F123" s="99"/>
      <c r="G123" s="99" t="s">
        <v>346</v>
      </c>
      <c r="H123" s="107">
        <v>39168.21</v>
      </c>
      <c r="I123" s="99"/>
      <c r="J123" s="108"/>
      <c r="K123" s="49">
        <f>H123</f>
        <v>39168.21</v>
      </c>
      <c r="L123" s="79">
        <f t="shared" si="3"/>
        <v>163539.9</v>
      </c>
      <c r="M123" s="70"/>
      <c r="N123" s="71"/>
      <c r="O123" s="80"/>
      <c r="P123" s="70"/>
      <c r="Q123" s="71"/>
      <c r="R123" s="81"/>
    </row>
    <row r="124" spans="1:18" ht="13.5" customHeight="1" x14ac:dyDescent="0.2">
      <c r="A124" s="151"/>
      <c r="B124" s="106">
        <v>45366</v>
      </c>
      <c r="C124" s="99" t="s">
        <v>71</v>
      </c>
      <c r="D124" s="99" t="s">
        <v>160</v>
      </c>
      <c r="E124" s="99"/>
      <c r="F124" s="99"/>
      <c r="G124" s="99" t="s">
        <v>347</v>
      </c>
      <c r="H124" s="107">
        <v>39168.21</v>
      </c>
      <c r="I124" s="99"/>
      <c r="J124" s="108">
        <f>H124</f>
        <v>39168.21</v>
      </c>
      <c r="K124" s="49"/>
      <c r="L124" s="79">
        <f t="shared" si="3"/>
        <v>202708.11</v>
      </c>
      <c r="M124" s="70"/>
      <c r="N124" s="71"/>
      <c r="O124" s="80"/>
      <c r="P124" s="70"/>
      <c r="Q124" s="71"/>
      <c r="R124" s="81"/>
    </row>
    <row r="125" spans="1:18" x14ac:dyDescent="0.2">
      <c r="A125" s="151"/>
      <c r="B125" s="106"/>
      <c r="C125" s="99"/>
      <c r="D125" s="99" t="s">
        <v>352</v>
      </c>
      <c r="E125" s="99"/>
      <c r="F125" s="99"/>
      <c r="G125" s="99" t="s">
        <v>353</v>
      </c>
      <c r="H125" s="107">
        <v>17123.8</v>
      </c>
      <c r="I125" s="99"/>
      <c r="J125" s="108"/>
      <c r="K125" s="49">
        <f>H125</f>
        <v>17123.8</v>
      </c>
      <c r="L125" s="79">
        <f t="shared" si="3"/>
        <v>185584.31</v>
      </c>
      <c r="M125" s="70"/>
      <c r="N125" s="71"/>
      <c r="O125" s="80"/>
      <c r="P125" s="70"/>
      <c r="Q125" s="71"/>
      <c r="R125" s="81"/>
    </row>
    <row r="126" spans="1:18" ht="13.5" customHeight="1" x14ac:dyDescent="0.2">
      <c r="A126" s="151"/>
      <c r="B126" s="106">
        <v>45377</v>
      </c>
      <c r="C126" s="99" t="s">
        <v>71</v>
      </c>
      <c r="D126" s="99" t="s">
        <v>160</v>
      </c>
      <c r="E126" s="99"/>
      <c r="F126" s="99"/>
      <c r="G126" s="99" t="s">
        <v>354</v>
      </c>
      <c r="H126" s="107">
        <v>17123.8</v>
      </c>
      <c r="I126" s="99"/>
      <c r="J126" s="108">
        <f>H126</f>
        <v>17123.8</v>
      </c>
      <c r="K126" s="49"/>
      <c r="L126" s="79">
        <f t="shared" si="3"/>
        <v>202708.11</v>
      </c>
      <c r="M126" s="70"/>
      <c r="N126" s="71"/>
      <c r="O126" s="80"/>
      <c r="P126" s="70"/>
      <c r="Q126" s="71"/>
      <c r="R126" s="81"/>
    </row>
    <row r="127" spans="1:18" x14ac:dyDescent="0.2">
      <c r="A127" s="151"/>
      <c r="B127" s="106"/>
      <c r="C127" s="99"/>
      <c r="D127" s="99" t="s">
        <v>356</v>
      </c>
      <c r="E127" s="99"/>
      <c r="F127" s="99"/>
      <c r="G127" s="99" t="s">
        <v>357</v>
      </c>
      <c r="H127" s="107">
        <v>59049.36</v>
      </c>
      <c r="I127" s="99"/>
      <c r="J127" s="108"/>
      <c r="K127" s="49">
        <f>H127</f>
        <v>59049.36</v>
      </c>
      <c r="L127" s="79">
        <f t="shared" si="3"/>
        <v>143658.75</v>
      </c>
      <c r="M127" s="70"/>
      <c r="N127" s="71"/>
      <c r="O127" s="80"/>
      <c r="P127" s="70"/>
      <c r="Q127" s="71"/>
      <c r="R127" s="81"/>
    </row>
    <row r="128" spans="1:18" ht="13.5" customHeight="1" x14ac:dyDescent="0.2">
      <c r="A128" s="151"/>
      <c r="B128" s="106">
        <v>45378</v>
      </c>
      <c r="C128" s="99" t="s">
        <v>71</v>
      </c>
      <c r="D128" s="99" t="s">
        <v>160</v>
      </c>
      <c r="E128" s="99"/>
      <c r="F128" s="99"/>
      <c r="G128" s="99" t="s">
        <v>358</v>
      </c>
      <c r="H128" s="107">
        <v>59049.36</v>
      </c>
      <c r="I128" s="99"/>
      <c r="J128" s="108">
        <f>H128</f>
        <v>59049.36</v>
      </c>
      <c r="K128" s="49"/>
      <c r="L128" s="79">
        <f t="shared" si="3"/>
        <v>202708.11</v>
      </c>
      <c r="M128" s="70"/>
      <c r="N128" s="71"/>
      <c r="O128" s="80"/>
      <c r="P128" s="70"/>
      <c r="Q128" s="71"/>
      <c r="R128" s="81"/>
    </row>
    <row r="129" spans="1:18" x14ac:dyDescent="0.2">
      <c r="A129" s="151"/>
      <c r="B129" s="106"/>
      <c r="C129" s="99"/>
      <c r="D129" s="99" t="s">
        <v>361</v>
      </c>
      <c r="E129" s="99"/>
      <c r="F129" s="99"/>
      <c r="G129" s="99" t="s">
        <v>362</v>
      </c>
      <c r="H129" s="107">
        <v>58080.88</v>
      </c>
      <c r="I129" s="99"/>
      <c r="J129" s="108"/>
      <c r="K129" s="49">
        <f>H129</f>
        <v>58080.88</v>
      </c>
      <c r="L129" s="79">
        <f t="shared" si="3"/>
        <v>144627.22999999998</v>
      </c>
      <c r="M129" s="70"/>
      <c r="N129" s="71"/>
      <c r="O129" s="80"/>
      <c r="P129" s="70"/>
      <c r="Q129" s="71"/>
      <c r="R129" s="81"/>
    </row>
    <row r="130" spans="1:18" ht="13.5" customHeight="1" x14ac:dyDescent="0.2">
      <c r="A130" s="151"/>
      <c r="B130" s="106">
        <v>45378</v>
      </c>
      <c r="C130" s="99" t="s">
        <v>71</v>
      </c>
      <c r="D130" s="99" t="s">
        <v>160</v>
      </c>
      <c r="E130" s="99"/>
      <c r="F130" s="99"/>
      <c r="G130" s="99" t="s">
        <v>363</v>
      </c>
      <c r="H130" s="107">
        <v>58080.88</v>
      </c>
      <c r="I130" s="99"/>
      <c r="J130" s="108">
        <f>H130</f>
        <v>58080.88</v>
      </c>
      <c r="K130" s="49"/>
      <c r="L130" s="79">
        <f t="shared" si="3"/>
        <v>202708.11</v>
      </c>
      <c r="M130" s="70"/>
      <c r="N130" s="71"/>
      <c r="O130" s="80"/>
      <c r="P130" s="70"/>
      <c r="Q130" s="71"/>
      <c r="R130" s="81"/>
    </row>
    <row r="131" spans="1:18" x14ac:dyDescent="0.2">
      <c r="A131" s="151"/>
      <c r="B131" s="106"/>
      <c r="C131" s="99"/>
      <c r="D131" s="99" t="s">
        <v>365</v>
      </c>
      <c r="E131" s="99"/>
      <c r="F131" s="99"/>
      <c r="G131" s="99" t="s">
        <v>366</v>
      </c>
      <c r="H131" s="107">
        <v>111032.53</v>
      </c>
      <c r="I131" s="99"/>
      <c r="J131" s="108"/>
      <c r="K131" s="49">
        <f>H131</f>
        <v>111032.53</v>
      </c>
      <c r="L131" s="79">
        <f t="shared" si="3"/>
        <v>91675.579999999987</v>
      </c>
      <c r="M131" s="70"/>
      <c r="N131" s="71"/>
      <c r="O131" s="80"/>
      <c r="P131" s="70"/>
      <c r="Q131" s="71"/>
      <c r="R131" s="81"/>
    </row>
    <row r="132" spans="1:18" ht="13.5" customHeight="1" x14ac:dyDescent="0.2">
      <c r="A132" s="151"/>
      <c r="B132" s="106">
        <v>45387</v>
      </c>
      <c r="C132" s="99" t="s">
        <v>71</v>
      </c>
      <c r="D132" s="99" t="s">
        <v>160</v>
      </c>
      <c r="E132" s="99"/>
      <c r="F132" s="99"/>
      <c r="G132" s="99" t="s">
        <v>367</v>
      </c>
      <c r="H132" s="107">
        <v>111032.53</v>
      </c>
      <c r="I132" s="99"/>
      <c r="J132" s="108">
        <f>H132</f>
        <v>111032.53</v>
      </c>
      <c r="K132" s="49"/>
      <c r="L132" s="79">
        <f t="shared" si="3"/>
        <v>202708.11</v>
      </c>
      <c r="M132" s="70"/>
      <c r="N132" s="71"/>
      <c r="O132" s="80"/>
      <c r="P132" s="70"/>
      <c r="Q132" s="71"/>
      <c r="R132" s="81"/>
    </row>
    <row r="133" spans="1:18" x14ac:dyDescent="0.2">
      <c r="A133" s="151"/>
      <c r="B133" s="106"/>
      <c r="C133" s="99"/>
      <c r="D133" s="99" t="s">
        <v>373</v>
      </c>
      <c r="E133" s="99"/>
      <c r="F133" s="99"/>
      <c r="G133" s="99" t="s">
        <v>374</v>
      </c>
      <c r="H133" s="107">
        <v>127498.85</v>
      </c>
      <c r="I133" s="99"/>
      <c r="J133" s="108"/>
      <c r="K133" s="49">
        <f>H133</f>
        <v>127498.85</v>
      </c>
      <c r="L133" s="79">
        <f t="shared" si="3"/>
        <v>75209.25999999998</v>
      </c>
      <c r="M133" s="70"/>
      <c r="N133" s="71"/>
      <c r="O133" s="80"/>
      <c r="P133" s="70"/>
      <c r="Q133" s="71"/>
      <c r="R133" s="81"/>
    </row>
    <row r="134" spans="1:18" ht="13.5" customHeight="1" x14ac:dyDescent="0.2">
      <c r="A134" s="151"/>
      <c r="B134" s="106">
        <v>45414</v>
      </c>
      <c r="C134" s="99" t="s">
        <v>71</v>
      </c>
      <c r="D134" s="99" t="s">
        <v>160</v>
      </c>
      <c r="E134" s="99"/>
      <c r="F134" s="99"/>
      <c r="G134" s="99" t="s">
        <v>375</v>
      </c>
      <c r="H134" s="107">
        <v>127498.85</v>
      </c>
      <c r="I134" s="99"/>
      <c r="J134" s="108">
        <f>H134</f>
        <v>127498.85</v>
      </c>
      <c r="K134" s="49"/>
      <c r="L134" s="79">
        <f t="shared" si="3"/>
        <v>202708.11</v>
      </c>
      <c r="M134" s="70"/>
      <c r="N134" s="71"/>
      <c r="O134" s="80"/>
      <c r="P134" s="70"/>
      <c r="Q134" s="71"/>
      <c r="R134" s="81"/>
    </row>
    <row r="135" spans="1:18" x14ac:dyDescent="0.2">
      <c r="A135" s="151"/>
      <c r="B135" s="106"/>
      <c r="C135" s="99"/>
      <c r="D135" s="99" t="s">
        <v>379</v>
      </c>
      <c r="E135" s="99"/>
      <c r="F135" s="99"/>
      <c r="G135" s="99" t="s">
        <v>380</v>
      </c>
      <c r="H135" s="107">
        <v>85592.02</v>
      </c>
      <c r="I135" s="99"/>
      <c r="J135" s="108"/>
      <c r="K135" s="49">
        <f>H135</f>
        <v>85592.02</v>
      </c>
      <c r="L135" s="79">
        <f t="shared" si="3"/>
        <v>117116.08999999998</v>
      </c>
      <c r="M135" s="70"/>
      <c r="N135" s="71"/>
      <c r="O135" s="80"/>
      <c r="P135" s="70"/>
      <c r="Q135" s="71"/>
      <c r="R135" s="81"/>
    </row>
    <row r="136" spans="1:18" ht="13.5" customHeight="1" x14ac:dyDescent="0.2">
      <c r="A136" s="151"/>
      <c r="B136" s="106">
        <v>45421</v>
      </c>
      <c r="C136" s="99" t="s">
        <v>71</v>
      </c>
      <c r="D136" s="99" t="s">
        <v>160</v>
      </c>
      <c r="E136" s="99"/>
      <c r="F136" s="99"/>
      <c r="G136" s="99" t="s">
        <v>381</v>
      </c>
      <c r="H136" s="107">
        <v>85592.02</v>
      </c>
      <c r="I136" s="99"/>
      <c r="J136" s="108">
        <f>H136</f>
        <v>85592.02</v>
      </c>
      <c r="K136" s="49"/>
      <c r="L136" s="79">
        <f t="shared" ref="L136:L199" si="4">L135+J136-K136</f>
        <v>202708.11</v>
      </c>
      <c r="M136" s="70"/>
      <c r="N136" s="71"/>
      <c r="O136" s="80"/>
      <c r="P136" s="70"/>
      <c r="Q136" s="71"/>
      <c r="R136" s="81"/>
    </row>
    <row r="137" spans="1:18" x14ac:dyDescent="0.2">
      <c r="A137" s="151"/>
      <c r="B137" s="106"/>
      <c r="C137" s="99"/>
      <c r="D137" s="99" t="s">
        <v>392</v>
      </c>
      <c r="E137" s="99"/>
      <c r="F137" s="99"/>
      <c r="G137" s="99" t="s">
        <v>393</v>
      </c>
      <c r="H137" s="107">
        <v>56283.89</v>
      </c>
      <c r="I137" s="99"/>
      <c r="J137" s="108"/>
      <c r="K137" s="49">
        <f>H137</f>
        <v>56283.89</v>
      </c>
      <c r="L137" s="79">
        <f t="shared" si="4"/>
        <v>146424.21999999997</v>
      </c>
      <c r="M137" s="70"/>
      <c r="N137" s="71"/>
      <c r="O137" s="80"/>
      <c r="P137" s="70"/>
      <c r="Q137" s="71"/>
      <c r="R137" s="81"/>
    </row>
    <row r="138" spans="1:18" ht="13.5" customHeight="1" x14ac:dyDescent="0.2">
      <c r="A138" s="151"/>
      <c r="B138" s="106">
        <v>45436</v>
      </c>
      <c r="C138" s="99" t="s">
        <v>71</v>
      </c>
      <c r="D138" s="99" t="s">
        <v>160</v>
      </c>
      <c r="E138" s="99"/>
      <c r="F138" s="99"/>
      <c r="G138" s="99" t="s">
        <v>394</v>
      </c>
      <c r="H138" s="107">
        <v>56283.89</v>
      </c>
      <c r="I138" s="99"/>
      <c r="J138" s="108">
        <f>H138</f>
        <v>56283.89</v>
      </c>
      <c r="K138" s="49"/>
      <c r="L138" s="79">
        <f t="shared" si="4"/>
        <v>202708.11</v>
      </c>
      <c r="M138" s="70"/>
      <c r="N138" s="71"/>
      <c r="O138" s="80"/>
      <c r="P138" s="70"/>
      <c r="Q138" s="71"/>
      <c r="R138" s="81"/>
    </row>
    <row r="139" spans="1:18" x14ac:dyDescent="0.2">
      <c r="A139" s="151"/>
      <c r="B139" s="106"/>
      <c r="C139" s="99"/>
      <c r="D139" s="99" t="s">
        <v>397</v>
      </c>
      <c r="E139" s="99"/>
      <c r="F139" s="99"/>
      <c r="G139" s="99" t="s">
        <v>398</v>
      </c>
      <c r="H139" s="107">
        <v>57956.23</v>
      </c>
      <c r="I139" s="99"/>
      <c r="J139" s="108"/>
      <c r="K139" s="49">
        <f>H139</f>
        <v>57956.23</v>
      </c>
      <c r="L139" s="79">
        <f t="shared" si="4"/>
        <v>144751.87999999998</v>
      </c>
      <c r="M139" s="70"/>
      <c r="N139" s="71"/>
      <c r="O139" s="80"/>
      <c r="P139" s="70"/>
      <c r="Q139" s="71"/>
      <c r="R139" s="81"/>
    </row>
    <row r="140" spans="1:18" ht="13.5" customHeight="1" x14ac:dyDescent="0.2">
      <c r="A140" s="151"/>
      <c r="B140" s="106">
        <v>45443</v>
      </c>
      <c r="C140" s="99" t="s">
        <v>71</v>
      </c>
      <c r="D140" s="99" t="s">
        <v>160</v>
      </c>
      <c r="E140" s="99"/>
      <c r="F140" s="99"/>
      <c r="G140" s="99" t="s">
        <v>399</v>
      </c>
      <c r="H140" s="107">
        <v>57956.23</v>
      </c>
      <c r="I140" s="99"/>
      <c r="J140" s="108">
        <f>H140</f>
        <v>57956.23</v>
      </c>
      <c r="K140" s="49"/>
      <c r="L140" s="79">
        <f t="shared" si="4"/>
        <v>202708.11</v>
      </c>
      <c r="M140" s="70"/>
      <c r="N140" s="71"/>
      <c r="O140" s="80"/>
      <c r="P140" s="70"/>
      <c r="Q140" s="71"/>
      <c r="R140" s="81"/>
    </row>
    <row r="141" spans="1:18" x14ac:dyDescent="0.2">
      <c r="A141" s="151"/>
      <c r="B141" s="106"/>
      <c r="C141" s="99"/>
      <c r="D141" s="99" t="s">
        <v>400</v>
      </c>
      <c r="E141" s="99"/>
      <c r="F141" s="99"/>
      <c r="G141" s="99" t="s">
        <v>401</v>
      </c>
      <c r="H141" s="107">
        <v>61234.78</v>
      </c>
      <c r="I141" s="99"/>
      <c r="J141" s="108"/>
      <c r="K141" s="49">
        <f>H141</f>
        <v>61234.78</v>
      </c>
      <c r="L141" s="79">
        <f t="shared" si="4"/>
        <v>141473.32999999999</v>
      </c>
      <c r="M141" s="70"/>
      <c r="N141" s="71"/>
      <c r="O141" s="80"/>
      <c r="P141" s="70"/>
      <c r="Q141" s="71"/>
      <c r="R141" s="81"/>
    </row>
    <row r="142" spans="1:18" ht="13.5" customHeight="1" x14ac:dyDescent="0.2">
      <c r="A142" s="151"/>
      <c r="B142" s="106">
        <v>45443</v>
      </c>
      <c r="C142" s="99" t="s">
        <v>71</v>
      </c>
      <c r="D142" s="99" t="s">
        <v>160</v>
      </c>
      <c r="E142" s="99"/>
      <c r="F142" s="99"/>
      <c r="G142" s="99" t="s">
        <v>402</v>
      </c>
      <c r="H142" s="107">
        <v>61234.78</v>
      </c>
      <c r="I142" s="99"/>
      <c r="J142" s="108">
        <f>H142</f>
        <v>61234.78</v>
      </c>
      <c r="K142" s="49"/>
      <c r="L142" s="79">
        <f t="shared" si="4"/>
        <v>202708.11</v>
      </c>
      <c r="M142" s="70"/>
      <c r="N142" s="71"/>
      <c r="O142" s="80"/>
      <c r="P142" s="70"/>
      <c r="Q142" s="71"/>
      <c r="R142" s="81"/>
    </row>
    <row r="143" spans="1:18" x14ac:dyDescent="0.2">
      <c r="A143" s="151"/>
      <c r="B143" s="106"/>
      <c r="C143" s="99"/>
      <c r="D143" s="99" t="s">
        <v>407</v>
      </c>
      <c r="E143" s="99"/>
      <c r="F143" s="99"/>
      <c r="G143" s="99" t="s">
        <v>408</v>
      </c>
      <c r="H143" s="107">
        <v>79495.289999999994</v>
      </c>
      <c r="I143" s="99"/>
      <c r="J143" s="108"/>
      <c r="K143" s="49">
        <f>H143</f>
        <v>79495.289999999994</v>
      </c>
      <c r="L143" s="79">
        <f t="shared" si="4"/>
        <v>123212.81999999999</v>
      </c>
      <c r="M143" s="70"/>
      <c r="N143" s="71"/>
      <c r="O143" s="80"/>
      <c r="P143" s="70"/>
      <c r="Q143" s="71"/>
      <c r="R143" s="81"/>
    </row>
    <row r="144" spans="1:18" ht="13.5" customHeight="1" x14ac:dyDescent="0.2">
      <c r="A144" s="151"/>
      <c r="B144" s="106">
        <v>45454</v>
      </c>
      <c r="C144" s="99" t="s">
        <v>71</v>
      </c>
      <c r="D144" s="99" t="s">
        <v>160</v>
      </c>
      <c r="E144" s="99"/>
      <c r="F144" s="99"/>
      <c r="G144" s="99" t="s">
        <v>409</v>
      </c>
      <c r="H144" s="107">
        <v>79495.289999999994</v>
      </c>
      <c r="I144" s="99"/>
      <c r="J144" s="108">
        <f>H144</f>
        <v>79495.289999999994</v>
      </c>
      <c r="K144" s="49"/>
      <c r="L144" s="79">
        <f t="shared" si="4"/>
        <v>202708.11</v>
      </c>
      <c r="M144" s="70"/>
      <c r="N144" s="71"/>
      <c r="O144" s="80"/>
      <c r="P144" s="70"/>
      <c r="Q144" s="71"/>
      <c r="R144" s="81"/>
    </row>
    <row r="145" spans="1:18" x14ac:dyDescent="0.2">
      <c r="A145" s="151"/>
      <c r="B145" s="106"/>
      <c r="C145" s="99"/>
      <c r="D145" s="99" t="s">
        <v>467</v>
      </c>
      <c r="E145" s="99"/>
      <c r="F145" s="99"/>
      <c r="G145" s="99" t="s">
        <v>466</v>
      </c>
      <c r="H145" s="107">
        <v>40239.93</v>
      </c>
      <c r="I145" s="99"/>
      <c r="J145" s="108"/>
      <c r="K145" s="49">
        <f>H145</f>
        <v>40239.93</v>
      </c>
      <c r="L145" s="79">
        <f t="shared" si="4"/>
        <v>162468.18</v>
      </c>
      <c r="M145" s="70"/>
      <c r="N145" s="71"/>
      <c r="O145" s="80"/>
      <c r="P145" s="70"/>
      <c r="Q145" s="71"/>
      <c r="R145" s="81"/>
    </row>
    <row r="146" spans="1:18" ht="13.5" customHeight="1" x14ac:dyDescent="0.2">
      <c r="A146" s="151"/>
      <c r="B146" s="106">
        <v>45464</v>
      </c>
      <c r="C146" s="99" t="s">
        <v>71</v>
      </c>
      <c r="D146" s="99" t="s">
        <v>160</v>
      </c>
      <c r="E146" s="99"/>
      <c r="F146" s="99"/>
      <c r="G146" s="99" t="s">
        <v>468</v>
      </c>
      <c r="H146" s="107">
        <v>40239.93</v>
      </c>
      <c r="I146" s="99"/>
      <c r="J146" s="108">
        <f>H146</f>
        <v>40239.93</v>
      </c>
      <c r="K146" s="49"/>
      <c r="L146" s="79">
        <f t="shared" si="4"/>
        <v>202708.11</v>
      </c>
      <c r="M146" s="70"/>
      <c r="N146" s="71"/>
      <c r="O146" s="80"/>
      <c r="P146" s="70"/>
      <c r="Q146" s="71"/>
      <c r="R146" s="81"/>
    </row>
    <row r="147" spans="1:18" x14ac:dyDescent="0.2">
      <c r="A147" s="151"/>
      <c r="B147" s="106"/>
      <c r="C147" s="99"/>
      <c r="D147" s="99" t="s">
        <v>470</v>
      </c>
      <c r="E147" s="99"/>
      <c r="F147" s="99"/>
      <c r="G147" s="99" t="s">
        <v>471</v>
      </c>
      <c r="H147" s="107">
        <v>55460.44</v>
      </c>
      <c r="I147" s="99"/>
      <c r="J147" s="108"/>
      <c r="K147" s="49">
        <f>H147</f>
        <v>55460.44</v>
      </c>
      <c r="L147" s="79">
        <f t="shared" si="4"/>
        <v>147247.66999999998</v>
      </c>
      <c r="M147" s="70"/>
      <c r="N147" s="71"/>
      <c r="O147" s="80"/>
      <c r="P147" s="70"/>
      <c r="Q147" s="71"/>
      <c r="R147" s="81"/>
    </row>
    <row r="148" spans="1:18" ht="13.5" customHeight="1" x14ac:dyDescent="0.2">
      <c r="A148" s="151"/>
      <c r="B148" s="106">
        <v>45464</v>
      </c>
      <c r="C148" s="99" t="s">
        <v>71</v>
      </c>
      <c r="D148" s="99" t="s">
        <v>160</v>
      </c>
      <c r="E148" s="99"/>
      <c r="F148" s="99"/>
      <c r="G148" s="99" t="s">
        <v>472</v>
      </c>
      <c r="H148" s="107">
        <v>55460.44</v>
      </c>
      <c r="I148" s="99"/>
      <c r="J148" s="108">
        <f>H148</f>
        <v>55460.44</v>
      </c>
      <c r="K148" s="49"/>
      <c r="L148" s="79">
        <f t="shared" si="4"/>
        <v>202708.11</v>
      </c>
      <c r="M148" s="70"/>
      <c r="N148" s="71"/>
      <c r="O148" s="80"/>
      <c r="P148" s="70"/>
      <c r="Q148" s="71"/>
      <c r="R148" s="81"/>
    </row>
    <row r="149" spans="1:18" x14ac:dyDescent="0.2">
      <c r="A149" s="151"/>
      <c r="B149" s="106"/>
      <c r="C149" s="99"/>
      <c r="D149" s="99" t="s">
        <v>475</v>
      </c>
      <c r="E149" s="99"/>
      <c r="F149" s="99"/>
      <c r="G149" s="99" t="s">
        <v>476</v>
      </c>
      <c r="H149" s="107">
        <v>174944.52</v>
      </c>
      <c r="I149" s="99"/>
      <c r="J149" s="108"/>
      <c r="K149" s="49">
        <f>H149</f>
        <v>174944.52</v>
      </c>
      <c r="L149" s="79">
        <f t="shared" si="4"/>
        <v>27763.589999999997</v>
      </c>
      <c r="M149" s="70"/>
      <c r="N149" s="71"/>
      <c r="O149" s="80"/>
      <c r="P149" s="70"/>
      <c r="Q149" s="71"/>
      <c r="R149" s="81"/>
    </row>
    <row r="150" spans="1:18" ht="13.5" customHeight="1" x14ac:dyDescent="0.2">
      <c r="A150" s="151"/>
      <c r="B150" s="106">
        <v>45474</v>
      </c>
      <c r="C150" s="99" t="s">
        <v>71</v>
      </c>
      <c r="D150" s="99" t="s">
        <v>160</v>
      </c>
      <c r="E150" s="99"/>
      <c r="F150" s="99"/>
      <c r="G150" s="239" t="s">
        <v>477</v>
      </c>
      <c r="H150" s="107">
        <v>174944.52</v>
      </c>
      <c r="I150" s="99"/>
      <c r="J150" s="108">
        <f>H150</f>
        <v>174944.52</v>
      </c>
      <c r="K150" s="49"/>
      <c r="L150" s="79">
        <f t="shared" si="4"/>
        <v>202708.11</v>
      </c>
      <c r="M150" s="70"/>
      <c r="N150" s="71"/>
      <c r="O150" s="80"/>
      <c r="P150" s="70"/>
      <c r="Q150" s="71"/>
      <c r="R150" s="81"/>
    </row>
    <row r="151" spans="1:18" x14ac:dyDescent="0.2">
      <c r="A151" s="151"/>
      <c r="B151" s="106"/>
      <c r="C151" s="99"/>
      <c r="D151" s="99" t="s">
        <v>484</v>
      </c>
      <c r="E151" s="99"/>
      <c r="F151" s="99"/>
      <c r="G151" s="99" t="s">
        <v>476</v>
      </c>
      <c r="H151" s="107">
        <v>125322.81</v>
      </c>
      <c r="I151" s="99"/>
      <c r="J151" s="108"/>
      <c r="K151" s="49">
        <f>H151</f>
        <v>125322.81</v>
      </c>
      <c r="L151" s="79">
        <f t="shared" si="4"/>
        <v>77385.299999999988</v>
      </c>
      <c r="M151" s="70"/>
      <c r="N151" s="71"/>
      <c r="O151" s="80"/>
      <c r="P151" s="70"/>
      <c r="Q151" s="71"/>
      <c r="R151" s="81"/>
    </row>
    <row r="152" spans="1:18" ht="13.5" customHeight="1" x14ac:dyDescent="0.2">
      <c r="A152" s="151"/>
      <c r="B152" s="106">
        <v>45497</v>
      </c>
      <c r="C152" s="99" t="s">
        <v>71</v>
      </c>
      <c r="D152" s="99" t="s">
        <v>160</v>
      </c>
      <c r="E152" s="99"/>
      <c r="F152" s="99"/>
      <c r="G152" s="99" t="s">
        <v>485</v>
      </c>
      <c r="H152" s="107">
        <v>125322.81</v>
      </c>
      <c r="I152" s="99"/>
      <c r="J152" s="108">
        <f>H152</f>
        <v>125322.81</v>
      </c>
      <c r="K152" s="49"/>
      <c r="L152" s="79">
        <f t="shared" si="4"/>
        <v>202708.11</v>
      </c>
      <c r="M152" s="70"/>
      <c r="N152" s="71"/>
      <c r="O152" s="80"/>
      <c r="P152" s="70"/>
      <c r="Q152" s="71"/>
      <c r="R152" s="81"/>
    </row>
    <row r="153" spans="1:18" x14ac:dyDescent="0.2">
      <c r="A153" s="151"/>
      <c r="B153" s="106"/>
      <c r="C153" s="99"/>
      <c r="D153" s="99" t="s">
        <v>491</v>
      </c>
      <c r="E153" s="99"/>
      <c r="F153" s="99"/>
      <c r="G153" s="99" t="s">
        <v>488</v>
      </c>
      <c r="H153" s="107">
        <v>128889.89</v>
      </c>
      <c r="I153" s="99"/>
      <c r="J153" s="108"/>
      <c r="K153" s="49">
        <f>H153</f>
        <v>128889.89</v>
      </c>
      <c r="L153" s="79">
        <f t="shared" si="4"/>
        <v>73818.219999999987</v>
      </c>
      <c r="M153" s="70"/>
      <c r="N153" s="71"/>
      <c r="O153" s="80"/>
      <c r="P153" s="70"/>
      <c r="Q153" s="71"/>
      <c r="R153" s="81"/>
    </row>
    <row r="154" spans="1:18" ht="13.5" customHeight="1" x14ac:dyDescent="0.2">
      <c r="A154" s="151"/>
      <c r="B154" s="106">
        <v>45504</v>
      </c>
      <c r="C154" s="99" t="s">
        <v>71</v>
      </c>
      <c r="D154" s="99" t="s">
        <v>160</v>
      </c>
      <c r="E154" s="99"/>
      <c r="F154" s="99"/>
      <c r="G154" s="99" t="s">
        <v>489</v>
      </c>
      <c r="H154" s="107">
        <v>128889.89</v>
      </c>
      <c r="I154" s="99"/>
      <c r="J154" s="108">
        <f>H154</f>
        <v>128889.89</v>
      </c>
      <c r="K154" s="49"/>
      <c r="L154" s="79">
        <f t="shared" si="4"/>
        <v>202708.11</v>
      </c>
      <c r="M154" s="70"/>
      <c r="N154" s="71"/>
      <c r="O154" s="80"/>
      <c r="P154" s="70"/>
      <c r="Q154" s="71"/>
      <c r="R154" s="81"/>
    </row>
    <row r="155" spans="1:18" ht="13.5" customHeight="1" x14ac:dyDescent="0.2">
      <c r="A155" s="151"/>
      <c r="B155" s="106"/>
      <c r="C155" s="99"/>
      <c r="D155" s="99" t="s">
        <v>494</v>
      </c>
      <c r="E155" s="99"/>
      <c r="F155" s="99"/>
      <c r="G155" s="99" t="s">
        <v>495</v>
      </c>
      <c r="H155" s="107">
        <v>102124.43</v>
      </c>
      <c r="I155" s="99"/>
      <c r="J155" s="108"/>
      <c r="K155" s="49">
        <f>H155</f>
        <v>102124.43</v>
      </c>
      <c r="L155" s="79">
        <f t="shared" si="4"/>
        <v>100583.67999999999</v>
      </c>
      <c r="M155" s="70"/>
      <c r="N155" s="71"/>
      <c r="O155" s="80"/>
      <c r="P155" s="70"/>
      <c r="Q155" s="71"/>
      <c r="R155" s="81"/>
    </row>
    <row r="156" spans="1:18" ht="13.5" customHeight="1" x14ac:dyDescent="0.2">
      <c r="A156" s="151"/>
      <c r="B156" s="106">
        <v>45518</v>
      </c>
      <c r="C156" s="99" t="s">
        <v>71</v>
      </c>
      <c r="D156" s="99" t="s">
        <v>160</v>
      </c>
      <c r="E156" s="99"/>
      <c r="F156" s="99"/>
      <c r="G156" s="99" t="s">
        <v>496</v>
      </c>
      <c r="H156" s="107">
        <v>102124.43</v>
      </c>
      <c r="I156" s="99"/>
      <c r="J156" s="108">
        <f>H156</f>
        <v>102124.43</v>
      </c>
      <c r="K156" s="49"/>
      <c r="L156" s="79">
        <f t="shared" si="4"/>
        <v>202708.11</v>
      </c>
      <c r="M156" s="70"/>
      <c r="N156" s="71"/>
      <c r="O156" s="80"/>
      <c r="P156" s="70"/>
      <c r="Q156" s="71"/>
      <c r="R156" s="81"/>
    </row>
    <row r="157" spans="1:18" ht="13.5" customHeight="1" x14ac:dyDescent="0.2">
      <c r="A157" s="151"/>
      <c r="B157" s="106"/>
      <c r="C157" s="99"/>
      <c r="D157" s="99" t="s">
        <v>499</v>
      </c>
      <c r="E157" s="99"/>
      <c r="F157" s="99"/>
      <c r="G157" s="99" t="s">
        <v>500</v>
      </c>
      <c r="H157" s="107">
        <v>84623.2</v>
      </c>
      <c r="I157" s="99"/>
      <c r="J157" s="108"/>
      <c r="K157" s="107">
        <v>84623.2</v>
      </c>
      <c r="L157" s="79">
        <f t="shared" si="4"/>
        <v>118084.90999999999</v>
      </c>
      <c r="M157" s="70"/>
      <c r="N157" s="71"/>
      <c r="O157" s="80"/>
      <c r="P157" s="70"/>
      <c r="Q157" s="71"/>
      <c r="R157" s="81"/>
    </row>
    <row r="158" spans="1:18" ht="13.5" customHeight="1" x14ac:dyDescent="0.2">
      <c r="A158" s="151"/>
      <c r="B158" s="106">
        <v>45518</v>
      </c>
      <c r="C158" s="99" t="s">
        <v>71</v>
      </c>
      <c r="D158" s="99" t="s">
        <v>160</v>
      </c>
      <c r="E158" s="99"/>
      <c r="F158" s="99"/>
      <c r="G158" s="99" t="s">
        <v>501</v>
      </c>
      <c r="H158" s="107">
        <v>84623.2</v>
      </c>
      <c r="I158" s="99"/>
      <c r="J158" s="107">
        <v>84623.2</v>
      </c>
      <c r="K158" s="49"/>
      <c r="L158" s="79">
        <f t="shared" si="4"/>
        <v>202708.11</v>
      </c>
      <c r="M158" s="70"/>
      <c r="N158" s="71"/>
      <c r="O158" s="80"/>
      <c r="P158" s="70"/>
      <c r="Q158" s="71"/>
      <c r="R158" s="81"/>
    </row>
    <row r="159" spans="1:18" ht="13.5" customHeight="1" x14ac:dyDescent="0.2">
      <c r="A159" s="151"/>
      <c r="B159" s="106"/>
      <c r="C159" s="99"/>
      <c r="D159" s="99" t="s">
        <v>505</v>
      </c>
      <c r="E159" s="99"/>
      <c r="F159" s="99"/>
      <c r="G159" s="99" t="s">
        <v>506</v>
      </c>
      <c r="H159" s="107">
        <v>80866.97</v>
      </c>
      <c r="I159" s="99"/>
      <c r="J159" s="107"/>
      <c r="K159" s="49">
        <f>H159</f>
        <v>80866.97</v>
      </c>
      <c r="L159" s="79">
        <f t="shared" si="4"/>
        <v>121841.13999999998</v>
      </c>
      <c r="M159" s="70"/>
      <c r="N159" s="71"/>
      <c r="O159" s="80"/>
      <c r="P159" s="70"/>
      <c r="Q159" s="71"/>
      <c r="R159" s="81"/>
    </row>
    <row r="160" spans="1:18" ht="13.5" customHeight="1" x14ac:dyDescent="0.2">
      <c r="A160" s="151"/>
      <c r="B160" s="106">
        <v>45528</v>
      </c>
      <c r="C160" s="99" t="s">
        <v>71</v>
      </c>
      <c r="D160" s="99" t="s">
        <v>160</v>
      </c>
      <c r="E160" s="99"/>
      <c r="F160" s="99"/>
      <c r="G160" s="99" t="s">
        <v>507</v>
      </c>
      <c r="H160" s="107">
        <v>80866.97</v>
      </c>
      <c r="I160" s="99"/>
      <c r="J160" s="107">
        <f>H160</f>
        <v>80866.97</v>
      </c>
      <c r="K160" s="49"/>
      <c r="L160" s="79">
        <f t="shared" si="4"/>
        <v>202708.11</v>
      </c>
      <c r="M160" s="70"/>
      <c r="N160" s="71"/>
      <c r="O160" s="80"/>
      <c r="P160" s="70"/>
      <c r="Q160" s="71"/>
      <c r="R160" s="81"/>
    </row>
    <row r="161" spans="1:18" ht="13.5" customHeight="1" x14ac:dyDescent="0.2">
      <c r="A161" s="151"/>
      <c r="B161" s="106"/>
      <c r="C161" s="99"/>
      <c r="D161" s="99" t="s">
        <v>511</v>
      </c>
      <c r="E161" s="99"/>
      <c r="F161" s="99"/>
      <c r="G161" s="99" t="s">
        <v>512</v>
      </c>
      <c r="H161" s="107">
        <v>88687.58</v>
      </c>
      <c r="I161" s="99"/>
      <c r="J161" s="107"/>
      <c r="K161" s="49">
        <f>H161</f>
        <v>88687.58</v>
      </c>
      <c r="L161" s="79">
        <f t="shared" si="4"/>
        <v>114020.52999999998</v>
      </c>
      <c r="M161" s="70"/>
      <c r="N161" s="71"/>
      <c r="O161" s="80"/>
      <c r="P161" s="70"/>
      <c r="Q161" s="71"/>
      <c r="R161" s="81"/>
    </row>
    <row r="162" spans="1:18" ht="13.5" customHeight="1" x14ac:dyDescent="0.2">
      <c r="A162" s="151"/>
      <c r="B162" s="106">
        <v>45537</v>
      </c>
      <c r="C162" s="99" t="s">
        <v>71</v>
      </c>
      <c r="D162" s="99" t="s">
        <v>160</v>
      </c>
      <c r="E162" s="99"/>
      <c r="F162" s="99"/>
      <c r="G162" s="99" t="s">
        <v>513</v>
      </c>
      <c r="H162" s="107">
        <v>88687.58</v>
      </c>
      <c r="I162" s="99"/>
      <c r="J162" s="107">
        <f>H162</f>
        <v>88687.58</v>
      </c>
      <c r="K162" s="49"/>
      <c r="L162" s="79">
        <f t="shared" si="4"/>
        <v>202708.11</v>
      </c>
      <c r="M162" s="70"/>
      <c r="N162" s="71"/>
      <c r="O162" s="80"/>
      <c r="P162" s="70"/>
      <c r="Q162" s="71"/>
      <c r="R162" s="81"/>
    </row>
    <row r="163" spans="1:18" ht="13.5" customHeight="1" x14ac:dyDescent="0.2">
      <c r="A163" s="151"/>
      <c r="B163" s="106"/>
      <c r="C163" s="99"/>
      <c r="D163" s="99" t="s">
        <v>514</v>
      </c>
      <c r="E163" s="99"/>
      <c r="F163" s="99"/>
      <c r="G163" s="99" t="s">
        <v>515</v>
      </c>
      <c r="H163" s="107">
        <v>57446.19</v>
      </c>
      <c r="I163" s="99"/>
      <c r="J163" s="107"/>
      <c r="K163" s="49">
        <f>H163</f>
        <v>57446.19</v>
      </c>
      <c r="L163" s="79">
        <f t="shared" si="4"/>
        <v>145261.91999999998</v>
      </c>
      <c r="M163" s="70"/>
      <c r="N163" s="71"/>
      <c r="O163" s="80"/>
      <c r="P163" s="70"/>
      <c r="Q163" s="71"/>
      <c r="R163" s="81"/>
    </row>
    <row r="164" spans="1:18" ht="13.5" customHeight="1" x14ac:dyDescent="0.2">
      <c r="A164" s="151"/>
      <c r="B164" s="106">
        <v>45548</v>
      </c>
      <c r="C164" s="99" t="s">
        <v>71</v>
      </c>
      <c r="D164" s="99" t="s">
        <v>160</v>
      </c>
      <c r="E164" s="99"/>
      <c r="F164" s="99"/>
      <c r="G164" s="99" t="s">
        <v>516</v>
      </c>
      <c r="H164" s="107">
        <v>57446.19</v>
      </c>
      <c r="I164" s="99"/>
      <c r="J164" s="107">
        <f>H164</f>
        <v>57446.19</v>
      </c>
      <c r="K164" s="49"/>
      <c r="L164" s="79">
        <f t="shared" si="4"/>
        <v>202708.11</v>
      </c>
      <c r="M164" s="70"/>
      <c r="N164" s="71"/>
      <c r="O164" s="80"/>
      <c r="P164" s="70"/>
      <c r="Q164" s="71"/>
      <c r="R164" s="81"/>
    </row>
    <row r="165" spans="1:18" ht="13.5" customHeight="1" x14ac:dyDescent="0.2">
      <c r="A165" s="151"/>
      <c r="B165" s="106"/>
      <c r="C165" s="99"/>
      <c r="D165" s="99" t="s">
        <v>518</v>
      </c>
      <c r="E165" s="99"/>
      <c r="F165" s="99"/>
      <c r="G165" s="99" t="s">
        <v>519</v>
      </c>
      <c r="H165" s="107">
        <v>175610.83</v>
      </c>
      <c r="I165" s="99"/>
      <c r="J165" s="107"/>
      <c r="K165" s="49">
        <f>H165</f>
        <v>175610.83</v>
      </c>
      <c r="L165" s="79">
        <f t="shared" si="4"/>
        <v>27097.279999999999</v>
      </c>
      <c r="M165" s="70"/>
      <c r="N165" s="71"/>
      <c r="O165" s="80"/>
      <c r="P165" s="70"/>
      <c r="Q165" s="71"/>
      <c r="R165" s="81"/>
    </row>
    <row r="166" spans="1:18" ht="13.5" customHeight="1" x14ac:dyDescent="0.2">
      <c r="A166" s="151"/>
      <c r="B166" s="106">
        <v>45548</v>
      </c>
      <c r="C166" s="99" t="s">
        <v>71</v>
      </c>
      <c r="D166" s="99" t="s">
        <v>160</v>
      </c>
      <c r="E166" s="99"/>
      <c r="F166" s="99"/>
      <c r="G166" s="99" t="s">
        <v>520</v>
      </c>
      <c r="H166" s="107">
        <v>175610.83</v>
      </c>
      <c r="I166" s="99"/>
      <c r="J166" s="107">
        <f>H166</f>
        <v>175610.83</v>
      </c>
      <c r="K166" s="49"/>
      <c r="L166" s="79">
        <f t="shared" si="4"/>
        <v>202708.11</v>
      </c>
      <c r="M166" s="70"/>
      <c r="N166" s="71"/>
      <c r="O166" s="80"/>
      <c r="P166" s="70"/>
      <c r="Q166" s="71"/>
      <c r="R166" s="81"/>
    </row>
    <row r="167" spans="1:18" ht="13.5" customHeight="1" x14ac:dyDescent="0.2">
      <c r="A167" s="151"/>
      <c r="B167" s="106"/>
      <c r="C167" s="99"/>
      <c r="D167" s="99" t="s">
        <v>527</v>
      </c>
      <c r="E167" s="99"/>
      <c r="F167" s="99"/>
      <c r="G167" s="99" t="s">
        <v>528</v>
      </c>
      <c r="H167" s="107">
        <v>94693.45</v>
      </c>
      <c r="I167" s="99"/>
      <c r="J167" s="107"/>
      <c r="K167" s="49">
        <f>H167</f>
        <v>94693.45</v>
      </c>
      <c r="L167" s="79">
        <f t="shared" si="4"/>
        <v>108014.65999999999</v>
      </c>
      <c r="M167" s="70"/>
      <c r="N167" s="71"/>
      <c r="O167" s="80"/>
      <c r="P167" s="70"/>
      <c r="Q167" s="71"/>
      <c r="R167" s="81"/>
    </row>
    <row r="168" spans="1:18" ht="13.5" customHeight="1" x14ac:dyDescent="0.2">
      <c r="A168" s="151"/>
      <c r="B168" s="106">
        <v>45563</v>
      </c>
      <c r="C168" s="99" t="s">
        <v>71</v>
      </c>
      <c r="D168" s="99" t="s">
        <v>160</v>
      </c>
      <c r="E168" s="99"/>
      <c r="F168" s="99"/>
      <c r="G168" s="99" t="s">
        <v>529</v>
      </c>
      <c r="H168" s="107">
        <v>94693.45</v>
      </c>
      <c r="I168" s="99"/>
      <c r="J168" s="107">
        <f>H168</f>
        <v>94693.45</v>
      </c>
      <c r="K168" s="49"/>
      <c r="L168" s="79">
        <f t="shared" si="4"/>
        <v>202708.11</v>
      </c>
      <c r="M168" s="70"/>
      <c r="N168" s="71"/>
      <c r="O168" s="80"/>
      <c r="P168" s="70"/>
      <c r="Q168" s="71"/>
      <c r="R168" s="81"/>
    </row>
    <row r="169" spans="1:18" ht="13.5" customHeight="1" x14ac:dyDescent="0.2">
      <c r="A169" s="151"/>
      <c r="B169" s="106"/>
      <c r="C169" s="99"/>
      <c r="D169" s="99" t="s">
        <v>531</v>
      </c>
      <c r="E169" s="99"/>
      <c r="F169" s="99"/>
      <c r="G169" s="99" t="s">
        <v>532</v>
      </c>
      <c r="H169" s="107">
        <v>104956.98</v>
      </c>
      <c r="I169" s="99"/>
      <c r="J169" s="107"/>
      <c r="K169" s="49">
        <f>H169</f>
        <v>104956.98</v>
      </c>
      <c r="L169" s="79">
        <f t="shared" si="4"/>
        <v>97751.12999999999</v>
      </c>
      <c r="M169" s="70"/>
      <c r="N169" s="71"/>
      <c r="O169" s="80"/>
      <c r="P169" s="70"/>
      <c r="Q169" s="71"/>
      <c r="R169" s="81"/>
    </row>
    <row r="170" spans="1:18" ht="13.5" customHeight="1" x14ac:dyDescent="0.2">
      <c r="A170" s="151"/>
      <c r="B170" s="106">
        <v>45563</v>
      </c>
      <c r="C170" s="99" t="s">
        <v>71</v>
      </c>
      <c r="D170" s="99" t="s">
        <v>160</v>
      </c>
      <c r="E170" s="99"/>
      <c r="F170" s="99"/>
      <c r="G170" s="99" t="s">
        <v>533</v>
      </c>
      <c r="H170" s="107">
        <v>104956.98</v>
      </c>
      <c r="I170" s="99"/>
      <c r="J170" s="107">
        <f>H170</f>
        <v>104956.98</v>
      </c>
      <c r="K170" s="49"/>
      <c r="L170" s="79">
        <f t="shared" si="4"/>
        <v>202708.11</v>
      </c>
      <c r="M170" s="70"/>
      <c r="N170" s="71"/>
      <c r="O170" s="80"/>
      <c r="P170" s="70"/>
      <c r="Q170" s="71"/>
      <c r="R170" s="81"/>
    </row>
    <row r="171" spans="1:18" ht="13.5" customHeight="1" x14ac:dyDescent="0.2">
      <c r="A171" s="151"/>
      <c r="B171" s="106"/>
      <c r="C171" s="99"/>
      <c r="D171" s="99" t="s">
        <v>538</v>
      </c>
      <c r="E171" s="99"/>
      <c r="F171" s="99"/>
      <c r="G171" s="99" t="s">
        <v>539</v>
      </c>
      <c r="H171" s="107">
        <v>80140.5</v>
      </c>
      <c r="I171" s="99"/>
      <c r="J171" s="107"/>
      <c r="K171" s="49">
        <f>H171</f>
        <v>80140.5</v>
      </c>
      <c r="L171" s="79">
        <f t="shared" si="4"/>
        <v>122567.60999999999</v>
      </c>
      <c r="M171" s="70"/>
      <c r="N171" s="71"/>
      <c r="O171" s="80"/>
      <c r="P171" s="70"/>
      <c r="Q171" s="71"/>
      <c r="R171" s="81"/>
    </row>
    <row r="172" spans="1:18" ht="13.5" customHeight="1" x14ac:dyDescent="0.2">
      <c r="A172" s="151"/>
      <c r="B172" s="106">
        <v>45574</v>
      </c>
      <c r="C172" s="99" t="s">
        <v>71</v>
      </c>
      <c r="D172" s="99" t="s">
        <v>160</v>
      </c>
      <c r="E172" s="99"/>
      <c r="F172" s="99"/>
      <c r="G172" s="99" t="s">
        <v>540</v>
      </c>
      <c r="H172" s="107">
        <v>80140.5</v>
      </c>
      <c r="I172" s="99"/>
      <c r="J172" s="107">
        <f>H172</f>
        <v>80140.5</v>
      </c>
      <c r="K172" s="49"/>
      <c r="L172" s="79">
        <f t="shared" si="4"/>
        <v>202708.11</v>
      </c>
      <c r="M172" s="70"/>
      <c r="N172" s="71"/>
      <c r="O172" s="80"/>
      <c r="P172" s="70"/>
      <c r="Q172" s="71"/>
      <c r="R172" s="81"/>
    </row>
    <row r="173" spans="1:18" ht="13.5" customHeight="1" x14ac:dyDescent="0.2">
      <c r="A173" s="151"/>
      <c r="B173" s="106"/>
      <c r="C173" s="99"/>
      <c r="D173" s="99" t="s">
        <v>542</v>
      </c>
      <c r="E173" s="99"/>
      <c r="F173" s="99"/>
      <c r="G173" s="99" t="s">
        <v>543</v>
      </c>
      <c r="H173" s="107">
        <v>74472.41</v>
      </c>
      <c r="I173" s="99"/>
      <c r="J173" s="107"/>
      <c r="K173" s="49">
        <f>H173</f>
        <v>74472.41</v>
      </c>
      <c r="L173" s="79">
        <f t="shared" si="4"/>
        <v>128235.69999999998</v>
      </c>
      <c r="M173" s="70"/>
      <c r="N173" s="71"/>
      <c r="O173" s="80"/>
      <c r="P173" s="70"/>
      <c r="Q173" s="71"/>
      <c r="R173" s="81"/>
    </row>
    <row r="174" spans="1:18" ht="13.5" customHeight="1" x14ac:dyDescent="0.2">
      <c r="A174" s="151"/>
      <c r="B174" s="106">
        <v>45574</v>
      </c>
      <c r="C174" s="99" t="s">
        <v>71</v>
      </c>
      <c r="D174" s="99" t="s">
        <v>160</v>
      </c>
      <c r="E174" s="99"/>
      <c r="F174" s="99"/>
      <c r="G174" s="99" t="s">
        <v>544</v>
      </c>
      <c r="H174" s="107">
        <v>74472.41</v>
      </c>
      <c r="I174" s="99"/>
      <c r="J174" s="107">
        <f>H174</f>
        <v>74472.41</v>
      </c>
      <c r="K174" s="49"/>
      <c r="L174" s="79">
        <f t="shared" si="4"/>
        <v>202708.11</v>
      </c>
      <c r="M174" s="70"/>
      <c r="N174" s="71"/>
      <c r="O174" s="80"/>
      <c r="P174" s="70"/>
      <c r="Q174" s="71"/>
      <c r="R174" s="81"/>
    </row>
    <row r="175" spans="1:18" ht="13.5" customHeight="1" x14ac:dyDescent="0.2">
      <c r="A175" s="151"/>
      <c r="B175" s="106"/>
      <c r="C175" s="99"/>
      <c r="D175" s="99" t="s">
        <v>546</v>
      </c>
      <c r="E175" s="99"/>
      <c r="F175" s="99"/>
      <c r="G175" s="99" t="s">
        <v>547</v>
      </c>
      <c r="H175" s="107">
        <v>31526.21</v>
      </c>
      <c r="I175" s="99"/>
      <c r="J175" s="107"/>
      <c r="K175" s="49">
        <f>H175</f>
        <v>31526.21</v>
      </c>
      <c r="L175" s="79">
        <f t="shared" si="4"/>
        <v>171181.9</v>
      </c>
      <c r="M175" s="70"/>
      <c r="N175" s="71"/>
      <c r="O175" s="80"/>
      <c r="P175" s="70"/>
      <c r="Q175" s="71"/>
      <c r="R175" s="81"/>
    </row>
    <row r="176" spans="1:18" ht="13.5" customHeight="1" x14ac:dyDescent="0.2">
      <c r="A176" s="151"/>
      <c r="B176" s="106">
        <v>45574</v>
      </c>
      <c r="C176" s="99" t="s">
        <v>71</v>
      </c>
      <c r="D176" s="99" t="s">
        <v>160</v>
      </c>
      <c r="E176" s="99"/>
      <c r="F176" s="99"/>
      <c r="G176" s="99" t="s">
        <v>548</v>
      </c>
      <c r="H176" s="107">
        <v>31526.21</v>
      </c>
      <c r="I176" s="99"/>
      <c r="J176" s="107">
        <f>H176</f>
        <v>31526.21</v>
      </c>
      <c r="K176" s="49"/>
      <c r="L176" s="79">
        <f t="shared" si="4"/>
        <v>202708.11</v>
      </c>
      <c r="M176" s="70"/>
      <c r="N176" s="71"/>
      <c r="O176" s="80"/>
      <c r="P176" s="70"/>
      <c r="Q176" s="71"/>
      <c r="R176" s="81"/>
    </row>
    <row r="177" spans="1:18" ht="13.5" customHeight="1" x14ac:dyDescent="0.2">
      <c r="A177" s="151"/>
      <c r="B177" s="106"/>
      <c r="C177" s="99"/>
      <c r="D177" s="99" t="s">
        <v>552</v>
      </c>
      <c r="E177" s="99"/>
      <c r="F177" s="99"/>
      <c r="G177" s="99" t="s">
        <v>553</v>
      </c>
      <c r="H177" s="107">
        <v>50939.5</v>
      </c>
      <c r="I177" s="99"/>
      <c r="J177" s="107"/>
      <c r="K177" s="49">
        <f>H177</f>
        <v>50939.5</v>
      </c>
      <c r="L177" s="79">
        <f t="shared" si="4"/>
        <v>151768.60999999999</v>
      </c>
      <c r="M177" s="70"/>
      <c r="N177" s="71"/>
      <c r="O177" s="80"/>
      <c r="P177" s="70"/>
      <c r="Q177" s="71"/>
      <c r="R177" s="81"/>
    </row>
    <row r="178" spans="1:18" ht="13.5" customHeight="1" x14ac:dyDescent="0.2">
      <c r="A178" s="151"/>
      <c r="B178" s="106">
        <v>45574</v>
      </c>
      <c r="C178" s="99" t="s">
        <v>71</v>
      </c>
      <c r="D178" s="99" t="s">
        <v>160</v>
      </c>
      <c r="E178" s="99"/>
      <c r="F178" s="99"/>
      <c r="G178" s="99" t="s">
        <v>554</v>
      </c>
      <c r="H178" s="107">
        <v>50939.5</v>
      </c>
      <c r="I178" s="99"/>
      <c r="J178" s="107">
        <f>H178</f>
        <v>50939.5</v>
      </c>
      <c r="K178" s="49"/>
      <c r="L178" s="79">
        <f t="shared" si="4"/>
        <v>202708.11</v>
      </c>
      <c r="M178" s="70"/>
      <c r="N178" s="71"/>
      <c r="O178" s="80"/>
      <c r="P178" s="70"/>
      <c r="Q178" s="71"/>
      <c r="R178" s="81"/>
    </row>
    <row r="179" spans="1:18" ht="13.5" customHeight="1" x14ac:dyDescent="0.2">
      <c r="A179" s="151"/>
      <c r="B179" s="106"/>
      <c r="C179" s="99"/>
      <c r="D179" s="99" t="s">
        <v>556</v>
      </c>
      <c r="E179" s="99"/>
      <c r="F179" s="99"/>
      <c r="G179" s="99" t="s">
        <v>557</v>
      </c>
      <c r="H179" s="107">
        <v>68781.919999999998</v>
      </c>
      <c r="I179" s="99"/>
      <c r="J179" s="107"/>
      <c r="K179" s="49">
        <f>H179</f>
        <v>68781.919999999998</v>
      </c>
      <c r="L179" s="79">
        <f t="shared" si="4"/>
        <v>133926.19</v>
      </c>
      <c r="M179" s="70"/>
      <c r="N179" s="71"/>
      <c r="O179" s="80"/>
      <c r="P179" s="70"/>
      <c r="Q179" s="71"/>
      <c r="R179" s="81"/>
    </row>
    <row r="180" spans="1:18" ht="13.5" customHeight="1" x14ac:dyDescent="0.2">
      <c r="A180" s="151"/>
      <c r="B180" s="106">
        <v>45574</v>
      </c>
      <c r="C180" s="99" t="s">
        <v>71</v>
      </c>
      <c r="D180" s="99" t="s">
        <v>160</v>
      </c>
      <c r="E180" s="99"/>
      <c r="F180" s="99"/>
      <c r="G180" s="99" t="s">
        <v>558</v>
      </c>
      <c r="H180" s="107">
        <v>68781.919999999998</v>
      </c>
      <c r="I180" s="99"/>
      <c r="J180" s="107">
        <f>H180</f>
        <v>68781.919999999998</v>
      </c>
      <c r="K180" s="49"/>
      <c r="L180" s="79">
        <f t="shared" si="4"/>
        <v>202708.11</v>
      </c>
      <c r="M180" s="70"/>
      <c r="N180" s="71"/>
      <c r="O180" s="80"/>
      <c r="P180" s="70"/>
      <c r="Q180" s="71"/>
      <c r="R180" s="81"/>
    </row>
    <row r="181" spans="1:18" ht="13.5" customHeight="1" x14ac:dyDescent="0.2">
      <c r="A181" s="151"/>
      <c r="B181" s="106"/>
      <c r="C181" s="99"/>
      <c r="D181" s="99" t="s">
        <v>560</v>
      </c>
      <c r="E181" s="99"/>
      <c r="F181" s="99"/>
      <c r="G181" s="99" t="s">
        <v>561</v>
      </c>
      <c r="H181" s="107">
        <v>76561.240000000005</v>
      </c>
      <c r="I181" s="99"/>
      <c r="J181" s="107"/>
      <c r="K181" s="49">
        <f>H181</f>
        <v>76561.240000000005</v>
      </c>
      <c r="L181" s="79">
        <f t="shared" si="4"/>
        <v>126146.86999999998</v>
      </c>
      <c r="M181" s="70"/>
      <c r="N181" s="71"/>
      <c r="O181" s="80"/>
      <c r="P181" s="70"/>
      <c r="Q181" s="71"/>
      <c r="R181" s="81"/>
    </row>
    <row r="182" spans="1:18" ht="13.5" customHeight="1" x14ac:dyDescent="0.2">
      <c r="A182" s="151"/>
      <c r="B182" s="106">
        <v>45574</v>
      </c>
      <c r="C182" s="99" t="s">
        <v>71</v>
      </c>
      <c r="D182" s="99" t="s">
        <v>160</v>
      </c>
      <c r="E182" s="99"/>
      <c r="F182" s="99"/>
      <c r="G182" s="99" t="s">
        <v>562</v>
      </c>
      <c r="H182" s="107">
        <v>76561.240000000005</v>
      </c>
      <c r="I182" s="99"/>
      <c r="J182" s="107">
        <f>H182</f>
        <v>76561.240000000005</v>
      </c>
      <c r="K182" s="49"/>
      <c r="L182" s="79">
        <f t="shared" si="4"/>
        <v>202708.11</v>
      </c>
      <c r="M182" s="70"/>
      <c r="N182" s="71"/>
      <c r="O182" s="80"/>
      <c r="P182" s="70"/>
      <c r="Q182" s="71"/>
      <c r="R182" s="81"/>
    </row>
    <row r="183" spans="1:18" ht="13.5" customHeight="1" x14ac:dyDescent="0.2">
      <c r="A183" s="151"/>
      <c r="B183" s="106"/>
      <c r="C183" s="99"/>
      <c r="D183" s="99" t="s">
        <v>565</v>
      </c>
      <c r="E183" s="99"/>
      <c r="F183" s="99"/>
      <c r="G183" s="99" t="s">
        <v>566</v>
      </c>
      <c r="H183" s="107">
        <v>62363.73</v>
      </c>
      <c r="I183" s="99"/>
      <c r="J183" s="107"/>
      <c r="K183" s="49">
        <f>H183</f>
        <v>62363.73</v>
      </c>
      <c r="L183" s="79">
        <f t="shared" si="4"/>
        <v>140344.37999999998</v>
      </c>
      <c r="M183" s="70"/>
      <c r="N183" s="71"/>
      <c r="O183" s="80"/>
      <c r="P183" s="70"/>
      <c r="Q183" s="71"/>
      <c r="R183" s="81"/>
    </row>
    <row r="184" spans="1:18" ht="13.5" customHeight="1" x14ac:dyDescent="0.2">
      <c r="A184" s="151"/>
      <c r="B184" s="106">
        <v>45589</v>
      </c>
      <c r="C184" s="99" t="s">
        <v>71</v>
      </c>
      <c r="D184" s="99" t="s">
        <v>160</v>
      </c>
      <c r="E184" s="99"/>
      <c r="F184" s="99"/>
      <c r="G184" s="99" t="s">
        <v>567</v>
      </c>
      <c r="H184" s="107">
        <f>H183</f>
        <v>62363.73</v>
      </c>
      <c r="I184" s="99"/>
      <c r="J184" s="107">
        <f>H184</f>
        <v>62363.73</v>
      </c>
      <c r="K184" s="49"/>
      <c r="L184" s="79">
        <f t="shared" si="4"/>
        <v>202708.11</v>
      </c>
      <c r="M184" s="70"/>
      <c r="N184" s="71"/>
      <c r="O184" s="80"/>
      <c r="P184" s="70"/>
      <c r="Q184" s="71"/>
      <c r="R184" s="81"/>
    </row>
    <row r="185" spans="1:18" ht="13.5" customHeight="1" x14ac:dyDescent="0.2">
      <c r="A185" s="151"/>
      <c r="B185" s="106"/>
      <c r="C185" s="99"/>
      <c r="D185" s="99" t="s">
        <v>571</v>
      </c>
      <c r="E185" s="99"/>
      <c r="F185" s="99"/>
      <c r="G185" s="99" t="s">
        <v>572</v>
      </c>
      <c r="H185" s="107">
        <v>63088.61</v>
      </c>
      <c r="I185" s="99"/>
      <c r="J185" s="107"/>
      <c r="K185" s="49">
        <f>H185</f>
        <v>63088.61</v>
      </c>
      <c r="L185" s="79">
        <f t="shared" si="4"/>
        <v>139619.5</v>
      </c>
      <c r="M185" s="70"/>
      <c r="N185" s="71"/>
      <c r="O185" s="80"/>
      <c r="P185" s="70"/>
      <c r="Q185" s="71"/>
      <c r="R185" s="81"/>
    </row>
    <row r="186" spans="1:18" ht="13.5" customHeight="1" x14ac:dyDescent="0.2">
      <c r="A186" s="151"/>
      <c r="B186" s="106">
        <v>45596</v>
      </c>
      <c r="C186" s="99" t="s">
        <v>71</v>
      </c>
      <c r="D186" s="99" t="s">
        <v>160</v>
      </c>
      <c r="E186" s="99"/>
      <c r="F186" s="99"/>
      <c r="G186" s="99" t="s">
        <v>573</v>
      </c>
      <c r="H186" s="107">
        <f>H185</f>
        <v>63088.61</v>
      </c>
      <c r="I186" s="99"/>
      <c r="J186" s="107">
        <f>H186</f>
        <v>63088.61</v>
      </c>
      <c r="K186" s="49"/>
      <c r="L186" s="79">
        <f t="shared" si="4"/>
        <v>202708.11</v>
      </c>
      <c r="M186" s="70"/>
      <c r="N186" s="71"/>
      <c r="O186" s="80"/>
      <c r="P186" s="70"/>
      <c r="Q186" s="71"/>
      <c r="R186" s="81"/>
    </row>
    <row r="187" spans="1:18" ht="13.5" customHeight="1" x14ac:dyDescent="0.2">
      <c r="A187" s="151"/>
      <c r="B187" s="106"/>
      <c r="C187" s="99"/>
      <c r="D187" s="99" t="s">
        <v>575</v>
      </c>
      <c r="E187" s="99"/>
      <c r="F187" s="99"/>
      <c r="G187" s="99" t="s">
        <v>576</v>
      </c>
      <c r="H187" s="107">
        <v>59800.61</v>
      </c>
      <c r="I187" s="99"/>
      <c r="J187" s="107"/>
      <c r="K187" s="49">
        <f>H187</f>
        <v>59800.61</v>
      </c>
      <c r="L187" s="79">
        <f t="shared" si="4"/>
        <v>142907.5</v>
      </c>
      <c r="M187" s="70"/>
      <c r="N187" s="71"/>
      <c r="O187" s="80"/>
      <c r="P187" s="70"/>
      <c r="Q187" s="71"/>
      <c r="R187" s="81"/>
    </row>
    <row r="188" spans="1:18" ht="13.5" customHeight="1" x14ac:dyDescent="0.2">
      <c r="A188" s="151"/>
      <c r="B188" s="106">
        <v>45596</v>
      </c>
      <c r="C188" s="99" t="s">
        <v>71</v>
      </c>
      <c r="D188" s="99" t="s">
        <v>160</v>
      </c>
      <c r="E188" s="99"/>
      <c r="F188" s="99"/>
      <c r="G188" s="99" t="s">
        <v>577</v>
      </c>
      <c r="H188" s="107">
        <f>H187</f>
        <v>59800.61</v>
      </c>
      <c r="I188" s="99"/>
      <c r="J188" s="107">
        <f>H188</f>
        <v>59800.61</v>
      </c>
      <c r="K188" s="49"/>
      <c r="L188" s="79">
        <f t="shared" si="4"/>
        <v>202708.11</v>
      </c>
      <c r="M188" s="70"/>
      <c r="N188" s="71"/>
      <c r="O188" s="80"/>
      <c r="P188" s="70"/>
      <c r="Q188" s="71"/>
      <c r="R188" s="81"/>
    </row>
    <row r="189" spans="1:18" ht="13.5" customHeight="1" x14ac:dyDescent="0.2">
      <c r="A189" s="151"/>
      <c r="B189" s="106"/>
      <c r="C189" s="99"/>
      <c r="D189" s="99" t="s">
        <v>584</v>
      </c>
      <c r="E189" s="99"/>
      <c r="F189" s="99"/>
      <c r="G189" s="99" t="s">
        <v>585</v>
      </c>
      <c r="H189" s="107">
        <v>62535.040000000001</v>
      </c>
      <c r="I189" s="99"/>
      <c r="J189" s="107"/>
      <c r="K189" s="49">
        <f>H189</f>
        <v>62535.040000000001</v>
      </c>
      <c r="L189" s="79">
        <f t="shared" si="4"/>
        <v>140173.06999999998</v>
      </c>
      <c r="M189" s="70"/>
      <c r="N189" s="71"/>
      <c r="O189" s="80"/>
      <c r="P189" s="70"/>
      <c r="Q189" s="71"/>
      <c r="R189" s="81"/>
    </row>
    <row r="190" spans="1:18" ht="13.5" customHeight="1" x14ac:dyDescent="0.2">
      <c r="A190" s="151"/>
      <c r="B190" s="106">
        <v>45616</v>
      </c>
      <c r="C190" s="99" t="s">
        <v>71</v>
      </c>
      <c r="D190" s="99" t="s">
        <v>160</v>
      </c>
      <c r="E190" s="99"/>
      <c r="F190" s="99"/>
      <c r="G190" s="99" t="s">
        <v>586</v>
      </c>
      <c r="H190" s="107">
        <v>62535.040000000001</v>
      </c>
      <c r="I190" s="99"/>
      <c r="J190" s="107">
        <f>H190</f>
        <v>62535.040000000001</v>
      </c>
      <c r="K190" s="49"/>
      <c r="L190" s="79">
        <f t="shared" si="4"/>
        <v>202708.11</v>
      </c>
      <c r="M190" s="70"/>
      <c r="N190" s="71"/>
      <c r="O190" s="80"/>
      <c r="P190" s="70"/>
      <c r="Q190" s="71"/>
      <c r="R190" s="81"/>
    </row>
    <row r="191" spans="1:18" ht="13.5" customHeight="1" x14ac:dyDescent="0.2">
      <c r="A191" s="151"/>
      <c r="B191" s="106"/>
      <c r="C191" s="99"/>
      <c r="D191" s="99" t="s">
        <v>594</v>
      </c>
      <c r="E191" s="99"/>
      <c r="F191" s="99"/>
      <c r="G191" s="99" t="s">
        <v>595</v>
      </c>
      <c r="H191" s="107">
        <v>59525.23</v>
      </c>
      <c r="I191" s="99"/>
      <c r="J191" s="107"/>
      <c r="K191" s="49">
        <f>H191</f>
        <v>59525.23</v>
      </c>
      <c r="L191" s="79">
        <f t="shared" si="4"/>
        <v>143182.87999999998</v>
      </c>
      <c r="M191" s="70"/>
      <c r="N191" s="71"/>
      <c r="O191" s="80"/>
      <c r="P191" s="70"/>
      <c r="Q191" s="71"/>
      <c r="R191" s="81"/>
    </row>
    <row r="192" spans="1:18" ht="13.5" customHeight="1" x14ac:dyDescent="0.2">
      <c r="A192" s="151"/>
      <c r="B192" s="106">
        <v>45616</v>
      </c>
      <c r="C192" s="99" t="s">
        <v>71</v>
      </c>
      <c r="D192" s="99" t="s">
        <v>160</v>
      </c>
      <c r="E192" s="99"/>
      <c r="F192" s="99"/>
      <c r="G192" s="99" t="s">
        <v>588</v>
      </c>
      <c r="H192" s="107">
        <v>59525.23</v>
      </c>
      <c r="I192" s="99"/>
      <c r="J192" s="107">
        <f>H192</f>
        <v>59525.23</v>
      </c>
      <c r="K192" s="49"/>
      <c r="L192" s="79">
        <f t="shared" si="4"/>
        <v>202708.11</v>
      </c>
      <c r="M192" s="70"/>
      <c r="N192" s="71"/>
      <c r="O192" s="80"/>
      <c r="P192" s="70"/>
      <c r="Q192" s="71"/>
      <c r="R192" s="81"/>
    </row>
    <row r="193" spans="1:18" ht="13.5" customHeight="1" x14ac:dyDescent="0.2">
      <c r="A193" s="151"/>
      <c r="B193" s="106"/>
      <c r="C193" s="99"/>
      <c r="D193" s="99" t="s">
        <v>590</v>
      </c>
      <c r="E193" s="99"/>
      <c r="F193" s="99"/>
      <c r="G193" s="99" t="s">
        <v>591</v>
      </c>
      <c r="H193" s="107">
        <v>56451.02</v>
      </c>
      <c r="I193" s="99"/>
      <c r="J193" s="107"/>
      <c r="K193" s="49">
        <f>H193</f>
        <v>56451.02</v>
      </c>
      <c r="L193" s="79">
        <f t="shared" si="4"/>
        <v>146257.09</v>
      </c>
      <c r="M193" s="70"/>
      <c r="N193" s="71"/>
      <c r="O193" s="80"/>
      <c r="P193" s="70"/>
      <c r="Q193" s="71"/>
      <c r="R193" s="81"/>
    </row>
    <row r="194" spans="1:18" ht="13.5" customHeight="1" x14ac:dyDescent="0.2">
      <c r="A194" s="151"/>
      <c r="B194" s="106">
        <v>45616</v>
      </c>
      <c r="C194" s="99" t="s">
        <v>71</v>
      </c>
      <c r="D194" s="99" t="s">
        <v>160</v>
      </c>
      <c r="E194" s="99"/>
      <c r="F194" s="99"/>
      <c r="G194" s="99" t="s">
        <v>592</v>
      </c>
      <c r="H194" s="107">
        <v>56451.02</v>
      </c>
      <c r="I194" s="99"/>
      <c r="J194" s="107">
        <f>H194</f>
        <v>56451.02</v>
      </c>
      <c r="K194" s="49"/>
      <c r="L194" s="79">
        <f t="shared" si="4"/>
        <v>202708.11</v>
      </c>
      <c r="M194" s="70"/>
      <c r="N194" s="71"/>
      <c r="O194" s="80"/>
      <c r="P194" s="70"/>
      <c r="Q194" s="71"/>
      <c r="R194" s="81"/>
    </row>
    <row r="195" spans="1:18" ht="13.5" customHeight="1" x14ac:dyDescent="0.2">
      <c r="A195" s="151"/>
      <c r="B195" s="106"/>
      <c r="C195" s="99"/>
      <c r="D195" s="99" t="s">
        <v>596</v>
      </c>
      <c r="E195" s="99"/>
      <c r="F195" s="99"/>
      <c r="G195" s="99" t="s">
        <v>597</v>
      </c>
      <c r="H195" s="107">
        <v>51617.74</v>
      </c>
      <c r="I195" s="99"/>
      <c r="J195" s="107"/>
      <c r="K195" s="49">
        <f>H195</f>
        <v>51617.74</v>
      </c>
      <c r="L195" s="79">
        <f t="shared" si="4"/>
        <v>151090.37</v>
      </c>
      <c r="M195" s="70"/>
      <c r="N195" s="71"/>
      <c r="O195" s="80"/>
      <c r="P195" s="70"/>
      <c r="Q195" s="71"/>
      <c r="R195" s="81"/>
    </row>
    <row r="196" spans="1:18" ht="13.5" customHeight="1" x14ac:dyDescent="0.2">
      <c r="A196" s="151"/>
      <c r="B196" s="106">
        <v>45616</v>
      </c>
      <c r="C196" s="99" t="s">
        <v>71</v>
      </c>
      <c r="D196" s="99" t="s">
        <v>160</v>
      </c>
      <c r="E196" s="99"/>
      <c r="F196" s="99"/>
      <c r="G196" s="99" t="s">
        <v>598</v>
      </c>
      <c r="H196" s="107">
        <v>51617.74</v>
      </c>
      <c r="I196" s="99"/>
      <c r="J196" s="107">
        <f>H196</f>
        <v>51617.74</v>
      </c>
      <c r="K196" s="49"/>
      <c r="L196" s="79">
        <f t="shared" si="4"/>
        <v>202708.11</v>
      </c>
      <c r="M196" s="70"/>
      <c r="N196" s="71"/>
      <c r="O196" s="80"/>
      <c r="P196" s="70"/>
      <c r="Q196" s="71"/>
      <c r="R196" s="81"/>
    </row>
    <row r="197" spans="1:18" ht="13.5" customHeight="1" x14ac:dyDescent="0.2">
      <c r="A197" s="151"/>
      <c r="B197" s="106"/>
      <c r="C197" s="99"/>
      <c r="D197" s="99" t="s">
        <v>600</v>
      </c>
      <c r="E197" s="99"/>
      <c r="F197" s="99"/>
      <c r="G197" s="99" t="s">
        <v>601</v>
      </c>
      <c r="H197" s="107">
        <v>47084.08</v>
      </c>
      <c r="I197" s="99"/>
      <c r="J197" s="107"/>
      <c r="K197" s="49">
        <f>H197</f>
        <v>47084.08</v>
      </c>
      <c r="L197" s="79">
        <f t="shared" si="4"/>
        <v>155624.02999999997</v>
      </c>
      <c r="M197" s="70"/>
      <c r="N197" s="71"/>
      <c r="O197" s="80"/>
      <c r="P197" s="70"/>
      <c r="Q197" s="71"/>
      <c r="R197" s="81"/>
    </row>
    <row r="198" spans="1:18" ht="13.5" customHeight="1" x14ac:dyDescent="0.2">
      <c r="A198" s="151"/>
      <c r="B198" s="106">
        <v>45616</v>
      </c>
      <c r="C198" s="99" t="s">
        <v>71</v>
      </c>
      <c r="D198" s="99" t="s">
        <v>160</v>
      </c>
      <c r="E198" s="99"/>
      <c r="F198" s="99"/>
      <c r="G198" s="99" t="s">
        <v>602</v>
      </c>
      <c r="H198" s="107">
        <v>47084.08</v>
      </c>
      <c r="I198" s="99"/>
      <c r="J198" s="107">
        <f>H198</f>
        <v>47084.08</v>
      </c>
      <c r="K198" s="49"/>
      <c r="L198" s="79">
        <f t="shared" si="4"/>
        <v>202708.11</v>
      </c>
      <c r="M198" s="70"/>
      <c r="N198" s="71"/>
      <c r="O198" s="80"/>
      <c r="P198" s="70"/>
      <c r="Q198" s="71"/>
      <c r="R198" s="81"/>
    </row>
    <row r="199" spans="1:18" ht="13.5" customHeight="1" x14ac:dyDescent="0.2">
      <c r="A199" s="151"/>
      <c r="B199" s="106"/>
      <c r="C199" s="99"/>
      <c r="D199" s="99" t="s">
        <v>606</v>
      </c>
      <c r="E199" s="99"/>
      <c r="F199" s="99"/>
      <c r="G199" s="99" t="s">
        <v>607</v>
      </c>
      <c r="H199" s="107">
        <v>61630.81</v>
      </c>
      <c r="I199" s="99"/>
      <c r="J199" s="107"/>
      <c r="K199" s="49">
        <f>H199</f>
        <v>61630.81</v>
      </c>
      <c r="L199" s="79">
        <f t="shared" si="4"/>
        <v>141077.29999999999</v>
      </c>
      <c r="M199" s="70"/>
      <c r="N199" s="71"/>
      <c r="O199" s="80"/>
      <c r="P199" s="70"/>
      <c r="Q199" s="71"/>
      <c r="R199" s="81"/>
    </row>
    <row r="200" spans="1:18" ht="13.5" customHeight="1" x14ac:dyDescent="0.2">
      <c r="A200" s="151"/>
      <c r="B200" s="106">
        <v>45636</v>
      </c>
      <c r="C200" s="99" t="s">
        <v>71</v>
      </c>
      <c r="D200" s="99" t="s">
        <v>160</v>
      </c>
      <c r="E200" s="99"/>
      <c r="F200" s="99"/>
      <c r="G200" s="99" t="s">
        <v>608</v>
      </c>
      <c r="H200" s="107">
        <v>61630.81</v>
      </c>
      <c r="I200" s="99"/>
      <c r="J200" s="107">
        <f>H200</f>
        <v>61630.81</v>
      </c>
      <c r="K200" s="49"/>
      <c r="L200" s="79">
        <f t="shared" ref="L200:L263" si="5">L199+J200-K200</f>
        <v>202708.11</v>
      </c>
      <c r="M200" s="70"/>
      <c r="N200" s="71"/>
      <c r="O200" s="80"/>
      <c r="P200" s="70"/>
      <c r="Q200" s="71"/>
      <c r="R200" s="81"/>
    </row>
    <row r="201" spans="1:18" ht="13.5" customHeight="1" x14ac:dyDescent="0.2">
      <c r="A201" s="151"/>
      <c r="B201" s="106"/>
      <c r="C201" s="99"/>
      <c r="D201" s="99" t="s">
        <v>610</v>
      </c>
      <c r="E201" s="99"/>
      <c r="F201" s="99"/>
      <c r="G201" s="99" t="s">
        <v>611</v>
      </c>
      <c r="H201" s="107">
        <v>63664.25</v>
      </c>
      <c r="I201" s="99"/>
      <c r="J201" s="107"/>
      <c r="K201" s="49">
        <f>H201</f>
        <v>63664.25</v>
      </c>
      <c r="L201" s="79">
        <f t="shared" si="5"/>
        <v>139043.85999999999</v>
      </c>
      <c r="M201" s="70"/>
      <c r="N201" s="71"/>
      <c r="O201" s="80"/>
      <c r="P201" s="70"/>
      <c r="Q201" s="71"/>
      <c r="R201" s="81"/>
    </row>
    <row r="202" spans="1:18" ht="13.5" customHeight="1" x14ac:dyDescent="0.2">
      <c r="A202" s="151"/>
      <c r="B202" s="106">
        <v>45636</v>
      </c>
      <c r="C202" s="99" t="s">
        <v>71</v>
      </c>
      <c r="D202" s="99" t="s">
        <v>160</v>
      </c>
      <c r="E202" s="99"/>
      <c r="F202" s="99"/>
      <c r="G202" s="99" t="s">
        <v>612</v>
      </c>
      <c r="H202" s="107">
        <v>63664.25</v>
      </c>
      <c r="I202" s="99"/>
      <c r="J202" s="107">
        <f>H202</f>
        <v>63664.25</v>
      </c>
      <c r="K202" s="49"/>
      <c r="L202" s="79">
        <f t="shared" si="5"/>
        <v>202708.11</v>
      </c>
      <c r="M202" s="70"/>
      <c r="N202" s="71"/>
      <c r="O202" s="80"/>
      <c r="P202" s="70"/>
      <c r="Q202" s="71"/>
      <c r="R202" s="81"/>
    </row>
    <row r="203" spans="1:18" ht="13.5" customHeight="1" x14ac:dyDescent="0.2">
      <c r="A203" s="151"/>
      <c r="B203" s="106"/>
      <c r="C203" s="99"/>
      <c r="D203" s="99" t="s">
        <v>614</v>
      </c>
      <c r="E203" s="99"/>
      <c r="F203" s="99"/>
      <c r="G203" s="99" t="s">
        <v>615</v>
      </c>
      <c r="H203" s="107">
        <v>100406.27</v>
      </c>
      <c r="I203" s="99"/>
      <c r="J203" s="107"/>
      <c r="K203" s="49">
        <f>H203</f>
        <v>100406.27</v>
      </c>
      <c r="L203" s="79">
        <f t="shared" si="5"/>
        <v>102301.83999999998</v>
      </c>
      <c r="M203" s="70"/>
      <c r="N203" s="71"/>
      <c r="O203" s="80"/>
      <c r="P203" s="70"/>
      <c r="Q203" s="71"/>
      <c r="R203" s="81"/>
    </row>
    <row r="204" spans="1:18" ht="13.5" customHeight="1" x14ac:dyDescent="0.2">
      <c r="A204" s="151"/>
      <c r="B204" s="106">
        <v>45636</v>
      </c>
      <c r="C204" s="99" t="s">
        <v>71</v>
      </c>
      <c r="D204" s="99"/>
      <c r="E204" s="99"/>
      <c r="F204" s="99"/>
      <c r="G204" s="99" t="s">
        <v>616</v>
      </c>
      <c r="H204" s="107">
        <v>100406.27</v>
      </c>
      <c r="I204" s="99"/>
      <c r="J204" s="107">
        <f>H204</f>
        <v>100406.27</v>
      </c>
      <c r="K204" s="49"/>
      <c r="L204" s="79">
        <f t="shared" si="5"/>
        <v>202708.11</v>
      </c>
      <c r="M204" s="70"/>
      <c r="N204" s="71"/>
      <c r="O204" s="80"/>
      <c r="P204" s="70"/>
      <c r="Q204" s="71"/>
      <c r="R204" s="81"/>
    </row>
    <row r="205" spans="1:18" ht="13.5" customHeight="1" x14ac:dyDescent="0.2">
      <c r="A205" s="151"/>
      <c r="B205" s="106"/>
      <c r="C205" s="99"/>
      <c r="D205" s="99" t="s">
        <v>621</v>
      </c>
      <c r="E205" s="99"/>
      <c r="F205" s="99"/>
      <c r="G205" s="99" t="s">
        <v>622</v>
      </c>
      <c r="H205" s="107">
        <v>76103.42</v>
      </c>
      <c r="I205" s="99"/>
      <c r="J205" s="107"/>
      <c r="K205" s="49">
        <f>H205</f>
        <v>76103.42</v>
      </c>
      <c r="L205" s="79">
        <f t="shared" si="5"/>
        <v>126604.68999999999</v>
      </c>
      <c r="M205" s="70"/>
      <c r="N205" s="71"/>
      <c r="O205" s="80"/>
      <c r="P205" s="70"/>
      <c r="Q205" s="71"/>
      <c r="R205" s="81"/>
    </row>
    <row r="206" spans="1:18" ht="13.5" customHeight="1" x14ac:dyDescent="0.2">
      <c r="A206" s="151"/>
      <c r="B206" s="106">
        <v>45646</v>
      </c>
      <c r="C206" s="99" t="s">
        <v>71</v>
      </c>
      <c r="D206" s="99"/>
      <c r="E206" s="99"/>
      <c r="F206" s="99"/>
      <c r="G206" s="99" t="s">
        <v>623</v>
      </c>
      <c r="H206" s="107">
        <v>76103.42</v>
      </c>
      <c r="I206" s="99"/>
      <c r="J206" s="107">
        <f>H206</f>
        <v>76103.42</v>
      </c>
      <c r="K206" s="49"/>
      <c r="L206" s="79">
        <f t="shared" si="5"/>
        <v>202708.11</v>
      </c>
      <c r="M206" s="70"/>
      <c r="N206" s="71"/>
      <c r="O206" s="80"/>
      <c r="P206" s="70"/>
      <c r="Q206" s="71"/>
      <c r="R206" s="81"/>
    </row>
    <row r="207" spans="1:18" ht="13.5" customHeight="1" x14ac:dyDescent="0.2">
      <c r="A207" s="151"/>
      <c r="B207" s="106"/>
      <c r="C207" s="99"/>
      <c r="D207" s="99" t="s">
        <v>625</v>
      </c>
      <c r="E207" s="99"/>
      <c r="F207" s="99"/>
      <c r="G207" s="99" t="s">
        <v>626</v>
      </c>
      <c r="H207" s="107">
        <v>50777.22</v>
      </c>
      <c r="I207" s="99"/>
      <c r="J207" s="107"/>
      <c r="K207" s="49">
        <f>H207</f>
        <v>50777.22</v>
      </c>
      <c r="L207" s="79">
        <f t="shared" si="5"/>
        <v>151930.88999999998</v>
      </c>
      <c r="M207" s="70"/>
      <c r="N207" s="71"/>
      <c r="O207" s="80"/>
      <c r="P207" s="70"/>
      <c r="Q207" s="71"/>
      <c r="R207" s="81"/>
    </row>
    <row r="208" spans="1:18" ht="13.5" customHeight="1" x14ac:dyDescent="0.2">
      <c r="A208" s="151"/>
      <c r="B208" s="106">
        <v>45646</v>
      </c>
      <c r="C208" s="99" t="s">
        <v>71</v>
      </c>
      <c r="D208" s="99"/>
      <c r="E208" s="99"/>
      <c r="F208" s="99"/>
      <c r="G208" s="99" t="s">
        <v>627</v>
      </c>
      <c r="H208" s="107">
        <v>50777.22</v>
      </c>
      <c r="I208" s="99"/>
      <c r="J208" s="107">
        <f>H208</f>
        <v>50777.22</v>
      </c>
      <c r="K208" s="49"/>
      <c r="L208" s="79">
        <f t="shared" si="5"/>
        <v>202708.11</v>
      </c>
      <c r="M208" s="70"/>
      <c r="N208" s="71"/>
      <c r="O208" s="80"/>
      <c r="P208" s="70"/>
      <c r="Q208" s="71"/>
      <c r="R208" s="81"/>
    </row>
    <row r="209" spans="1:18" ht="13.5" customHeight="1" x14ac:dyDescent="0.2">
      <c r="A209" s="151"/>
      <c r="B209" s="106"/>
      <c r="C209" s="99"/>
      <c r="D209" s="99" t="s">
        <v>629</v>
      </c>
      <c r="E209" s="99"/>
      <c r="F209" s="99"/>
      <c r="G209" s="99" t="s">
        <v>630</v>
      </c>
      <c r="H209" s="107">
        <v>53676.25</v>
      </c>
      <c r="I209" s="99"/>
      <c r="J209" s="107"/>
      <c r="K209" s="49">
        <f>H209</f>
        <v>53676.25</v>
      </c>
      <c r="L209" s="79">
        <f t="shared" si="5"/>
        <v>149031.85999999999</v>
      </c>
      <c r="M209" s="70"/>
      <c r="N209" s="71"/>
      <c r="O209" s="80"/>
      <c r="P209" s="70"/>
      <c r="Q209" s="71"/>
      <c r="R209" s="81"/>
    </row>
    <row r="210" spans="1:18" ht="13.5" customHeight="1" x14ac:dyDescent="0.2">
      <c r="A210" s="151"/>
      <c r="B210" s="106">
        <v>45646</v>
      </c>
      <c r="C210" s="99" t="s">
        <v>71</v>
      </c>
      <c r="D210" s="99"/>
      <c r="E210" s="99"/>
      <c r="F210" s="99"/>
      <c r="G210" s="99" t="s">
        <v>631</v>
      </c>
      <c r="H210" s="107">
        <v>53676.25</v>
      </c>
      <c r="I210" s="99"/>
      <c r="J210" s="107">
        <f>H210</f>
        <v>53676.25</v>
      </c>
      <c r="K210" s="49"/>
      <c r="L210" s="79">
        <f t="shared" si="5"/>
        <v>202708.11</v>
      </c>
      <c r="M210" s="70"/>
      <c r="N210" s="71"/>
      <c r="O210" s="80"/>
      <c r="P210" s="70"/>
      <c r="Q210" s="71"/>
      <c r="R210" s="81"/>
    </row>
    <row r="211" spans="1:18" ht="13.5" customHeight="1" x14ac:dyDescent="0.2">
      <c r="A211" s="151"/>
      <c r="B211" s="106"/>
      <c r="C211" s="99"/>
      <c r="D211" s="99" t="s">
        <v>641</v>
      </c>
      <c r="E211" s="99"/>
      <c r="F211" s="99"/>
      <c r="G211" s="99" t="s">
        <v>642</v>
      </c>
      <c r="H211" s="107">
        <v>61382.92</v>
      </c>
      <c r="I211" s="99"/>
      <c r="J211" s="107"/>
      <c r="K211" s="49">
        <f>H211</f>
        <v>61382.92</v>
      </c>
      <c r="L211" s="79">
        <f t="shared" si="5"/>
        <v>141325.19</v>
      </c>
      <c r="M211" s="70"/>
      <c r="N211" s="71"/>
      <c r="O211" s="80"/>
      <c r="P211" s="70"/>
      <c r="Q211" s="71"/>
      <c r="R211" s="81"/>
    </row>
    <row r="212" spans="1:18" ht="13.5" customHeight="1" x14ac:dyDescent="0.2">
      <c r="A212" s="151"/>
      <c r="B212" s="106">
        <v>45670</v>
      </c>
      <c r="C212" s="99" t="s">
        <v>71</v>
      </c>
      <c r="D212" s="99"/>
      <c r="E212" s="99"/>
      <c r="F212" s="99"/>
      <c r="G212" s="99" t="s">
        <v>643</v>
      </c>
      <c r="H212" s="107">
        <v>61382.92</v>
      </c>
      <c r="I212" s="99"/>
      <c r="J212" s="107">
        <f>H212</f>
        <v>61382.92</v>
      </c>
      <c r="K212" s="49"/>
      <c r="L212" s="79">
        <f t="shared" si="5"/>
        <v>202708.11</v>
      </c>
      <c r="M212" s="70"/>
      <c r="N212" s="71"/>
      <c r="O212" s="80"/>
      <c r="P212" s="70"/>
      <c r="Q212" s="71"/>
      <c r="R212" s="81"/>
    </row>
    <row r="213" spans="1:18" ht="13.5" customHeight="1" x14ac:dyDescent="0.2">
      <c r="A213" s="151"/>
      <c r="B213" s="106"/>
      <c r="C213" s="99"/>
      <c r="D213" s="99" t="s">
        <v>645</v>
      </c>
      <c r="E213" s="99"/>
      <c r="F213" s="99"/>
      <c r="G213" s="99" t="s">
        <v>646</v>
      </c>
      <c r="H213" s="107">
        <v>75502.14</v>
      </c>
      <c r="I213" s="99"/>
      <c r="J213" s="107"/>
      <c r="K213" s="49">
        <f>H213</f>
        <v>75502.14</v>
      </c>
      <c r="L213" s="79">
        <f t="shared" si="5"/>
        <v>127205.96999999999</v>
      </c>
      <c r="M213" s="70"/>
      <c r="N213" s="71"/>
      <c r="O213" s="80"/>
      <c r="P213" s="70"/>
      <c r="Q213" s="71"/>
      <c r="R213" s="81"/>
    </row>
    <row r="214" spans="1:18" ht="13.5" customHeight="1" x14ac:dyDescent="0.2">
      <c r="A214" s="151"/>
      <c r="B214" s="106">
        <v>45670</v>
      </c>
      <c r="C214" s="99" t="s">
        <v>71</v>
      </c>
      <c r="D214" s="99"/>
      <c r="E214" s="99"/>
      <c r="F214" s="99"/>
      <c r="G214" s="99" t="s">
        <v>643</v>
      </c>
      <c r="H214" s="107">
        <v>75502.14</v>
      </c>
      <c r="I214" s="99"/>
      <c r="J214" s="107">
        <f>H214</f>
        <v>75502.14</v>
      </c>
      <c r="K214" s="49"/>
      <c r="L214" s="79">
        <f t="shared" si="5"/>
        <v>202708.11</v>
      </c>
      <c r="M214" s="70"/>
      <c r="N214" s="71"/>
      <c r="O214" s="80"/>
      <c r="P214" s="70"/>
      <c r="Q214" s="71"/>
      <c r="R214" s="81"/>
    </row>
    <row r="215" spans="1:18" ht="13.5" customHeight="1" x14ac:dyDescent="0.2">
      <c r="A215" s="151"/>
      <c r="B215" s="106"/>
      <c r="C215" s="99"/>
      <c r="D215" s="99" t="s">
        <v>654</v>
      </c>
      <c r="E215" s="99"/>
      <c r="F215" s="99"/>
      <c r="G215" s="99" t="s">
        <v>655</v>
      </c>
      <c r="H215" s="107">
        <v>74723.34</v>
      </c>
      <c r="I215" s="99"/>
      <c r="J215" s="107"/>
      <c r="K215" s="49">
        <f>H215</f>
        <v>74723.34</v>
      </c>
      <c r="L215" s="79">
        <f t="shared" si="5"/>
        <v>127984.76999999999</v>
      </c>
      <c r="M215" s="70"/>
      <c r="N215" s="71"/>
      <c r="O215" s="80"/>
      <c r="P215" s="70"/>
      <c r="Q215" s="71"/>
      <c r="R215" s="81"/>
    </row>
    <row r="216" spans="1:18" ht="13.5" customHeight="1" x14ac:dyDescent="0.2">
      <c r="A216" s="151"/>
      <c r="B216" s="106">
        <v>45691</v>
      </c>
      <c r="C216" s="99" t="s">
        <v>71</v>
      </c>
      <c r="D216" s="99"/>
      <c r="E216" s="99"/>
      <c r="F216" s="99"/>
      <c r="G216" s="99" t="s">
        <v>656</v>
      </c>
      <c r="H216" s="107">
        <v>74723.34</v>
      </c>
      <c r="I216" s="99"/>
      <c r="J216" s="107">
        <f>H216</f>
        <v>74723.34</v>
      </c>
      <c r="K216" s="49"/>
      <c r="L216" s="79">
        <f t="shared" si="5"/>
        <v>202708.11</v>
      </c>
      <c r="M216" s="70"/>
      <c r="N216" s="71"/>
      <c r="O216" s="80"/>
      <c r="P216" s="70"/>
      <c r="Q216" s="71"/>
      <c r="R216" s="81"/>
    </row>
    <row r="217" spans="1:18" ht="13.5" customHeight="1" x14ac:dyDescent="0.2">
      <c r="A217" s="151"/>
      <c r="B217" s="106"/>
      <c r="C217" s="99"/>
      <c r="D217" s="99" t="s">
        <v>658</v>
      </c>
      <c r="E217" s="99"/>
      <c r="F217" s="99"/>
      <c r="G217" s="99" t="s">
        <v>659</v>
      </c>
      <c r="H217" s="107">
        <v>106802.13</v>
      </c>
      <c r="I217" s="99"/>
      <c r="J217" s="107"/>
      <c r="K217" s="49">
        <f>H217</f>
        <v>106802.13</v>
      </c>
      <c r="L217" s="79">
        <f t="shared" si="5"/>
        <v>95905.979999999981</v>
      </c>
      <c r="M217" s="70"/>
      <c r="N217" s="71"/>
      <c r="O217" s="80"/>
      <c r="P217" s="70"/>
      <c r="Q217" s="71"/>
      <c r="R217" s="81"/>
    </row>
    <row r="218" spans="1:18" ht="13.5" customHeight="1" x14ac:dyDescent="0.2">
      <c r="A218" s="151"/>
      <c r="B218" s="106">
        <v>45699</v>
      </c>
      <c r="C218" s="99" t="s">
        <v>71</v>
      </c>
      <c r="D218" s="99"/>
      <c r="E218" s="99"/>
      <c r="F218" s="99"/>
      <c r="G218" s="99" t="s">
        <v>660</v>
      </c>
      <c r="H218" s="107">
        <v>106802.13</v>
      </c>
      <c r="I218" s="99"/>
      <c r="J218" s="107">
        <f>H218</f>
        <v>106802.13</v>
      </c>
      <c r="K218" s="49"/>
      <c r="L218" s="79">
        <f t="shared" si="5"/>
        <v>202708.11</v>
      </c>
      <c r="M218" s="70"/>
      <c r="N218" s="71"/>
      <c r="O218" s="80"/>
      <c r="P218" s="70"/>
      <c r="Q218" s="71"/>
      <c r="R218" s="81"/>
    </row>
    <row r="219" spans="1:18" ht="13.5" customHeight="1" x14ac:dyDescent="0.2">
      <c r="A219" s="151"/>
      <c r="B219" s="106"/>
      <c r="C219" s="99"/>
      <c r="D219" s="99" t="s">
        <v>663</v>
      </c>
      <c r="E219" s="99"/>
      <c r="F219" s="99"/>
      <c r="G219" s="99" t="s">
        <v>664</v>
      </c>
      <c r="H219" s="107">
        <v>69991.83</v>
      </c>
      <c r="I219" s="99"/>
      <c r="J219" s="107"/>
      <c r="K219" s="49">
        <f>H219</f>
        <v>69991.83</v>
      </c>
      <c r="L219" s="79">
        <f t="shared" si="5"/>
        <v>132716.27999999997</v>
      </c>
      <c r="M219" s="70"/>
      <c r="N219" s="71"/>
      <c r="O219" s="80"/>
      <c r="P219" s="70"/>
      <c r="Q219" s="71"/>
      <c r="R219" s="81"/>
    </row>
    <row r="220" spans="1:18" ht="13.5" customHeight="1" x14ac:dyDescent="0.2">
      <c r="A220" s="151"/>
      <c r="B220" s="106">
        <v>45699</v>
      </c>
      <c r="C220" s="99" t="s">
        <v>71</v>
      </c>
      <c r="D220" s="99"/>
      <c r="E220" s="99"/>
      <c r="F220" s="99"/>
      <c r="G220" s="99" t="s">
        <v>665</v>
      </c>
      <c r="H220" s="107">
        <v>69991.83</v>
      </c>
      <c r="I220" s="99"/>
      <c r="J220" s="107">
        <f>H220</f>
        <v>69991.83</v>
      </c>
      <c r="K220" s="49"/>
      <c r="L220" s="79">
        <f t="shared" si="5"/>
        <v>202708.11</v>
      </c>
      <c r="M220" s="70"/>
      <c r="N220" s="71"/>
      <c r="O220" s="80"/>
      <c r="P220" s="70"/>
      <c r="Q220" s="71"/>
      <c r="R220" s="81"/>
    </row>
    <row r="221" spans="1:18" ht="13.5" customHeight="1" x14ac:dyDescent="0.2">
      <c r="A221" s="151"/>
      <c r="B221" s="106"/>
      <c r="C221" s="99"/>
      <c r="D221" s="99" t="s">
        <v>668</v>
      </c>
      <c r="E221" s="99"/>
      <c r="F221" s="99"/>
      <c r="G221" s="99" t="s">
        <v>669</v>
      </c>
      <c r="H221" s="107">
        <v>93183.08</v>
      </c>
      <c r="I221" s="99"/>
      <c r="J221" s="107"/>
      <c r="K221" s="49">
        <f>H221</f>
        <v>93183.08</v>
      </c>
      <c r="L221" s="79">
        <f t="shared" si="5"/>
        <v>109525.02999999998</v>
      </c>
      <c r="M221" s="70"/>
      <c r="N221" s="71"/>
      <c r="O221" s="80"/>
      <c r="P221" s="70"/>
      <c r="Q221" s="71"/>
      <c r="R221" s="81"/>
    </row>
    <row r="222" spans="1:18" ht="13.5" customHeight="1" x14ac:dyDescent="0.2">
      <c r="A222" s="151"/>
      <c r="B222" s="106">
        <v>45691</v>
      </c>
      <c r="C222" s="99" t="s">
        <v>71</v>
      </c>
      <c r="D222" s="99"/>
      <c r="E222" s="99"/>
      <c r="F222" s="99"/>
      <c r="G222" s="99" t="s">
        <v>670</v>
      </c>
      <c r="H222" s="107">
        <v>93183.08</v>
      </c>
      <c r="I222" s="99"/>
      <c r="J222" s="107">
        <f>H222</f>
        <v>93183.08</v>
      </c>
      <c r="K222" s="49"/>
      <c r="L222" s="79">
        <f t="shared" si="5"/>
        <v>202708.11</v>
      </c>
      <c r="M222" s="70"/>
      <c r="N222" s="71"/>
      <c r="O222" s="80"/>
      <c r="P222" s="70"/>
      <c r="Q222" s="71"/>
      <c r="R222" s="81"/>
    </row>
    <row r="223" spans="1:18" ht="13.5" customHeight="1" x14ac:dyDescent="0.2">
      <c r="A223" s="151"/>
      <c r="B223" s="106"/>
      <c r="C223" s="99"/>
      <c r="D223" s="99" t="s">
        <v>673</v>
      </c>
      <c r="E223" s="99"/>
      <c r="F223" s="99"/>
      <c r="G223" s="99" t="s">
        <v>674</v>
      </c>
      <c r="H223" s="107">
        <v>62713.919999999998</v>
      </c>
      <c r="I223" s="99"/>
      <c r="J223" s="107"/>
      <c r="K223" s="49">
        <f>H223</f>
        <v>62713.919999999998</v>
      </c>
      <c r="L223" s="79">
        <f t="shared" si="5"/>
        <v>139994.19</v>
      </c>
      <c r="M223" s="70"/>
      <c r="N223" s="71"/>
      <c r="O223" s="80"/>
      <c r="P223" s="70"/>
      <c r="Q223" s="71"/>
      <c r="R223" s="81"/>
    </row>
    <row r="224" spans="1:18" ht="13.5" customHeight="1" x14ac:dyDescent="0.2">
      <c r="A224" s="151"/>
      <c r="B224" s="120">
        <v>45699</v>
      </c>
      <c r="C224" s="99" t="s">
        <v>71</v>
      </c>
      <c r="D224" s="99"/>
      <c r="E224" s="99"/>
      <c r="F224" s="99"/>
      <c r="G224" s="99" t="s">
        <v>675</v>
      </c>
      <c r="H224" s="107">
        <v>62713.919999999998</v>
      </c>
      <c r="I224" s="99"/>
      <c r="J224" s="107">
        <f>H224</f>
        <v>62713.919999999998</v>
      </c>
      <c r="K224" s="49"/>
      <c r="L224" s="79">
        <f t="shared" si="5"/>
        <v>202708.11</v>
      </c>
      <c r="M224" s="70"/>
      <c r="N224" s="71"/>
      <c r="O224" s="80"/>
      <c r="P224" s="70"/>
      <c r="Q224" s="71"/>
      <c r="R224" s="81"/>
    </row>
    <row r="225" spans="1:18" x14ac:dyDescent="0.2">
      <c r="A225" s="151"/>
      <c r="B225" s="120"/>
      <c r="C225" s="77"/>
      <c r="D225" s="99" t="s">
        <v>686</v>
      </c>
      <c r="E225" s="77"/>
      <c r="F225" s="43"/>
      <c r="G225" s="77" t="s">
        <v>684</v>
      </c>
      <c r="H225" s="125">
        <v>106659.46</v>
      </c>
      <c r="I225" s="97"/>
      <c r="J225" s="97"/>
      <c r="K225" s="97">
        <f>H225</f>
        <v>106659.46</v>
      </c>
      <c r="L225" s="79">
        <f t="shared" si="5"/>
        <v>96048.64999999998</v>
      </c>
      <c r="M225" s="70"/>
      <c r="N225" s="71"/>
      <c r="O225" s="80"/>
      <c r="P225" s="70"/>
      <c r="Q225" s="71"/>
      <c r="R225" s="81"/>
    </row>
    <row r="226" spans="1:18" x14ac:dyDescent="0.2">
      <c r="A226" s="151"/>
      <c r="B226" s="120">
        <v>45699</v>
      </c>
      <c r="C226" s="77" t="s">
        <v>71</v>
      </c>
      <c r="D226" s="99"/>
      <c r="E226" s="77"/>
      <c r="F226" s="130"/>
      <c r="G226" s="99" t="s">
        <v>687</v>
      </c>
      <c r="H226" s="125">
        <v>106659.46</v>
      </c>
      <c r="I226" s="97"/>
      <c r="J226" s="97">
        <f>H226</f>
        <v>106659.46</v>
      </c>
      <c r="K226" s="127"/>
      <c r="L226" s="79">
        <f t="shared" si="5"/>
        <v>202708.11</v>
      </c>
      <c r="M226" s="70"/>
      <c r="N226" s="131"/>
      <c r="O226" s="80"/>
      <c r="P226" s="70"/>
      <c r="Q226" s="71"/>
      <c r="R226" s="81"/>
    </row>
    <row r="227" spans="1:18" x14ac:dyDescent="0.2">
      <c r="A227" s="151"/>
      <c r="B227" s="120"/>
      <c r="C227" s="77"/>
      <c r="D227" s="99" t="s">
        <v>688</v>
      </c>
      <c r="E227" s="77"/>
      <c r="F227" s="43"/>
      <c r="G227" s="77" t="s">
        <v>689</v>
      </c>
      <c r="H227" s="125">
        <v>80335.570000000007</v>
      </c>
      <c r="I227" s="97"/>
      <c r="J227" s="97"/>
      <c r="K227" s="97">
        <f>H227</f>
        <v>80335.570000000007</v>
      </c>
      <c r="L227" s="79">
        <f t="shared" si="5"/>
        <v>122372.53999999998</v>
      </c>
      <c r="M227" s="70"/>
      <c r="N227" s="71"/>
      <c r="O227" s="80"/>
      <c r="P227" s="70"/>
      <c r="Q227" s="71"/>
      <c r="R227" s="81"/>
    </row>
    <row r="228" spans="1:18" x14ac:dyDescent="0.2">
      <c r="A228" s="151"/>
      <c r="B228" s="120">
        <v>45716</v>
      </c>
      <c r="C228" s="77" t="s">
        <v>71</v>
      </c>
      <c r="D228" s="99"/>
      <c r="E228" s="77"/>
      <c r="F228" s="130"/>
      <c r="G228" s="99" t="s">
        <v>685</v>
      </c>
      <c r="H228" s="125">
        <v>80335.570000000007</v>
      </c>
      <c r="I228" s="77"/>
      <c r="J228" s="97">
        <f>H228</f>
        <v>80335.570000000007</v>
      </c>
      <c r="K228" s="127"/>
      <c r="L228" s="79">
        <f t="shared" si="5"/>
        <v>202708.11</v>
      </c>
      <c r="M228" s="70"/>
      <c r="N228" s="131"/>
      <c r="O228" s="80"/>
      <c r="P228" s="70"/>
      <c r="Q228" s="71"/>
      <c r="R228" s="81"/>
    </row>
    <row r="229" spans="1:18" x14ac:dyDescent="0.2">
      <c r="A229" s="151"/>
      <c r="B229" s="120"/>
      <c r="C229" s="77"/>
      <c r="D229" s="99" t="s">
        <v>690</v>
      </c>
      <c r="E229" s="77"/>
      <c r="F229" s="43"/>
      <c r="G229" s="77" t="s">
        <v>691</v>
      </c>
      <c r="H229" s="125">
        <v>76961.899999999994</v>
      </c>
      <c r="I229" s="97"/>
      <c r="J229" s="97"/>
      <c r="K229" s="97">
        <f>H229</f>
        <v>76961.899999999994</v>
      </c>
      <c r="L229" s="79">
        <f t="shared" si="5"/>
        <v>125746.20999999999</v>
      </c>
      <c r="M229" s="70"/>
      <c r="N229" s="71"/>
      <c r="O229" s="80"/>
      <c r="P229" s="70"/>
      <c r="Q229" s="71"/>
      <c r="R229" s="81"/>
    </row>
    <row r="230" spans="1:18" x14ac:dyDescent="0.2">
      <c r="A230" s="151"/>
      <c r="B230" s="120">
        <v>45716</v>
      </c>
      <c r="C230" s="77" t="s">
        <v>71</v>
      </c>
      <c r="D230" s="99"/>
      <c r="E230" s="77"/>
      <c r="F230" s="130"/>
      <c r="G230" s="99" t="s">
        <v>692</v>
      </c>
      <c r="H230" s="125">
        <v>76961.899999999994</v>
      </c>
      <c r="I230" s="77"/>
      <c r="J230" s="97">
        <f>H230</f>
        <v>76961.899999999994</v>
      </c>
      <c r="K230" s="127"/>
      <c r="L230" s="79">
        <f t="shared" si="5"/>
        <v>202708.11</v>
      </c>
      <c r="M230" s="70"/>
      <c r="N230" s="131"/>
      <c r="O230" s="80"/>
      <c r="P230" s="70"/>
      <c r="Q230" s="71"/>
      <c r="R230" s="81"/>
    </row>
    <row r="231" spans="1:18" x14ac:dyDescent="0.2">
      <c r="A231" s="151"/>
      <c r="B231" s="120"/>
      <c r="C231" s="77"/>
      <c r="D231" s="99" t="s">
        <v>694</v>
      </c>
      <c r="E231" s="77"/>
      <c r="F231" s="43"/>
      <c r="G231" s="77" t="s">
        <v>695</v>
      </c>
      <c r="H231" s="125">
        <v>58271.86</v>
      </c>
      <c r="I231" s="97"/>
      <c r="J231" s="97"/>
      <c r="K231" s="97">
        <f>H231</f>
        <v>58271.86</v>
      </c>
      <c r="L231" s="79">
        <f t="shared" si="5"/>
        <v>144436.25</v>
      </c>
      <c r="M231" s="70"/>
      <c r="N231" s="71"/>
      <c r="O231" s="80"/>
      <c r="P231" s="70"/>
      <c r="Q231" s="71"/>
      <c r="R231" s="81"/>
    </row>
    <row r="232" spans="1:18" x14ac:dyDescent="0.2">
      <c r="A232" s="151"/>
      <c r="B232" s="120">
        <v>45716</v>
      </c>
      <c r="C232" s="77" t="s">
        <v>71</v>
      </c>
      <c r="D232" s="99"/>
      <c r="E232" s="77"/>
      <c r="F232" s="130"/>
      <c r="G232" s="99" t="s">
        <v>696</v>
      </c>
      <c r="H232" s="125">
        <v>58271.86</v>
      </c>
      <c r="I232" s="77"/>
      <c r="J232" s="97">
        <f>H232</f>
        <v>58271.86</v>
      </c>
      <c r="K232" s="127"/>
      <c r="L232" s="79">
        <f t="shared" si="5"/>
        <v>202708.11</v>
      </c>
      <c r="M232" s="70"/>
      <c r="N232" s="131"/>
      <c r="O232" s="80"/>
      <c r="P232" s="70"/>
      <c r="Q232" s="71"/>
      <c r="R232" s="81"/>
    </row>
    <row r="233" spans="1:18" x14ac:dyDescent="0.2">
      <c r="A233" s="151"/>
      <c r="B233" s="120"/>
      <c r="C233" s="77"/>
      <c r="D233" s="99" t="s">
        <v>698</v>
      </c>
      <c r="E233" s="77"/>
      <c r="F233" s="43"/>
      <c r="G233" s="77" t="s">
        <v>699</v>
      </c>
      <c r="H233" s="125">
        <v>60086.98</v>
      </c>
      <c r="I233" s="97"/>
      <c r="J233" s="97"/>
      <c r="K233" s="97">
        <f>H233</f>
        <v>60086.98</v>
      </c>
      <c r="L233" s="79">
        <f t="shared" si="5"/>
        <v>142621.12999999998</v>
      </c>
      <c r="M233" s="70"/>
      <c r="N233" s="71"/>
      <c r="O233" s="80"/>
      <c r="P233" s="70"/>
      <c r="Q233" s="71"/>
      <c r="R233" s="81"/>
    </row>
    <row r="234" spans="1:18" x14ac:dyDescent="0.2">
      <c r="A234" s="151"/>
      <c r="B234" s="120">
        <v>45716</v>
      </c>
      <c r="C234" s="77" t="s">
        <v>71</v>
      </c>
      <c r="D234" s="99"/>
      <c r="E234" s="77"/>
      <c r="F234" s="130"/>
      <c r="G234" s="99" t="s">
        <v>700</v>
      </c>
      <c r="H234" s="125">
        <v>60086.98</v>
      </c>
      <c r="I234" s="77"/>
      <c r="J234" s="97">
        <f>H234</f>
        <v>60086.98</v>
      </c>
      <c r="K234" s="127"/>
      <c r="L234" s="79">
        <f t="shared" si="5"/>
        <v>202708.11</v>
      </c>
      <c r="M234" s="70"/>
      <c r="N234" s="131"/>
      <c r="O234" s="80"/>
      <c r="P234" s="70"/>
      <c r="Q234" s="71"/>
      <c r="R234" s="81"/>
    </row>
    <row r="235" spans="1:18" x14ac:dyDescent="0.2">
      <c r="A235" s="151"/>
      <c r="B235" s="120"/>
      <c r="C235" s="77"/>
      <c r="D235" s="99" t="s">
        <v>714</v>
      </c>
      <c r="E235" s="77"/>
      <c r="F235" s="43"/>
      <c r="G235" s="77" t="s">
        <v>715</v>
      </c>
      <c r="H235" s="125">
        <v>123726.34</v>
      </c>
      <c r="I235" s="97"/>
      <c r="J235" s="97"/>
      <c r="K235" s="97">
        <f>H235</f>
        <v>123726.34</v>
      </c>
      <c r="L235" s="79">
        <f t="shared" si="5"/>
        <v>78981.76999999999</v>
      </c>
      <c r="M235" s="70"/>
      <c r="N235" s="71"/>
      <c r="O235" s="80"/>
      <c r="P235" s="70"/>
      <c r="Q235" s="71"/>
      <c r="R235" s="81"/>
    </row>
    <row r="236" spans="1:18" x14ac:dyDescent="0.2">
      <c r="A236" s="151"/>
      <c r="B236" s="120">
        <v>45733</v>
      </c>
      <c r="C236" s="77" t="s">
        <v>71</v>
      </c>
      <c r="D236" s="99"/>
      <c r="E236" s="77"/>
      <c r="F236" s="130"/>
      <c r="G236" s="99" t="s">
        <v>716</v>
      </c>
      <c r="H236" s="125">
        <v>123726.34</v>
      </c>
      <c r="I236" s="77"/>
      <c r="J236" s="97">
        <f>H236</f>
        <v>123726.34</v>
      </c>
      <c r="K236" s="127"/>
      <c r="L236" s="79">
        <f t="shared" si="5"/>
        <v>202708.11</v>
      </c>
      <c r="M236" s="70"/>
      <c r="N236" s="131"/>
      <c r="O236" s="80"/>
      <c r="P236" s="70"/>
      <c r="Q236" s="71"/>
      <c r="R236" s="81"/>
    </row>
    <row r="237" spans="1:18" x14ac:dyDescent="0.2">
      <c r="A237" s="151"/>
      <c r="B237" s="120"/>
      <c r="C237" s="77"/>
      <c r="D237" s="99" t="s">
        <v>718</v>
      </c>
      <c r="E237" s="77"/>
      <c r="F237" s="43"/>
      <c r="G237" s="77" t="s">
        <v>719</v>
      </c>
      <c r="H237" s="125">
        <v>79439.039999999994</v>
      </c>
      <c r="I237" s="97"/>
      <c r="J237" s="97"/>
      <c r="K237" s="97">
        <f>H237</f>
        <v>79439.039999999994</v>
      </c>
      <c r="L237" s="79">
        <f t="shared" si="5"/>
        <v>123269.06999999999</v>
      </c>
      <c r="M237" s="70"/>
      <c r="N237" s="71"/>
      <c r="O237" s="80"/>
      <c r="P237" s="70"/>
      <c r="Q237" s="71"/>
      <c r="R237" s="81"/>
    </row>
    <row r="238" spans="1:18" x14ac:dyDescent="0.2">
      <c r="A238" s="151"/>
      <c r="B238" s="120">
        <v>45736</v>
      </c>
      <c r="C238" s="77" t="s">
        <v>71</v>
      </c>
      <c r="D238" s="99"/>
      <c r="E238" s="77"/>
      <c r="F238" s="130"/>
      <c r="G238" s="99" t="s">
        <v>720</v>
      </c>
      <c r="H238" s="125">
        <v>79439.039999999994</v>
      </c>
      <c r="I238" s="77"/>
      <c r="J238" s="97">
        <f>H238</f>
        <v>79439.039999999994</v>
      </c>
      <c r="K238" s="127"/>
      <c r="L238" s="79">
        <f t="shared" si="5"/>
        <v>202708.11</v>
      </c>
      <c r="M238" s="70"/>
      <c r="N238" s="131"/>
      <c r="O238" s="80"/>
      <c r="P238" s="70"/>
      <c r="Q238" s="71"/>
      <c r="R238" s="81"/>
    </row>
    <row r="239" spans="1:18" x14ac:dyDescent="0.2">
      <c r="A239" s="151"/>
      <c r="B239" s="120"/>
      <c r="C239" s="77"/>
      <c r="D239" s="99" t="s">
        <v>727</v>
      </c>
      <c r="E239" s="77"/>
      <c r="F239" s="43"/>
      <c r="G239" s="77" t="s">
        <v>728</v>
      </c>
      <c r="H239" s="125">
        <v>75467.460000000006</v>
      </c>
      <c r="I239" s="97"/>
      <c r="J239" s="97"/>
      <c r="K239" s="97">
        <f>H239</f>
        <v>75467.460000000006</v>
      </c>
      <c r="L239" s="79">
        <f t="shared" si="5"/>
        <v>127240.64999999998</v>
      </c>
      <c r="M239" s="70"/>
      <c r="N239" s="71"/>
      <c r="O239" s="80"/>
      <c r="P239" s="70"/>
      <c r="Q239" s="71"/>
      <c r="R239" s="81"/>
    </row>
    <row r="240" spans="1:18" x14ac:dyDescent="0.2">
      <c r="A240" s="151"/>
      <c r="B240" s="120">
        <v>45733</v>
      </c>
      <c r="C240" s="77" t="s">
        <v>71</v>
      </c>
      <c r="D240" s="99"/>
      <c r="E240" s="77"/>
      <c r="F240" s="130"/>
      <c r="G240" s="99" t="s">
        <v>729</v>
      </c>
      <c r="H240" s="125">
        <v>75467.460000000006</v>
      </c>
      <c r="I240" s="77"/>
      <c r="J240" s="97">
        <f>H240</f>
        <v>75467.460000000006</v>
      </c>
      <c r="K240" s="127"/>
      <c r="L240" s="79">
        <f t="shared" si="5"/>
        <v>202708.11</v>
      </c>
      <c r="M240" s="70"/>
      <c r="N240" s="131"/>
      <c r="O240" s="80"/>
      <c r="P240" s="70"/>
      <c r="Q240" s="71"/>
      <c r="R240" s="81"/>
    </row>
    <row r="241" spans="1:18" x14ac:dyDescent="0.2">
      <c r="A241" s="151"/>
      <c r="B241" s="120"/>
      <c r="C241" s="77"/>
      <c r="D241" s="99" t="s">
        <v>731</v>
      </c>
      <c r="E241" s="77"/>
      <c r="F241" s="43"/>
      <c r="G241" s="77" t="s">
        <v>732</v>
      </c>
      <c r="H241" s="125">
        <v>126086.14</v>
      </c>
      <c r="I241" s="97"/>
      <c r="J241" s="97"/>
      <c r="K241" s="97">
        <f>H241</f>
        <v>126086.14</v>
      </c>
      <c r="L241" s="79">
        <f t="shared" si="5"/>
        <v>76621.969999999987</v>
      </c>
      <c r="M241" s="70"/>
      <c r="N241" s="71"/>
      <c r="O241" s="80"/>
      <c r="P241" s="70"/>
      <c r="Q241" s="71"/>
      <c r="R241" s="81"/>
    </row>
    <row r="242" spans="1:18" x14ac:dyDescent="0.2">
      <c r="A242" s="151"/>
      <c r="B242" s="120">
        <v>45777</v>
      </c>
      <c r="C242" s="77" t="s">
        <v>71</v>
      </c>
      <c r="D242" s="99"/>
      <c r="E242" s="77"/>
      <c r="F242" s="130"/>
      <c r="G242" s="99" t="s">
        <v>733</v>
      </c>
      <c r="H242" s="125">
        <v>126086.14</v>
      </c>
      <c r="I242" s="77"/>
      <c r="J242" s="97">
        <f>H242</f>
        <v>126086.14</v>
      </c>
      <c r="K242" s="127"/>
      <c r="L242" s="79">
        <f t="shared" si="5"/>
        <v>202708.11</v>
      </c>
      <c r="M242" s="70"/>
      <c r="N242" s="131"/>
      <c r="O242" s="80"/>
      <c r="P242" s="70"/>
      <c r="Q242" s="71"/>
      <c r="R242" s="81"/>
    </row>
    <row r="243" spans="1:18" x14ac:dyDescent="0.2">
      <c r="A243" s="151"/>
      <c r="B243" s="120"/>
      <c r="C243" s="77"/>
      <c r="D243" s="99" t="s">
        <v>731</v>
      </c>
      <c r="E243" s="77"/>
      <c r="F243" s="43"/>
      <c r="G243" s="77" t="s">
        <v>741</v>
      </c>
      <c r="H243" s="125">
        <v>166990.72</v>
      </c>
      <c r="I243" s="97"/>
      <c r="J243" s="97"/>
      <c r="K243" s="97">
        <f>H243</f>
        <v>166990.72</v>
      </c>
      <c r="L243" s="79">
        <f t="shared" si="5"/>
        <v>35717.389999999985</v>
      </c>
      <c r="M243" s="70"/>
      <c r="N243" s="71"/>
      <c r="O243" s="80"/>
      <c r="P243" s="70"/>
      <c r="Q243" s="71"/>
      <c r="R243" s="81"/>
    </row>
    <row r="244" spans="1:18" x14ac:dyDescent="0.2">
      <c r="A244" s="151"/>
      <c r="B244" s="120">
        <v>45792</v>
      </c>
      <c r="C244" s="77" t="s">
        <v>71</v>
      </c>
      <c r="D244" s="99"/>
      <c r="E244" s="77"/>
      <c r="F244" s="130"/>
      <c r="G244" s="99" t="s">
        <v>742</v>
      </c>
      <c r="H244" s="125">
        <v>166990.72</v>
      </c>
      <c r="I244" s="77"/>
      <c r="J244" s="97">
        <f>H244</f>
        <v>166990.72</v>
      </c>
      <c r="K244" s="127"/>
      <c r="L244" s="79">
        <f t="shared" si="5"/>
        <v>202708.11</v>
      </c>
      <c r="M244" s="70"/>
      <c r="N244" s="131"/>
      <c r="O244" s="80"/>
      <c r="P244" s="70"/>
      <c r="Q244" s="71"/>
      <c r="R244" s="81"/>
    </row>
    <row r="245" spans="1:18" x14ac:dyDescent="0.2">
      <c r="A245" s="151"/>
      <c r="B245" s="120"/>
      <c r="C245" s="77"/>
      <c r="D245" s="99" t="s">
        <v>751</v>
      </c>
      <c r="E245" s="77"/>
      <c r="F245" s="43"/>
      <c r="G245" s="77" t="s">
        <v>752</v>
      </c>
      <c r="H245" s="125">
        <v>184833.74</v>
      </c>
      <c r="I245" s="97"/>
      <c r="J245" s="97"/>
      <c r="K245" s="97">
        <f>H245</f>
        <v>184833.74</v>
      </c>
      <c r="L245" s="79">
        <f t="shared" si="5"/>
        <v>17874.369999999995</v>
      </c>
      <c r="M245" s="70"/>
      <c r="N245" s="71"/>
      <c r="O245" s="80"/>
      <c r="P245" s="70"/>
      <c r="Q245" s="71"/>
      <c r="R245" s="81"/>
    </row>
    <row r="246" spans="1:18" x14ac:dyDescent="0.2">
      <c r="A246" s="151"/>
      <c r="B246" s="120">
        <v>45792</v>
      </c>
      <c r="C246" s="77" t="s">
        <v>71</v>
      </c>
      <c r="D246" s="99"/>
      <c r="E246" s="77"/>
      <c r="F246" s="130"/>
      <c r="G246" s="99" t="s">
        <v>753</v>
      </c>
      <c r="H246" s="125">
        <v>184833.74</v>
      </c>
      <c r="I246" s="77"/>
      <c r="J246" s="97">
        <f>H246</f>
        <v>184833.74</v>
      </c>
      <c r="K246" s="127"/>
      <c r="L246" s="79">
        <f t="shared" si="5"/>
        <v>202708.11</v>
      </c>
      <c r="M246" s="70"/>
      <c r="N246" s="131"/>
      <c r="O246" s="80"/>
      <c r="P246" s="70"/>
      <c r="Q246" s="71"/>
      <c r="R246" s="81"/>
    </row>
    <row r="247" spans="1:18" x14ac:dyDescent="0.2">
      <c r="A247" s="151"/>
      <c r="B247" s="120"/>
      <c r="C247" s="77"/>
      <c r="D247" s="99" t="s">
        <v>755</v>
      </c>
      <c r="E247" s="77"/>
      <c r="F247" s="43"/>
      <c r="G247" s="77" t="s">
        <v>756</v>
      </c>
      <c r="H247" s="125">
        <v>65305.47</v>
      </c>
      <c r="I247" s="97"/>
      <c r="J247" s="97"/>
      <c r="K247" s="97">
        <f>H247</f>
        <v>65305.47</v>
      </c>
      <c r="L247" s="79">
        <f t="shared" si="5"/>
        <v>137402.63999999998</v>
      </c>
      <c r="M247" s="70"/>
      <c r="N247" s="71"/>
      <c r="O247" s="80"/>
      <c r="P247" s="70"/>
      <c r="Q247" s="71"/>
      <c r="R247" s="81"/>
    </row>
    <row r="248" spans="1:18" x14ac:dyDescent="0.2">
      <c r="A248" s="151"/>
      <c r="B248" s="120">
        <v>45824</v>
      </c>
      <c r="C248" s="77" t="s">
        <v>71</v>
      </c>
      <c r="D248" s="99"/>
      <c r="E248" s="77"/>
      <c r="F248" s="130"/>
      <c r="G248" s="99" t="s">
        <v>757</v>
      </c>
      <c r="H248" s="125">
        <v>65305.47</v>
      </c>
      <c r="I248" s="77"/>
      <c r="J248" s="97">
        <f>H248</f>
        <v>65305.47</v>
      </c>
      <c r="K248" s="127"/>
      <c r="L248" s="79">
        <f t="shared" si="5"/>
        <v>202708.11</v>
      </c>
      <c r="M248" s="70"/>
      <c r="N248" s="131"/>
      <c r="O248" s="80"/>
      <c r="P248" s="70"/>
      <c r="Q248" s="71"/>
      <c r="R248" s="81"/>
    </row>
    <row r="249" spans="1:18" x14ac:dyDescent="0.2">
      <c r="A249" s="151"/>
      <c r="B249" s="120"/>
      <c r="C249" s="77"/>
      <c r="D249" s="99" t="s">
        <v>759</v>
      </c>
      <c r="E249" s="77"/>
      <c r="F249" s="43"/>
      <c r="G249" s="77" t="s">
        <v>760</v>
      </c>
      <c r="H249" s="125">
        <v>65305.47</v>
      </c>
      <c r="I249" s="97"/>
      <c r="J249" s="97"/>
      <c r="K249" s="97">
        <v>85834.76</v>
      </c>
      <c r="L249" s="79">
        <f t="shared" si="5"/>
        <v>116873.34999999999</v>
      </c>
      <c r="M249" s="70"/>
      <c r="N249" s="71"/>
      <c r="O249" s="80"/>
      <c r="P249" s="70"/>
      <c r="Q249" s="71"/>
      <c r="R249" s="81"/>
    </row>
    <row r="250" spans="1:18" x14ac:dyDescent="0.2">
      <c r="A250" s="151"/>
      <c r="B250" s="120">
        <v>45824</v>
      </c>
      <c r="C250" s="77" t="s">
        <v>71</v>
      </c>
      <c r="D250" s="99"/>
      <c r="E250" s="77"/>
      <c r="F250" s="130"/>
      <c r="G250" s="99" t="s">
        <v>761</v>
      </c>
      <c r="H250" s="125">
        <v>65305.47</v>
      </c>
      <c r="I250" s="77"/>
      <c r="J250" s="97">
        <v>85834.76</v>
      </c>
      <c r="K250" s="127"/>
      <c r="L250" s="79">
        <f t="shared" si="5"/>
        <v>202708.11</v>
      </c>
      <c r="M250" s="70"/>
      <c r="N250" s="131"/>
      <c r="O250" s="80"/>
      <c r="P250" s="70"/>
      <c r="Q250" s="71"/>
      <c r="R250" s="81"/>
    </row>
    <row r="251" spans="1:18" x14ac:dyDescent="0.2">
      <c r="A251" s="151"/>
      <c r="B251" s="120"/>
      <c r="C251" s="77"/>
      <c r="D251" s="99" t="s">
        <v>764</v>
      </c>
      <c r="E251" s="77"/>
      <c r="F251" s="43"/>
      <c r="G251" s="77" t="s">
        <v>765</v>
      </c>
      <c r="H251" s="125">
        <v>78653.87</v>
      </c>
      <c r="I251" s="97"/>
      <c r="J251" s="97"/>
      <c r="K251" s="97">
        <v>78653.87</v>
      </c>
      <c r="L251" s="79">
        <f t="shared" si="5"/>
        <v>124054.23999999999</v>
      </c>
      <c r="M251" s="70"/>
      <c r="N251" s="71"/>
      <c r="O251" s="80"/>
      <c r="P251" s="70"/>
      <c r="Q251" s="71"/>
      <c r="R251" s="81"/>
    </row>
    <row r="252" spans="1:18" x14ac:dyDescent="0.2">
      <c r="A252" s="151"/>
      <c r="B252" s="120">
        <v>45824</v>
      </c>
      <c r="C252" s="77" t="s">
        <v>71</v>
      </c>
      <c r="D252" s="99"/>
      <c r="E252" s="77"/>
      <c r="F252" s="130"/>
      <c r="G252" s="99" t="s">
        <v>766</v>
      </c>
      <c r="H252" s="125">
        <v>78653.87</v>
      </c>
      <c r="I252" s="77"/>
      <c r="J252" s="97">
        <v>78653.87</v>
      </c>
      <c r="K252" s="127"/>
      <c r="L252" s="79">
        <f t="shared" si="5"/>
        <v>202708.11</v>
      </c>
      <c r="M252" s="70"/>
      <c r="N252" s="131"/>
      <c r="O252" s="80"/>
      <c r="P252" s="70"/>
      <c r="Q252" s="71"/>
      <c r="R252" s="81"/>
    </row>
    <row r="253" spans="1:18" x14ac:dyDescent="0.2">
      <c r="A253" s="151" t="s">
        <v>744</v>
      </c>
      <c r="B253" s="120"/>
      <c r="C253" s="77"/>
      <c r="D253" s="99" t="s">
        <v>770</v>
      </c>
      <c r="E253" s="77"/>
      <c r="F253" s="43"/>
      <c r="G253" s="77" t="s">
        <v>771</v>
      </c>
      <c r="H253" s="125">
        <v>31735.75</v>
      </c>
      <c r="I253" s="97"/>
      <c r="J253" s="97"/>
      <c r="K253" s="97">
        <f>H253</f>
        <v>31735.75</v>
      </c>
      <c r="L253" s="79">
        <f t="shared" si="5"/>
        <v>170972.36</v>
      </c>
      <c r="M253" s="70"/>
      <c r="N253" s="71"/>
      <c r="O253" s="80"/>
      <c r="P253" s="70"/>
      <c r="Q253" s="71"/>
      <c r="R253" s="81"/>
    </row>
    <row r="254" spans="1:18" x14ac:dyDescent="0.2">
      <c r="A254" s="151"/>
      <c r="B254" s="120">
        <v>45842</v>
      </c>
      <c r="C254" s="77" t="s">
        <v>71</v>
      </c>
      <c r="D254" s="99"/>
      <c r="E254" s="77"/>
      <c r="F254" s="130"/>
      <c r="G254" s="99" t="s">
        <v>772</v>
      </c>
      <c r="H254" s="125">
        <v>31735.75</v>
      </c>
      <c r="I254" s="77"/>
      <c r="J254" s="97">
        <f>H254</f>
        <v>31735.75</v>
      </c>
      <c r="K254" s="127"/>
      <c r="L254" s="79">
        <f t="shared" si="5"/>
        <v>202708.11</v>
      </c>
      <c r="M254" s="70"/>
      <c r="N254" s="131"/>
      <c r="O254" s="80"/>
      <c r="P254" s="70"/>
      <c r="Q254" s="71"/>
      <c r="R254" s="81"/>
    </row>
    <row r="255" spans="1:18" x14ac:dyDescent="0.2">
      <c r="A255" s="151" t="s">
        <v>744</v>
      </c>
      <c r="B255" s="120"/>
      <c r="C255" s="77"/>
      <c r="D255" s="99" t="s">
        <v>774</v>
      </c>
      <c r="E255" s="77"/>
      <c r="F255" s="43"/>
      <c r="G255" s="77" t="s">
        <v>775</v>
      </c>
      <c r="H255" s="125">
        <v>81590.509999999995</v>
      </c>
      <c r="I255" s="97"/>
      <c r="J255" s="97"/>
      <c r="K255" s="97">
        <f>H255</f>
        <v>81590.509999999995</v>
      </c>
      <c r="L255" s="79">
        <f t="shared" si="5"/>
        <v>121117.59999999999</v>
      </c>
      <c r="M255" s="70"/>
      <c r="N255" s="71"/>
      <c r="O255" s="80"/>
      <c r="P255" s="70"/>
      <c r="Q255" s="71"/>
      <c r="R255" s="81"/>
    </row>
    <row r="256" spans="1:18" x14ac:dyDescent="0.2">
      <c r="A256" s="151"/>
      <c r="B256" s="120">
        <v>45842</v>
      </c>
      <c r="C256" s="77" t="s">
        <v>71</v>
      </c>
      <c r="D256" s="99"/>
      <c r="E256" s="77"/>
      <c r="F256" s="130"/>
      <c r="G256" s="99" t="s">
        <v>776</v>
      </c>
      <c r="H256" s="125">
        <v>81590.509999999995</v>
      </c>
      <c r="I256" s="77"/>
      <c r="J256" s="97">
        <f>H256</f>
        <v>81590.509999999995</v>
      </c>
      <c r="K256" s="127"/>
      <c r="L256" s="79">
        <f t="shared" si="5"/>
        <v>202708.11</v>
      </c>
      <c r="M256" s="70"/>
      <c r="N256" s="131"/>
      <c r="O256" s="80"/>
      <c r="P256" s="70"/>
      <c r="Q256" s="71"/>
      <c r="R256" s="81"/>
    </row>
    <row r="257" spans="1:18" x14ac:dyDescent="0.2">
      <c r="A257" s="151" t="s">
        <v>744</v>
      </c>
      <c r="B257" s="120"/>
      <c r="C257" s="77"/>
      <c r="D257" s="99" t="s">
        <v>785</v>
      </c>
      <c r="E257" s="77"/>
      <c r="F257" s="43"/>
      <c r="G257" s="77" t="s">
        <v>786</v>
      </c>
      <c r="H257" s="125">
        <v>78191.63</v>
      </c>
      <c r="I257" s="97"/>
      <c r="J257" s="97"/>
      <c r="K257" s="97">
        <f>H257</f>
        <v>78191.63</v>
      </c>
      <c r="L257" s="79">
        <f t="shared" si="5"/>
        <v>124516.47999999998</v>
      </c>
      <c r="M257" s="70"/>
      <c r="N257" s="71"/>
      <c r="O257" s="80"/>
      <c r="P257" s="70"/>
      <c r="Q257" s="71"/>
      <c r="R257" s="81"/>
    </row>
    <row r="258" spans="1:18" x14ac:dyDescent="0.2">
      <c r="A258" s="151"/>
      <c r="B258" s="120">
        <v>45842</v>
      </c>
      <c r="C258" s="77" t="s">
        <v>71</v>
      </c>
      <c r="D258" s="99"/>
      <c r="E258" s="77"/>
      <c r="F258" s="130"/>
      <c r="G258" s="99" t="s">
        <v>787</v>
      </c>
      <c r="H258" s="125">
        <v>78191.63</v>
      </c>
      <c r="I258" s="77"/>
      <c r="J258" s="97">
        <f>H258</f>
        <v>78191.63</v>
      </c>
      <c r="K258" s="127"/>
      <c r="L258" s="79">
        <f t="shared" si="5"/>
        <v>202708.11</v>
      </c>
      <c r="M258" s="70"/>
      <c r="N258" s="131"/>
      <c r="O258" s="80"/>
      <c r="P258" s="70"/>
      <c r="Q258" s="71"/>
      <c r="R258" s="81"/>
    </row>
    <row r="259" spans="1:18" ht="10.5" customHeight="1" x14ac:dyDescent="0.2">
      <c r="A259" s="151" t="s">
        <v>744</v>
      </c>
      <c r="B259" s="120"/>
      <c r="C259" s="77"/>
      <c r="D259" s="99" t="s">
        <v>796</v>
      </c>
      <c r="E259" s="77"/>
      <c r="F259" s="43"/>
      <c r="G259" s="77" t="s">
        <v>797</v>
      </c>
      <c r="H259" s="125">
        <v>87001.24</v>
      </c>
      <c r="I259" s="97"/>
      <c r="J259" s="97"/>
      <c r="K259" s="97">
        <f>H259</f>
        <v>87001.24</v>
      </c>
      <c r="L259" s="79">
        <f t="shared" si="5"/>
        <v>115706.86999999998</v>
      </c>
      <c r="M259" s="70"/>
      <c r="N259" s="71"/>
      <c r="O259" s="80"/>
      <c r="P259" s="70"/>
      <c r="Q259" s="71"/>
      <c r="R259" s="81"/>
    </row>
    <row r="260" spans="1:18" x14ac:dyDescent="0.2">
      <c r="A260" s="151"/>
      <c r="B260" s="120">
        <v>45842</v>
      </c>
      <c r="C260" s="77" t="s">
        <v>71</v>
      </c>
      <c r="D260" s="99"/>
      <c r="E260" s="77"/>
      <c r="F260" s="130"/>
      <c r="G260" s="99" t="s">
        <v>798</v>
      </c>
      <c r="H260" s="125">
        <v>87001.24</v>
      </c>
      <c r="I260" s="77"/>
      <c r="J260" s="97">
        <f>H260</f>
        <v>87001.24</v>
      </c>
      <c r="K260" s="127"/>
      <c r="L260" s="79">
        <f t="shared" si="5"/>
        <v>202708.11</v>
      </c>
      <c r="M260" s="70"/>
      <c r="N260" s="131"/>
      <c r="O260" s="80"/>
      <c r="P260" s="70"/>
      <c r="Q260" s="71"/>
      <c r="R260" s="81"/>
    </row>
    <row r="261" spans="1:18" x14ac:dyDescent="0.2">
      <c r="A261" s="151"/>
      <c r="B261" s="120"/>
      <c r="C261" s="77"/>
      <c r="D261" s="99"/>
      <c r="E261" s="77"/>
      <c r="F261" s="130"/>
      <c r="G261" s="99"/>
      <c r="H261" s="125"/>
      <c r="I261" s="77"/>
      <c r="J261" s="97"/>
      <c r="K261" s="64"/>
      <c r="L261" s="79">
        <f t="shared" si="5"/>
        <v>202708.11</v>
      </c>
      <c r="M261" s="70"/>
      <c r="N261" s="131"/>
      <c r="O261" s="80"/>
      <c r="P261" s="70"/>
      <c r="Q261" s="71"/>
      <c r="R261" s="81"/>
    </row>
    <row r="262" spans="1:18" x14ac:dyDescent="0.2">
      <c r="A262" s="151"/>
      <c r="B262" s="120"/>
      <c r="C262" s="77"/>
      <c r="D262" s="99"/>
      <c r="E262" s="77"/>
      <c r="F262" s="130"/>
      <c r="G262" s="99"/>
      <c r="H262" s="125"/>
      <c r="I262" s="77"/>
      <c r="J262" s="97"/>
      <c r="K262" s="64"/>
      <c r="L262" s="79">
        <f t="shared" si="5"/>
        <v>202708.11</v>
      </c>
      <c r="M262" s="70"/>
      <c r="N262" s="131"/>
      <c r="O262" s="80"/>
      <c r="P262" s="70"/>
      <c r="Q262" s="71"/>
      <c r="R262" s="81"/>
    </row>
    <row r="263" spans="1:18" x14ac:dyDescent="0.2">
      <c r="A263" s="151"/>
      <c r="B263" s="120"/>
      <c r="C263" s="77"/>
      <c r="D263" s="99"/>
      <c r="E263" s="77"/>
      <c r="F263" s="130"/>
      <c r="G263" s="99"/>
      <c r="H263" s="125"/>
      <c r="I263" s="77"/>
      <c r="J263" s="97"/>
      <c r="K263" s="64"/>
      <c r="L263" s="79">
        <f t="shared" si="5"/>
        <v>202708.11</v>
      </c>
      <c r="M263" s="70"/>
      <c r="N263" s="131"/>
      <c r="O263" s="80"/>
      <c r="P263" s="70"/>
      <c r="Q263" s="71"/>
      <c r="R263" s="81"/>
    </row>
    <row r="264" spans="1:18" x14ac:dyDescent="0.2">
      <c r="A264" s="151"/>
      <c r="B264" s="120"/>
      <c r="C264" s="77"/>
      <c r="D264" s="99"/>
      <c r="E264" s="77"/>
      <c r="F264" s="130"/>
      <c r="G264" s="99"/>
      <c r="H264" s="125"/>
      <c r="I264" s="77"/>
      <c r="J264" s="97"/>
      <c r="K264" s="64"/>
      <c r="L264" s="79">
        <f t="shared" ref="L264:L327" si="6">L263+J264-K264</f>
        <v>202708.11</v>
      </c>
      <c r="M264" s="70"/>
      <c r="N264" s="131"/>
      <c r="O264" s="80"/>
      <c r="P264" s="70"/>
      <c r="Q264" s="71"/>
      <c r="R264" s="81"/>
    </row>
    <row r="265" spans="1:18" x14ac:dyDescent="0.2">
      <c r="A265" s="151"/>
      <c r="B265" s="120"/>
      <c r="C265" s="77"/>
      <c r="D265" s="99"/>
      <c r="E265" s="77"/>
      <c r="F265" s="130"/>
      <c r="G265" s="99"/>
      <c r="H265" s="125"/>
      <c r="I265" s="77"/>
      <c r="J265" s="97"/>
      <c r="K265" s="64"/>
      <c r="L265" s="79">
        <f t="shared" si="6"/>
        <v>202708.11</v>
      </c>
      <c r="M265" s="70"/>
      <c r="N265" s="131"/>
      <c r="O265" s="80"/>
      <c r="P265" s="70"/>
      <c r="Q265" s="71"/>
      <c r="R265" s="81"/>
    </row>
    <row r="266" spans="1:18" x14ac:dyDescent="0.2">
      <c r="A266" s="151"/>
      <c r="B266" s="120"/>
      <c r="C266" s="77"/>
      <c r="D266" s="99"/>
      <c r="E266" s="77"/>
      <c r="F266" s="130"/>
      <c r="G266" s="99"/>
      <c r="H266" s="125"/>
      <c r="I266" s="77"/>
      <c r="J266" s="97"/>
      <c r="K266" s="64"/>
      <c r="L266" s="79">
        <f t="shared" si="6"/>
        <v>202708.11</v>
      </c>
      <c r="M266" s="70"/>
      <c r="N266" s="131"/>
      <c r="O266" s="80"/>
      <c r="P266" s="70"/>
      <c r="Q266" s="71"/>
      <c r="R266" s="81"/>
    </row>
    <row r="267" spans="1:18" x14ac:dyDescent="0.2">
      <c r="A267" s="151"/>
      <c r="B267" s="120"/>
      <c r="C267" s="77"/>
      <c r="D267" s="99"/>
      <c r="E267" s="77"/>
      <c r="F267" s="130"/>
      <c r="G267" s="99"/>
      <c r="H267" s="125"/>
      <c r="I267" s="77"/>
      <c r="J267" s="97"/>
      <c r="K267" s="64"/>
      <c r="L267" s="79">
        <f t="shared" si="6"/>
        <v>202708.11</v>
      </c>
      <c r="M267" s="70"/>
      <c r="N267" s="131"/>
      <c r="O267" s="80"/>
      <c r="P267" s="70"/>
      <c r="Q267" s="71"/>
      <c r="R267" s="81"/>
    </row>
    <row r="268" spans="1:18" x14ac:dyDescent="0.2">
      <c r="A268" s="151"/>
      <c r="B268" s="120"/>
      <c r="C268" s="77"/>
      <c r="D268" s="99"/>
      <c r="E268" s="77"/>
      <c r="F268" s="130"/>
      <c r="G268" s="99"/>
      <c r="H268" s="125"/>
      <c r="I268" s="77"/>
      <c r="J268" s="97"/>
      <c r="K268" s="64"/>
      <c r="L268" s="79">
        <f t="shared" si="6"/>
        <v>202708.11</v>
      </c>
      <c r="M268" s="70"/>
      <c r="N268" s="131"/>
      <c r="O268" s="80"/>
      <c r="P268" s="70"/>
      <c r="Q268" s="71"/>
      <c r="R268" s="81"/>
    </row>
    <row r="269" spans="1:18" x14ac:dyDescent="0.2">
      <c r="A269" s="151"/>
      <c r="B269" s="120"/>
      <c r="C269" s="77"/>
      <c r="D269" s="99"/>
      <c r="E269" s="77"/>
      <c r="F269" s="130"/>
      <c r="G269" s="99"/>
      <c r="H269" s="125"/>
      <c r="I269" s="77"/>
      <c r="J269" s="97"/>
      <c r="K269" s="64"/>
      <c r="L269" s="79">
        <f t="shared" si="6"/>
        <v>202708.11</v>
      </c>
      <c r="M269" s="70"/>
      <c r="N269" s="131"/>
      <c r="O269" s="80"/>
      <c r="P269" s="70"/>
      <c r="Q269" s="71"/>
      <c r="R269" s="81"/>
    </row>
    <row r="270" spans="1:18" x14ac:dyDescent="0.2">
      <c r="A270" s="151"/>
      <c r="B270" s="120"/>
      <c r="C270" s="77"/>
      <c r="D270" s="99"/>
      <c r="E270" s="77"/>
      <c r="F270" s="130"/>
      <c r="G270" s="99"/>
      <c r="H270" s="125"/>
      <c r="I270" s="77"/>
      <c r="J270" s="97"/>
      <c r="K270" s="64"/>
      <c r="L270" s="79">
        <f t="shared" si="6"/>
        <v>202708.11</v>
      </c>
      <c r="M270" s="70"/>
      <c r="N270" s="131"/>
      <c r="O270" s="80"/>
      <c r="P270" s="70"/>
      <c r="Q270" s="71"/>
      <c r="R270" s="81"/>
    </row>
    <row r="271" spans="1:18" x14ac:dyDescent="0.2">
      <c r="A271" s="151"/>
      <c r="B271" s="120"/>
      <c r="C271" s="77"/>
      <c r="D271" s="99"/>
      <c r="E271" s="77"/>
      <c r="F271" s="130"/>
      <c r="G271" s="99"/>
      <c r="H271" s="125"/>
      <c r="I271" s="77"/>
      <c r="J271" s="97"/>
      <c r="K271" s="64"/>
      <c r="L271" s="79">
        <f t="shared" si="6"/>
        <v>202708.11</v>
      </c>
      <c r="M271" s="70"/>
      <c r="N271" s="131"/>
      <c r="O271" s="80"/>
      <c r="P271" s="70"/>
      <c r="Q271" s="71"/>
      <c r="R271" s="81"/>
    </row>
    <row r="272" spans="1:18" x14ac:dyDescent="0.2">
      <c r="A272" s="151"/>
      <c r="B272" s="120"/>
      <c r="C272" s="77"/>
      <c r="D272" s="99"/>
      <c r="E272" s="77"/>
      <c r="F272" s="130"/>
      <c r="G272" s="99"/>
      <c r="H272" s="125"/>
      <c r="I272" s="77"/>
      <c r="J272" s="97"/>
      <c r="K272" s="64"/>
      <c r="L272" s="79">
        <f t="shared" si="6"/>
        <v>202708.11</v>
      </c>
      <c r="M272" s="70"/>
      <c r="N272" s="131"/>
      <c r="O272" s="80"/>
      <c r="P272" s="70"/>
      <c r="Q272" s="71"/>
      <c r="R272" s="81"/>
    </row>
    <row r="273" spans="1:18" x14ac:dyDescent="0.2">
      <c r="A273" s="151"/>
      <c r="B273" s="120"/>
      <c r="C273" s="77"/>
      <c r="D273" s="99"/>
      <c r="E273" s="77"/>
      <c r="F273" s="130"/>
      <c r="G273" s="99"/>
      <c r="H273" s="125"/>
      <c r="I273" s="77"/>
      <c r="J273" s="97"/>
      <c r="K273" s="64"/>
      <c r="L273" s="79">
        <f t="shared" si="6"/>
        <v>202708.11</v>
      </c>
      <c r="M273" s="70"/>
      <c r="N273" s="131"/>
      <c r="O273" s="80"/>
      <c r="P273" s="70"/>
      <c r="Q273" s="71"/>
      <c r="R273" s="81"/>
    </row>
    <row r="274" spans="1:18" x14ac:dyDescent="0.2">
      <c r="A274" s="151"/>
      <c r="B274" s="120"/>
      <c r="C274" s="77"/>
      <c r="D274" s="99"/>
      <c r="E274" s="77"/>
      <c r="F274" s="130"/>
      <c r="G274" s="99"/>
      <c r="H274" s="125"/>
      <c r="I274" s="77"/>
      <c r="J274" s="97"/>
      <c r="K274" s="64"/>
      <c r="L274" s="79">
        <f t="shared" si="6"/>
        <v>202708.11</v>
      </c>
      <c r="M274" s="70"/>
      <c r="N274" s="131"/>
      <c r="O274" s="80"/>
      <c r="P274" s="70"/>
      <c r="Q274" s="71"/>
      <c r="R274" s="81"/>
    </row>
    <row r="275" spans="1:18" x14ac:dyDescent="0.2">
      <c r="A275" s="151"/>
      <c r="B275" s="120"/>
      <c r="C275" s="77"/>
      <c r="D275" s="99"/>
      <c r="E275" s="77"/>
      <c r="F275" s="130"/>
      <c r="G275" s="99"/>
      <c r="H275" s="125"/>
      <c r="I275" s="77"/>
      <c r="J275" s="97"/>
      <c r="K275" s="64"/>
      <c r="L275" s="79">
        <f t="shared" si="6"/>
        <v>202708.11</v>
      </c>
      <c r="M275" s="70"/>
      <c r="N275" s="131"/>
      <c r="O275" s="80"/>
      <c r="P275" s="70"/>
      <c r="Q275" s="71"/>
      <c r="R275" s="81"/>
    </row>
    <row r="276" spans="1:18" x14ac:dyDescent="0.2">
      <c r="A276" s="151"/>
      <c r="B276" s="120"/>
      <c r="C276" s="77"/>
      <c r="D276" s="99"/>
      <c r="E276" s="77"/>
      <c r="F276" s="130"/>
      <c r="G276" s="99"/>
      <c r="H276" s="125"/>
      <c r="I276" s="77"/>
      <c r="J276" s="97"/>
      <c r="K276" s="64"/>
      <c r="L276" s="79">
        <f t="shared" si="6"/>
        <v>202708.11</v>
      </c>
      <c r="M276" s="70"/>
      <c r="N276" s="131"/>
      <c r="O276" s="80"/>
      <c r="P276" s="70"/>
      <c r="Q276" s="71"/>
      <c r="R276" s="81"/>
    </row>
    <row r="277" spans="1:18" x14ac:dyDescent="0.2">
      <c r="A277" s="151"/>
      <c r="B277" s="120"/>
      <c r="C277" s="77"/>
      <c r="D277" s="99"/>
      <c r="E277" s="77"/>
      <c r="F277" s="130"/>
      <c r="G277" s="99"/>
      <c r="H277" s="125"/>
      <c r="I277" s="77"/>
      <c r="J277" s="97"/>
      <c r="K277" s="64"/>
      <c r="L277" s="79">
        <f t="shared" si="6"/>
        <v>202708.11</v>
      </c>
      <c r="M277" s="70"/>
      <c r="N277" s="131"/>
      <c r="O277" s="80"/>
      <c r="P277" s="70"/>
      <c r="Q277" s="71"/>
      <c r="R277" s="81"/>
    </row>
    <row r="278" spans="1:18" x14ac:dyDescent="0.2">
      <c r="A278" s="151"/>
      <c r="B278" s="120"/>
      <c r="C278" s="77"/>
      <c r="D278" s="99"/>
      <c r="E278" s="77"/>
      <c r="F278" s="130"/>
      <c r="G278" s="99"/>
      <c r="H278" s="125"/>
      <c r="I278" s="77"/>
      <c r="J278" s="97"/>
      <c r="K278" s="64"/>
      <c r="L278" s="79">
        <f t="shared" si="6"/>
        <v>202708.11</v>
      </c>
      <c r="M278" s="70"/>
      <c r="N278" s="131"/>
      <c r="O278" s="80"/>
      <c r="P278" s="70"/>
      <c r="Q278" s="71"/>
      <c r="R278" s="81"/>
    </row>
    <row r="279" spans="1:18" x14ac:dyDescent="0.2">
      <c r="A279" s="151"/>
      <c r="B279" s="120"/>
      <c r="C279" s="77"/>
      <c r="D279" s="99"/>
      <c r="E279" s="77"/>
      <c r="F279" s="130"/>
      <c r="G279" s="99"/>
      <c r="H279" s="125"/>
      <c r="I279" s="77"/>
      <c r="J279" s="97"/>
      <c r="K279" s="64"/>
      <c r="L279" s="79">
        <f t="shared" si="6"/>
        <v>202708.11</v>
      </c>
      <c r="M279" s="70"/>
      <c r="N279" s="131"/>
      <c r="O279" s="80"/>
      <c r="P279" s="70"/>
      <c r="Q279" s="71"/>
      <c r="R279" s="81"/>
    </row>
    <row r="280" spans="1:18" x14ac:dyDescent="0.2">
      <c r="A280" s="151"/>
      <c r="B280" s="120"/>
      <c r="C280" s="77"/>
      <c r="D280" s="99"/>
      <c r="E280" s="77"/>
      <c r="F280" s="130"/>
      <c r="G280" s="99"/>
      <c r="H280" s="125"/>
      <c r="I280" s="77"/>
      <c r="J280" s="97"/>
      <c r="K280" s="64"/>
      <c r="L280" s="79">
        <f t="shared" si="6"/>
        <v>202708.11</v>
      </c>
      <c r="M280" s="70"/>
      <c r="N280" s="131"/>
      <c r="O280" s="80"/>
      <c r="P280" s="70"/>
      <c r="Q280" s="71"/>
      <c r="R280" s="81"/>
    </row>
    <row r="281" spans="1:18" x14ac:dyDescent="0.2">
      <c r="A281" s="151"/>
      <c r="B281" s="120"/>
      <c r="C281" s="77"/>
      <c r="D281" s="99"/>
      <c r="E281" s="77"/>
      <c r="F281" s="130"/>
      <c r="G281" s="99"/>
      <c r="H281" s="125"/>
      <c r="I281" s="77"/>
      <c r="J281" s="97"/>
      <c r="K281" s="64"/>
      <c r="L281" s="79">
        <f t="shared" si="6"/>
        <v>202708.11</v>
      </c>
      <c r="M281" s="70"/>
      <c r="N281" s="131"/>
      <c r="O281" s="80"/>
      <c r="P281" s="70"/>
      <c r="Q281" s="71"/>
      <c r="R281" s="81"/>
    </row>
    <row r="282" spans="1:18" x14ac:dyDescent="0.2">
      <c r="A282" s="151"/>
      <c r="B282" s="120"/>
      <c r="C282" s="77"/>
      <c r="D282" s="99"/>
      <c r="E282" s="77"/>
      <c r="F282" s="130"/>
      <c r="G282" s="99"/>
      <c r="H282" s="125"/>
      <c r="I282" s="77"/>
      <c r="J282" s="97"/>
      <c r="K282" s="64"/>
      <c r="L282" s="79">
        <f t="shared" si="6"/>
        <v>202708.11</v>
      </c>
      <c r="M282" s="70"/>
      <c r="N282" s="131"/>
      <c r="O282" s="80"/>
      <c r="P282" s="70"/>
      <c r="Q282" s="71"/>
      <c r="R282" s="81"/>
    </row>
    <row r="283" spans="1:18" x14ac:dyDescent="0.2">
      <c r="A283" s="151"/>
      <c r="B283" s="120"/>
      <c r="C283" s="77"/>
      <c r="D283" s="99"/>
      <c r="E283" s="77"/>
      <c r="F283" s="130"/>
      <c r="G283" s="99"/>
      <c r="H283" s="125"/>
      <c r="I283" s="77"/>
      <c r="J283" s="97"/>
      <c r="K283" s="64"/>
      <c r="L283" s="79">
        <f t="shared" si="6"/>
        <v>202708.11</v>
      </c>
      <c r="M283" s="70"/>
      <c r="N283" s="131"/>
      <c r="O283" s="80"/>
      <c r="P283" s="70"/>
      <c r="Q283" s="71"/>
      <c r="R283" s="81"/>
    </row>
    <row r="284" spans="1:18" x14ac:dyDescent="0.2">
      <c r="A284" s="151"/>
      <c r="B284" s="120"/>
      <c r="C284" s="77"/>
      <c r="D284" s="99"/>
      <c r="E284" s="77"/>
      <c r="F284" s="130"/>
      <c r="G284" s="99"/>
      <c r="H284" s="125"/>
      <c r="I284" s="77"/>
      <c r="J284" s="97"/>
      <c r="K284" s="64"/>
      <c r="L284" s="79">
        <f t="shared" si="6"/>
        <v>202708.11</v>
      </c>
      <c r="M284" s="70"/>
      <c r="N284" s="131"/>
      <c r="O284" s="80"/>
      <c r="P284" s="70"/>
      <c r="Q284" s="71"/>
      <c r="R284" s="81"/>
    </row>
    <row r="285" spans="1:18" x14ac:dyDescent="0.2">
      <c r="A285" s="151"/>
      <c r="B285" s="120"/>
      <c r="C285" s="77"/>
      <c r="D285" s="99"/>
      <c r="E285" s="77"/>
      <c r="F285" s="130"/>
      <c r="G285" s="99"/>
      <c r="H285" s="125"/>
      <c r="I285" s="77"/>
      <c r="J285" s="97"/>
      <c r="K285" s="64"/>
      <c r="L285" s="79">
        <f t="shared" si="6"/>
        <v>202708.11</v>
      </c>
      <c r="M285" s="70"/>
      <c r="N285" s="131"/>
      <c r="O285" s="80"/>
      <c r="P285" s="70"/>
      <c r="Q285" s="71"/>
      <c r="R285" s="81"/>
    </row>
    <row r="286" spans="1:18" x14ac:dyDescent="0.2">
      <c r="A286" s="151"/>
      <c r="B286" s="120"/>
      <c r="C286" s="77"/>
      <c r="D286" s="99"/>
      <c r="E286" s="77"/>
      <c r="F286" s="130"/>
      <c r="G286" s="99"/>
      <c r="H286" s="125"/>
      <c r="I286" s="77"/>
      <c r="J286" s="97"/>
      <c r="K286" s="64"/>
      <c r="L286" s="79">
        <f t="shared" si="6"/>
        <v>202708.11</v>
      </c>
      <c r="M286" s="70"/>
      <c r="N286" s="131"/>
      <c r="O286" s="80"/>
      <c r="P286" s="70"/>
      <c r="Q286" s="71"/>
      <c r="R286" s="81"/>
    </row>
    <row r="287" spans="1:18" x14ac:dyDescent="0.2">
      <c r="A287" s="151"/>
      <c r="B287" s="120"/>
      <c r="C287" s="77"/>
      <c r="D287" s="99"/>
      <c r="E287" s="77"/>
      <c r="F287" s="130"/>
      <c r="G287" s="99"/>
      <c r="H287" s="125"/>
      <c r="I287" s="77"/>
      <c r="J287" s="97"/>
      <c r="K287" s="64"/>
      <c r="L287" s="79">
        <f t="shared" si="6"/>
        <v>202708.11</v>
      </c>
      <c r="M287" s="70"/>
      <c r="N287" s="131"/>
      <c r="O287" s="80"/>
      <c r="P287" s="70"/>
      <c r="Q287" s="71"/>
      <c r="R287" s="81"/>
    </row>
    <row r="288" spans="1:18" x14ac:dyDescent="0.2">
      <c r="A288" s="151"/>
      <c r="B288" s="120"/>
      <c r="C288" s="77"/>
      <c r="D288" s="99"/>
      <c r="E288" s="77"/>
      <c r="F288" s="130"/>
      <c r="G288" s="99"/>
      <c r="H288" s="125"/>
      <c r="I288" s="77"/>
      <c r="J288" s="97"/>
      <c r="K288" s="64"/>
      <c r="L288" s="79">
        <f t="shared" si="6"/>
        <v>202708.11</v>
      </c>
      <c r="M288" s="70"/>
      <c r="N288" s="131"/>
      <c r="O288" s="80"/>
      <c r="P288" s="70"/>
      <c r="Q288" s="71"/>
      <c r="R288" s="81"/>
    </row>
    <row r="289" spans="1:18" x14ac:dyDescent="0.2">
      <c r="A289" s="151"/>
      <c r="B289" s="120"/>
      <c r="C289" s="77"/>
      <c r="D289" s="99"/>
      <c r="E289" s="77"/>
      <c r="F289" s="130"/>
      <c r="G289" s="99"/>
      <c r="H289" s="125"/>
      <c r="I289" s="77"/>
      <c r="J289" s="97"/>
      <c r="K289" s="64"/>
      <c r="L289" s="79">
        <f t="shared" si="6"/>
        <v>202708.11</v>
      </c>
      <c r="M289" s="70"/>
      <c r="N289" s="131"/>
      <c r="O289" s="80"/>
      <c r="P289" s="70"/>
      <c r="Q289" s="71"/>
      <c r="R289" s="81"/>
    </row>
    <row r="290" spans="1:18" x14ac:dyDescent="0.2">
      <c r="A290" s="151"/>
      <c r="B290" s="120"/>
      <c r="C290" s="77"/>
      <c r="D290" s="99"/>
      <c r="E290" s="77"/>
      <c r="F290" s="130"/>
      <c r="G290" s="99"/>
      <c r="H290" s="125"/>
      <c r="I290" s="77"/>
      <c r="J290" s="97"/>
      <c r="K290" s="64"/>
      <c r="L290" s="79">
        <f t="shared" si="6"/>
        <v>202708.11</v>
      </c>
      <c r="M290" s="70"/>
      <c r="N290" s="131"/>
      <c r="O290" s="80"/>
      <c r="P290" s="70"/>
      <c r="Q290" s="71"/>
      <c r="R290" s="81"/>
    </row>
    <row r="291" spans="1:18" x14ac:dyDescent="0.2">
      <c r="A291" s="151"/>
      <c r="B291" s="120"/>
      <c r="C291" s="77"/>
      <c r="D291" s="99"/>
      <c r="E291" s="77"/>
      <c r="F291" s="130"/>
      <c r="G291" s="99"/>
      <c r="H291" s="125"/>
      <c r="I291" s="77"/>
      <c r="J291" s="97"/>
      <c r="K291" s="64"/>
      <c r="L291" s="79">
        <f t="shared" si="6"/>
        <v>202708.11</v>
      </c>
      <c r="M291" s="70"/>
      <c r="N291" s="131"/>
      <c r="O291" s="80"/>
      <c r="P291" s="70"/>
      <c r="Q291" s="71"/>
      <c r="R291" s="81"/>
    </row>
    <row r="292" spans="1:18" x14ac:dyDescent="0.2">
      <c r="A292" s="151"/>
      <c r="B292" s="120"/>
      <c r="C292" s="77"/>
      <c r="D292" s="99"/>
      <c r="E292" s="77"/>
      <c r="F292" s="130"/>
      <c r="G292" s="99"/>
      <c r="H292" s="125"/>
      <c r="I292" s="77"/>
      <c r="J292" s="97"/>
      <c r="K292" s="64"/>
      <c r="L292" s="79">
        <f t="shared" si="6"/>
        <v>202708.11</v>
      </c>
      <c r="M292" s="70"/>
      <c r="N292" s="131"/>
      <c r="O292" s="80"/>
      <c r="P292" s="70"/>
      <c r="Q292" s="71"/>
      <c r="R292" s="81"/>
    </row>
    <row r="293" spans="1:18" x14ac:dyDescent="0.2">
      <c r="A293" s="151"/>
      <c r="B293" s="120"/>
      <c r="C293" s="77"/>
      <c r="D293" s="99"/>
      <c r="E293" s="77"/>
      <c r="F293" s="130"/>
      <c r="G293" s="99"/>
      <c r="H293" s="125"/>
      <c r="I293" s="77"/>
      <c r="J293" s="97"/>
      <c r="K293" s="64"/>
      <c r="L293" s="79">
        <f t="shared" si="6"/>
        <v>202708.11</v>
      </c>
      <c r="M293" s="70"/>
      <c r="N293" s="131"/>
      <c r="O293" s="80"/>
      <c r="P293" s="70"/>
      <c r="Q293" s="71"/>
      <c r="R293" s="81"/>
    </row>
    <row r="294" spans="1:18" x14ac:dyDescent="0.2">
      <c r="A294" s="151"/>
      <c r="B294" s="120"/>
      <c r="C294" s="77"/>
      <c r="D294" s="99"/>
      <c r="E294" s="77"/>
      <c r="F294" s="130"/>
      <c r="G294" s="99"/>
      <c r="H294" s="125"/>
      <c r="I294" s="77"/>
      <c r="J294" s="97"/>
      <c r="K294" s="64"/>
      <c r="L294" s="79">
        <f t="shared" si="6"/>
        <v>202708.11</v>
      </c>
      <c r="M294" s="70"/>
      <c r="N294" s="131"/>
      <c r="O294" s="80"/>
      <c r="P294" s="70"/>
      <c r="Q294" s="71"/>
      <c r="R294" s="81"/>
    </row>
    <row r="295" spans="1:18" x14ac:dyDescent="0.2">
      <c r="A295" s="151"/>
      <c r="B295" s="120"/>
      <c r="C295" s="77"/>
      <c r="D295" s="99"/>
      <c r="E295" s="77"/>
      <c r="F295" s="130"/>
      <c r="G295" s="99"/>
      <c r="H295" s="125"/>
      <c r="I295" s="77"/>
      <c r="J295" s="97"/>
      <c r="K295" s="64"/>
      <c r="L295" s="79">
        <f t="shared" si="6"/>
        <v>202708.11</v>
      </c>
      <c r="M295" s="70"/>
      <c r="N295" s="131"/>
      <c r="O295" s="80"/>
      <c r="P295" s="70"/>
      <c r="Q295" s="71"/>
      <c r="R295" s="81"/>
    </row>
    <row r="296" spans="1:18" x14ac:dyDescent="0.2">
      <c r="A296" s="151"/>
      <c r="B296" s="120"/>
      <c r="C296" s="77"/>
      <c r="D296" s="99"/>
      <c r="E296" s="77"/>
      <c r="F296" s="130"/>
      <c r="G296" s="99"/>
      <c r="H296" s="125"/>
      <c r="I296" s="77"/>
      <c r="J296" s="97"/>
      <c r="K296" s="64"/>
      <c r="L296" s="79">
        <f t="shared" si="6"/>
        <v>202708.11</v>
      </c>
      <c r="M296" s="70"/>
      <c r="N296" s="131"/>
      <c r="O296" s="80"/>
      <c r="P296" s="70"/>
      <c r="Q296" s="71"/>
      <c r="R296" s="81"/>
    </row>
    <row r="297" spans="1:18" x14ac:dyDescent="0.2">
      <c r="A297" s="151"/>
      <c r="B297" s="120"/>
      <c r="C297" s="77"/>
      <c r="D297" s="99"/>
      <c r="E297" s="77"/>
      <c r="F297" s="130"/>
      <c r="G297" s="99"/>
      <c r="H297" s="125"/>
      <c r="I297" s="77"/>
      <c r="J297" s="97"/>
      <c r="K297" s="64"/>
      <c r="L297" s="79">
        <f t="shared" si="6"/>
        <v>202708.11</v>
      </c>
      <c r="M297" s="70"/>
      <c r="N297" s="131"/>
      <c r="O297" s="80"/>
      <c r="P297" s="70"/>
      <c r="Q297" s="71"/>
      <c r="R297" s="81"/>
    </row>
    <row r="298" spans="1:18" x14ac:dyDescent="0.2">
      <c r="A298" s="254">
        <v>18952</v>
      </c>
      <c r="B298" s="255">
        <v>45870</v>
      </c>
      <c r="C298" s="99"/>
      <c r="D298" s="256" t="s">
        <v>635</v>
      </c>
      <c r="E298" s="108"/>
      <c r="F298" s="108"/>
      <c r="G298" s="110"/>
      <c r="H298" s="257">
        <v>6538</v>
      </c>
      <c r="I298" s="110"/>
      <c r="J298" s="110"/>
      <c r="K298" s="279"/>
      <c r="L298" s="79">
        <f t="shared" si="6"/>
        <v>202708.11</v>
      </c>
      <c r="M298" s="105"/>
      <c r="N298" s="74"/>
      <c r="O298" s="81"/>
      <c r="P298" s="105"/>
      <c r="Q298" s="74"/>
      <c r="R298" s="81"/>
    </row>
    <row r="299" spans="1:18" x14ac:dyDescent="0.2">
      <c r="A299" s="254">
        <v>18953</v>
      </c>
      <c r="B299" s="255">
        <v>45870</v>
      </c>
      <c r="C299" s="99"/>
      <c r="D299" s="256" t="s">
        <v>782</v>
      </c>
      <c r="E299" s="108"/>
      <c r="F299" s="108"/>
      <c r="G299" s="110"/>
      <c r="H299" s="257">
        <v>2615.83</v>
      </c>
      <c r="I299" s="110"/>
      <c r="J299" s="110"/>
      <c r="K299" s="279"/>
      <c r="L299" s="79">
        <f t="shared" si="6"/>
        <v>202708.11</v>
      </c>
      <c r="M299" s="105"/>
      <c r="N299" s="74"/>
      <c r="O299" s="81"/>
      <c r="P299" s="105"/>
      <c r="Q299" s="74"/>
      <c r="R299" s="81"/>
    </row>
    <row r="300" spans="1:18" x14ac:dyDescent="0.2">
      <c r="A300" s="254">
        <v>18954</v>
      </c>
      <c r="B300" s="255">
        <v>45870</v>
      </c>
      <c r="C300" s="99"/>
      <c r="D300" s="256" t="s">
        <v>783</v>
      </c>
      <c r="E300" s="108"/>
      <c r="F300" s="108"/>
      <c r="G300" s="110"/>
      <c r="H300" s="257">
        <v>1207</v>
      </c>
      <c r="I300" s="110"/>
      <c r="J300" s="110"/>
      <c r="K300" s="279"/>
      <c r="L300" s="79">
        <f t="shared" si="6"/>
        <v>202708.11</v>
      </c>
      <c r="M300" s="105"/>
      <c r="N300" s="74"/>
      <c r="O300" s="81"/>
      <c r="P300" s="105"/>
      <c r="Q300" s="74"/>
      <c r="R300" s="81"/>
    </row>
    <row r="301" spans="1:18" x14ac:dyDescent="0.2">
      <c r="A301" s="254">
        <v>18955</v>
      </c>
      <c r="B301" s="255">
        <v>45871</v>
      </c>
      <c r="C301" s="99"/>
      <c r="D301" s="256" t="s">
        <v>784</v>
      </c>
      <c r="E301" s="108"/>
      <c r="F301" s="108"/>
      <c r="G301" s="110"/>
      <c r="H301" s="257">
        <v>965</v>
      </c>
      <c r="I301" s="110"/>
      <c r="J301" s="110"/>
      <c r="K301" s="279"/>
      <c r="L301" s="79">
        <f t="shared" si="6"/>
        <v>202708.11</v>
      </c>
      <c r="M301" s="105"/>
      <c r="N301" s="74"/>
      <c r="O301" s="81"/>
      <c r="P301" s="105"/>
      <c r="Q301" s="74"/>
      <c r="R301" s="81"/>
    </row>
    <row r="302" spans="1:18" s="299" customFormat="1" x14ac:dyDescent="0.2">
      <c r="A302" s="287">
        <v>18956</v>
      </c>
      <c r="B302" s="288">
        <v>45873</v>
      </c>
      <c r="C302" s="289"/>
      <c r="D302" s="300" t="s">
        <v>789</v>
      </c>
      <c r="E302" s="301"/>
      <c r="F302" s="301"/>
      <c r="G302" s="302"/>
      <c r="H302" s="293"/>
      <c r="I302" s="292"/>
      <c r="J302" s="292"/>
      <c r="K302" s="294"/>
      <c r="L302" s="295">
        <f t="shared" si="6"/>
        <v>202708.11</v>
      </c>
      <c r="M302" s="296"/>
      <c r="N302" s="297"/>
      <c r="O302" s="298"/>
      <c r="P302" s="296"/>
      <c r="Q302" s="297"/>
      <c r="R302" s="298"/>
    </row>
    <row r="303" spans="1:18" x14ac:dyDescent="0.2">
      <c r="A303" s="254">
        <v>18957</v>
      </c>
      <c r="B303" s="255">
        <v>45874</v>
      </c>
      <c r="C303" s="99"/>
      <c r="D303" s="256" t="s">
        <v>737</v>
      </c>
      <c r="E303" s="108"/>
      <c r="F303" s="108"/>
      <c r="G303" s="110"/>
      <c r="H303" s="257">
        <v>21205.23</v>
      </c>
      <c r="I303" s="110"/>
      <c r="J303" s="110"/>
      <c r="K303" s="279"/>
      <c r="L303" s="79">
        <f t="shared" si="6"/>
        <v>202708.11</v>
      </c>
      <c r="M303" s="105"/>
      <c r="N303" s="74"/>
      <c r="O303" s="81"/>
      <c r="P303" s="105"/>
      <c r="Q303" s="74"/>
      <c r="R303" s="81"/>
    </row>
    <row r="304" spans="1:18" x14ac:dyDescent="0.2">
      <c r="A304" s="254">
        <v>18958</v>
      </c>
      <c r="B304" s="255">
        <v>45874</v>
      </c>
      <c r="C304" s="99"/>
      <c r="D304" s="256" t="s">
        <v>790</v>
      </c>
      <c r="E304" s="108"/>
      <c r="F304" s="108"/>
      <c r="G304" s="110"/>
      <c r="H304" s="257">
        <v>280</v>
      </c>
      <c r="I304" s="110"/>
      <c r="J304" s="110"/>
      <c r="K304" s="279"/>
      <c r="L304" s="79">
        <f t="shared" si="6"/>
        <v>202708.11</v>
      </c>
      <c r="M304" s="105"/>
      <c r="N304" s="74"/>
      <c r="O304" s="81"/>
      <c r="P304" s="105"/>
      <c r="Q304" s="74"/>
      <c r="R304" s="81"/>
    </row>
    <row r="305" spans="1:18" x14ac:dyDescent="0.2">
      <c r="A305" s="254">
        <v>18959</v>
      </c>
      <c r="B305" s="255">
        <v>45876</v>
      </c>
      <c r="C305" s="99"/>
      <c r="D305" s="256" t="s">
        <v>791</v>
      </c>
      <c r="E305" s="108"/>
      <c r="F305" s="108"/>
      <c r="G305" s="110"/>
      <c r="H305" s="257">
        <v>1000</v>
      </c>
      <c r="I305" s="110"/>
      <c r="J305" s="110"/>
      <c r="K305" s="279"/>
      <c r="L305" s="79">
        <f t="shared" si="6"/>
        <v>202708.11</v>
      </c>
      <c r="M305" s="105"/>
      <c r="N305" s="74"/>
      <c r="O305" s="81"/>
      <c r="P305" s="105"/>
      <c r="Q305" s="74"/>
      <c r="R305" s="81"/>
    </row>
    <row r="306" spans="1:18" x14ac:dyDescent="0.2">
      <c r="A306" s="254">
        <v>18960</v>
      </c>
      <c r="B306" s="255">
        <v>45877</v>
      </c>
      <c r="C306" s="99"/>
      <c r="D306" s="256" t="s">
        <v>792</v>
      </c>
      <c r="E306" s="108"/>
      <c r="F306" s="108"/>
      <c r="G306" s="110"/>
      <c r="H306" s="257">
        <v>119</v>
      </c>
      <c r="I306" s="110"/>
      <c r="J306" s="110"/>
      <c r="K306" s="279"/>
      <c r="L306" s="79">
        <f t="shared" si="6"/>
        <v>202708.11</v>
      </c>
      <c r="M306" s="105"/>
      <c r="N306" s="74"/>
      <c r="O306" s="81"/>
      <c r="P306" s="105"/>
      <c r="Q306" s="74"/>
      <c r="R306" s="81"/>
    </row>
    <row r="307" spans="1:18" x14ac:dyDescent="0.2">
      <c r="A307" s="254">
        <v>18961</v>
      </c>
      <c r="B307" s="255">
        <v>45877</v>
      </c>
      <c r="C307" s="99"/>
      <c r="D307" s="256" t="s">
        <v>793</v>
      </c>
      <c r="E307" s="108"/>
      <c r="F307" s="108"/>
      <c r="G307" s="110"/>
      <c r="H307" s="257">
        <v>336</v>
      </c>
      <c r="I307" s="110"/>
      <c r="J307" s="110"/>
      <c r="K307" s="279"/>
      <c r="L307" s="79">
        <f t="shared" si="6"/>
        <v>202708.11</v>
      </c>
      <c r="M307" s="105"/>
      <c r="N307" s="74"/>
      <c r="O307" s="81"/>
      <c r="P307" s="105"/>
      <c r="Q307" s="74"/>
      <c r="R307" s="81"/>
    </row>
    <row r="308" spans="1:18" x14ac:dyDescent="0.2">
      <c r="A308" s="254">
        <v>18962</v>
      </c>
      <c r="B308" s="255">
        <v>45877</v>
      </c>
      <c r="C308" s="99"/>
      <c r="D308" s="256" t="s">
        <v>737</v>
      </c>
      <c r="E308" s="108"/>
      <c r="F308" s="108"/>
      <c r="G308" s="110"/>
      <c r="H308" s="257">
        <v>12930.05</v>
      </c>
      <c r="I308" s="110"/>
      <c r="J308" s="110"/>
      <c r="K308" s="279"/>
      <c r="L308" s="79">
        <f t="shared" si="6"/>
        <v>202708.11</v>
      </c>
      <c r="M308" s="105"/>
      <c r="N308" s="74"/>
      <c r="O308" s="81"/>
      <c r="P308" s="105"/>
      <c r="Q308" s="74"/>
      <c r="R308" s="81"/>
    </row>
    <row r="309" spans="1:18" x14ac:dyDescent="0.2">
      <c r="A309" s="254">
        <v>18963</v>
      </c>
      <c r="B309" s="255">
        <v>45878</v>
      </c>
      <c r="C309" s="99"/>
      <c r="D309" s="256" t="s">
        <v>794</v>
      </c>
      <c r="E309" s="108"/>
      <c r="F309" s="108"/>
      <c r="G309" s="110"/>
      <c r="H309" s="286">
        <v>4719</v>
      </c>
      <c r="I309" s="110"/>
      <c r="J309" s="110"/>
      <c r="K309" s="279"/>
      <c r="L309" s="79">
        <f t="shared" si="6"/>
        <v>202708.11</v>
      </c>
      <c r="M309" s="105"/>
      <c r="N309" s="74"/>
      <c r="O309" s="81"/>
      <c r="P309" s="105"/>
      <c r="Q309" s="74"/>
      <c r="R309" s="81"/>
    </row>
    <row r="310" spans="1:18" x14ac:dyDescent="0.2">
      <c r="A310" s="254">
        <v>18964</v>
      </c>
      <c r="B310" s="255">
        <v>45878</v>
      </c>
      <c r="C310" s="99"/>
      <c r="D310" s="256" t="s">
        <v>795</v>
      </c>
      <c r="E310" s="108"/>
      <c r="F310" s="108"/>
      <c r="G310" s="110"/>
      <c r="H310" s="257">
        <v>2977.25</v>
      </c>
      <c r="I310" s="110"/>
      <c r="J310" s="110"/>
      <c r="K310" s="279"/>
      <c r="L310" s="79">
        <f t="shared" si="6"/>
        <v>202708.11</v>
      </c>
      <c r="M310" s="105"/>
      <c r="N310" s="74"/>
      <c r="O310" s="81"/>
      <c r="P310" s="105"/>
      <c r="Q310" s="74"/>
      <c r="R310" s="81"/>
    </row>
    <row r="311" spans="1:18" x14ac:dyDescent="0.2">
      <c r="A311" s="254">
        <v>18965</v>
      </c>
      <c r="B311" s="255">
        <v>45878</v>
      </c>
      <c r="C311" s="99"/>
      <c r="D311" s="256" t="s">
        <v>737</v>
      </c>
      <c r="E311" s="108"/>
      <c r="F311" s="108"/>
      <c r="G311" s="110"/>
      <c r="H311" s="286">
        <v>910</v>
      </c>
      <c r="I311" s="110"/>
      <c r="J311" s="110"/>
      <c r="K311" s="279"/>
      <c r="L311" s="79">
        <f t="shared" si="6"/>
        <v>202708.11</v>
      </c>
      <c r="M311" s="105"/>
      <c r="N311" s="74"/>
      <c r="O311" s="81"/>
      <c r="P311" s="105"/>
      <c r="Q311" s="74"/>
      <c r="R311" s="81"/>
    </row>
    <row r="312" spans="1:18" s="299" customFormat="1" x14ac:dyDescent="0.2">
      <c r="A312" s="287">
        <v>18966</v>
      </c>
      <c r="B312" s="288">
        <v>45880</v>
      </c>
      <c r="C312" s="289"/>
      <c r="D312" s="290" t="s">
        <v>810</v>
      </c>
      <c r="E312" s="291"/>
      <c r="F312" s="291"/>
      <c r="G312" s="292"/>
      <c r="H312" s="293"/>
      <c r="I312" s="292"/>
      <c r="J312" s="292"/>
      <c r="K312" s="294"/>
      <c r="L312" s="295">
        <f t="shared" si="6"/>
        <v>202708.11</v>
      </c>
      <c r="M312" s="296"/>
      <c r="N312" s="297"/>
      <c r="O312" s="298"/>
      <c r="P312" s="296"/>
      <c r="Q312" s="297"/>
      <c r="R312" s="298"/>
    </row>
    <row r="313" spans="1:18" x14ac:dyDescent="0.2">
      <c r="A313" s="254">
        <v>18967</v>
      </c>
      <c r="B313" s="255">
        <v>45880</v>
      </c>
      <c r="C313" s="99"/>
      <c r="D313" s="256" t="s">
        <v>635</v>
      </c>
      <c r="E313" s="108"/>
      <c r="F313" s="108"/>
      <c r="G313" s="110"/>
      <c r="H313" s="286">
        <v>7633.5</v>
      </c>
      <c r="I313" s="110"/>
      <c r="J313" s="110"/>
      <c r="K313" s="279"/>
      <c r="L313" s="79">
        <f t="shared" si="6"/>
        <v>202708.11</v>
      </c>
      <c r="M313" s="105"/>
      <c r="N313" s="74"/>
      <c r="O313" s="81"/>
      <c r="P313" s="105"/>
      <c r="Q313" s="74"/>
      <c r="R313" s="81"/>
    </row>
    <row r="314" spans="1:18" x14ac:dyDescent="0.2">
      <c r="A314" s="254">
        <v>18968</v>
      </c>
      <c r="B314" s="255">
        <v>45880</v>
      </c>
      <c r="C314" s="99"/>
      <c r="D314" s="256" t="s">
        <v>800</v>
      </c>
      <c r="E314" s="108"/>
      <c r="F314" s="108"/>
      <c r="G314" s="110"/>
      <c r="H314" s="257">
        <v>3558.16</v>
      </c>
      <c r="I314" s="110"/>
      <c r="J314" s="110"/>
      <c r="K314" s="279"/>
      <c r="L314" s="79">
        <f t="shared" si="6"/>
        <v>202708.11</v>
      </c>
      <c r="M314" s="105"/>
      <c r="N314" s="74"/>
      <c r="O314" s="81"/>
      <c r="P314" s="105"/>
      <c r="Q314" s="74"/>
      <c r="R314" s="81"/>
    </row>
    <row r="315" spans="1:18" x14ac:dyDescent="0.2">
      <c r="A315" s="254">
        <v>18969</v>
      </c>
      <c r="B315" s="255">
        <v>45880</v>
      </c>
      <c r="C315" s="99"/>
      <c r="D315" s="256" t="s">
        <v>781</v>
      </c>
      <c r="E315" s="108"/>
      <c r="F315" s="108"/>
      <c r="G315" s="110"/>
      <c r="H315" s="257">
        <v>4312.5</v>
      </c>
      <c r="I315" s="110"/>
      <c r="J315" s="110"/>
      <c r="K315" s="279"/>
      <c r="L315" s="79">
        <f t="shared" si="6"/>
        <v>202708.11</v>
      </c>
      <c r="M315" s="105"/>
      <c r="N315" s="74"/>
      <c r="O315" s="81"/>
      <c r="P315" s="105"/>
      <c r="Q315" s="74"/>
      <c r="R315" s="81"/>
    </row>
    <row r="316" spans="1:18" x14ac:dyDescent="0.2">
      <c r="A316" s="254">
        <v>18970</v>
      </c>
      <c r="B316" s="255">
        <v>45881</v>
      </c>
      <c r="C316" s="99"/>
      <c r="D316" s="256" t="s">
        <v>635</v>
      </c>
      <c r="E316" s="108"/>
      <c r="F316" s="108"/>
      <c r="G316" s="110"/>
      <c r="H316" s="257">
        <v>3975</v>
      </c>
      <c r="I316" s="110"/>
      <c r="J316" s="110"/>
      <c r="K316" s="279"/>
      <c r="L316" s="79">
        <f t="shared" si="6"/>
        <v>202708.11</v>
      </c>
      <c r="M316" s="105"/>
      <c r="N316" s="74"/>
      <c r="O316" s="81"/>
      <c r="P316" s="105"/>
      <c r="Q316" s="74"/>
      <c r="R316" s="81"/>
    </row>
    <row r="317" spans="1:18" x14ac:dyDescent="0.2">
      <c r="A317" s="254">
        <v>18971</v>
      </c>
      <c r="B317" s="255">
        <v>45881</v>
      </c>
      <c r="C317" s="99"/>
      <c r="D317" s="256" t="s">
        <v>737</v>
      </c>
      <c r="E317" s="108"/>
      <c r="F317" s="108"/>
      <c r="G317" s="110"/>
      <c r="H317" s="258">
        <v>5000</v>
      </c>
      <c r="I317" s="110"/>
      <c r="J317" s="110"/>
      <c r="K317" s="279"/>
      <c r="L317" s="79">
        <f t="shared" si="6"/>
        <v>202708.11</v>
      </c>
      <c r="M317" s="105"/>
      <c r="N317" s="74"/>
      <c r="O317" s="81"/>
      <c r="P317" s="105"/>
      <c r="Q317" s="74"/>
      <c r="R317" s="81"/>
    </row>
    <row r="318" spans="1:18" x14ac:dyDescent="0.2">
      <c r="A318" s="254">
        <v>18972</v>
      </c>
      <c r="B318" s="255">
        <v>45881</v>
      </c>
      <c r="C318" s="99"/>
      <c r="D318" s="256" t="s">
        <v>801</v>
      </c>
      <c r="E318" s="108"/>
      <c r="F318" s="108"/>
      <c r="G318" s="110"/>
      <c r="H318" s="257">
        <v>3643.43</v>
      </c>
      <c r="I318" s="110"/>
      <c r="J318" s="110"/>
      <c r="K318" s="279"/>
      <c r="L318" s="79">
        <f t="shared" si="6"/>
        <v>202708.11</v>
      </c>
      <c r="M318" s="105"/>
      <c r="N318" s="74"/>
      <c r="O318" s="81"/>
      <c r="P318" s="105"/>
      <c r="Q318" s="74"/>
      <c r="R318" s="81"/>
    </row>
    <row r="319" spans="1:18" x14ac:dyDescent="0.2">
      <c r="A319" s="254">
        <v>18973</v>
      </c>
      <c r="B319" s="255">
        <v>45881</v>
      </c>
      <c r="C319" s="99"/>
      <c r="D319" s="256" t="s">
        <v>769</v>
      </c>
      <c r="E319" s="108"/>
      <c r="F319" s="108"/>
      <c r="G319" s="110"/>
      <c r="H319" s="257">
        <v>3000</v>
      </c>
      <c r="I319" s="110"/>
      <c r="J319" s="110"/>
      <c r="K319" s="279"/>
      <c r="L319" s="79">
        <f t="shared" si="6"/>
        <v>202708.11</v>
      </c>
      <c r="M319" s="105"/>
      <c r="N319" s="74"/>
      <c r="O319" s="81"/>
      <c r="P319" s="105"/>
      <c r="Q319" s="74"/>
      <c r="R319" s="81"/>
    </row>
    <row r="320" spans="1:18" x14ac:dyDescent="0.2">
      <c r="A320" s="254">
        <v>18974</v>
      </c>
      <c r="B320" s="255">
        <v>45881</v>
      </c>
      <c r="C320" s="99"/>
      <c r="D320" s="256" t="s">
        <v>802</v>
      </c>
      <c r="E320" s="108"/>
      <c r="F320" s="108"/>
      <c r="G320" s="110"/>
      <c r="H320" s="258">
        <v>1500</v>
      </c>
      <c r="I320" s="110"/>
      <c r="J320" s="110"/>
      <c r="K320" s="279"/>
      <c r="L320" s="79">
        <f t="shared" si="6"/>
        <v>202708.11</v>
      </c>
      <c r="M320" s="105"/>
      <c r="N320" s="74"/>
      <c r="O320" s="81"/>
      <c r="P320" s="105"/>
      <c r="Q320" s="74"/>
      <c r="R320" s="81"/>
    </row>
    <row r="321" spans="1:18" x14ac:dyDescent="0.2">
      <c r="A321" s="254">
        <v>18975</v>
      </c>
      <c r="B321" s="255">
        <v>45882</v>
      </c>
      <c r="C321" s="99"/>
      <c r="D321" s="256" t="s">
        <v>805</v>
      </c>
      <c r="E321" s="108"/>
      <c r="F321" s="108"/>
      <c r="G321" s="110"/>
      <c r="H321" s="257">
        <v>1338.74</v>
      </c>
      <c r="I321" s="110"/>
      <c r="J321" s="110"/>
      <c r="K321" s="279"/>
      <c r="L321" s="79">
        <f t="shared" si="6"/>
        <v>202708.11</v>
      </c>
      <c r="M321" s="105"/>
      <c r="N321" s="74"/>
      <c r="O321" s="81"/>
      <c r="P321" s="105"/>
      <c r="Q321" s="74"/>
      <c r="R321" s="81"/>
    </row>
    <row r="322" spans="1:18" x14ac:dyDescent="0.2">
      <c r="A322" s="254">
        <v>18976</v>
      </c>
      <c r="B322" s="255">
        <v>45882</v>
      </c>
      <c r="C322" s="99"/>
      <c r="D322" s="256" t="s">
        <v>806</v>
      </c>
      <c r="E322" s="108"/>
      <c r="F322" s="108"/>
      <c r="G322" s="110"/>
      <c r="H322" s="286">
        <v>4860</v>
      </c>
      <c r="I322" s="110"/>
      <c r="J322" s="110"/>
      <c r="K322" s="279"/>
      <c r="L322" s="79">
        <f t="shared" si="6"/>
        <v>202708.11</v>
      </c>
      <c r="M322" s="105"/>
      <c r="N322" s="74"/>
      <c r="O322" s="81"/>
      <c r="P322" s="105"/>
      <c r="Q322" s="74"/>
      <c r="R322" s="81"/>
    </row>
    <row r="323" spans="1:18" x14ac:dyDescent="0.2">
      <c r="A323" s="254">
        <v>18977</v>
      </c>
      <c r="B323" s="255">
        <v>45882</v>
      </c>
      <c r="C323" s="99"/>
      <c r="D323" s="256" t="s">
        <v>807</v>
      </c>
      <c r="E323" s="108"/>
      <c r="F323" s="108"/>
      <c r="G323" s="110"/>
      <c r="H323" s="286">
        <v>8402.75</v>
      </c>
      <c r="I323" s="110"/>
      <c r="J323" s="110"/>
      <c r="K323" s="279"/>
      <c r="L323" s="79">
        <f t="shared" si="6"/>
        <v>202708.11</v>
      </c>
      <c r="M323" s="105"/>
      <c r="N323" s="74"/>
      <c r="O323" s="81"/>
      <c r="P323" s="105"/>
      <c r="Q323" s="74"/>
      <c r="R323" s="81"/>
    </row>
    <row r="324" spans="1:18" x14ac:dyDescent="0.2">
      <c r="A324" s="254">
        <v>18978</v>
      </c>
      <c r="B324" s="255">
        <v>45882</v>
      </c>
      <c r="C324" s="99"/>
      <c r="D324" s="256" t="s">
        <v>807</v>
      </c>
      <c r="E324" s="108"/>
      <c r="F324" s="108"/>
      <c r="G324" s="110"/>
      <c r="H324" s="286">
        <v>4314</v>
      </c>
      <c r="I324" s="110"/>
      <c r="J324" s="110"/>
      <c r="K324" s="279"/>
      <c r="L324" s="79">
        <f t="shared" si="6"/>
        <v>202708.11</v>
      </c>
      <c r="M324" s="105"/>
      <c r="N324" s="74"/>
      <c r="O324" s="81"/>
      <c r="P324" s="105"/>
      <c r="Q324" s="74"/>
      <c r="R324" s="81"/>
    </row>
    <row r="325" spans="1:18" x14ac:dyDescent="0.2">
      <c r="A325" s="254">
        <v>18979</v>
      </c>
      <c r="B325" s="255">
        <v>45882</v>
      </c>
      <c r="C325" s="99"/>
      <c r="D325" s="256" t="s">
        <v>808</v>
      </c>
      <c r="E325" s="108"/>
      <c r="F325" s="108"/>
      <c r="G325" s="110"/>
      <c r="H325" s="258">
        <v>2000</v>
      </c>
      <c r="I325" s="110"/>
      <c r="J325" s="110"/>
      <c r="K325" s="279"/>
      <c r="L325" s="79">
        <f t="shared" si="6"/>
        <v>202708.11</v>
      </c>
      <c r="M325" s="105"/>
      <c r="N325" s="74"/>
      <c r="O325" s="81"/>
      <c r="P325" s="105"/>
      <c r="Q325" s="74"/>
      <c r="R325" s="81"/>
    </row>
    <row r="326" spans="1:18" x14ac:dyDescent="0.2">
      <c r="A326" s="254">
        <v>18980</v>
      </c>
      <c r="B326" s="255">
        <v>45882</v>
      </c>
      <c r="C326" s="99"/>
      <c r="D326" s="256" t="s">
        <v>809</v>
      </c>
      <c r="E326" s="108"/>
      <c r="F326" s="108"/>
      <c r="G326" s="110"/>
      <c r="H326" s="257">
        <v>540</v>
      </c>
      <c r="I326" s="110"/>
      <c r="J326" s="110"/>
      <c r="K326" s="279"/>
      <c r="L326" s="79">
        <f t="shared" si="6"/>
        <v>202708.11</v>
      </c>
      <c r="M326" s="105"/>
      <c r="N326" s="74"/>
      <c r="O326" s="81"/>
      <c r="P326" s="105"/>
      <c r="Q326" s="74"/>
      <c r="R326" s="81"/>
    </row>
    <row r="327" spans="1:18" x14ac:dyDescent="0.2">
      <c r="A327" s="254">
        <v>18981</v>
      </c>
      <c r="B327" s="255">
        <v>45882</v>
      </c>
      <c r="C327" s="99"/>
      <c r="D327" s="256" t="s">
        <v>811</v>
      </c>
      <c r="E327" s="108"/>
      <c r="F327" s="108"/>
      <c r="G327" s="110"/>
      <c r="H327" s="258">
        <v>15000</v>
      </c>
      <c r="I327" s="110"/>
      <c r="J327" s="110"/>
      <c r="K327" s="279"/>
      <c r="L327" s="79">
        <f t="shared" si="6"/>
        <v>202708.11</v>
      </c>
      <c r="M327" s="105"/>
      <c r="N327" s="74"/>
      <c r="O327" s="81"/>
      <c r="P327" s="105"/>
      <c r="Q327" s="74"/>
      <c r="R327" s="81"/>
    </row>
    <row r="328" spans="1:18" x14ac:dyDescent="0.2">
      <c r="A328" s="254">
        <v>18982</v>
      </c>
      <c r="B328" s="255">
        <v>45883</v>
      </c>
      <c r="C328" s="99"/>
      <c r="D328" s="256" t="s">
        <v>812</v>
      </c>
      <c r="E328" s="108"/>
      <c r="F328" s="108"/>
      <c r="G328" s="110"/>
      <c r="H328" s="257">
        <v>2030</v>
      </c>
      <c r="I328" s="110"/>
      <c r="J328" s="110"/>
      <c r="K328" s="279"/>
      <c r="L328" s="79">
        <f t="shared" ref="L328:L392" si="7">L327+J328-K328</f>
        <v>202708.11</v>
      </c>
      <c r="M328" s="105"/>
      <c r="N328" s="74"/>
      <c r="O328" s="81"/>
      <c r="P328" s="105"/>
      <c r="Q328" s="74"/>
      <c r="R328" s="81"/>
    </row>
    <row r="329" spans="1:18" x14ac:dyDescent="0.2">
      <c r="A329" s="254">
        <v>18983</v>
      </c>
      <c r="B329" s="255">
        <v>45883</v>
      </c>
      <c r="C329" s="99"/>
      <c r="D329" s="256" t="s">
        <v>812</v>
      </c>
      <c r="E329" s="108"/>
      <c r="F329" s="108"/>
      <c r="G329" s="110"/>
      <c r="H329" s="257">
        <v>3045</v>
      </c>
      <c r="I329" s="110"/>
      <c r="J329" s="110"/>
      <c r="K329" s="279"/>
      <c r="L329" s="79">
        <f t="shared" si="7"/>
        <v>202708.11</v>
      </c>
      <c r="M329" s="105"/>
      <c r="N329" s="74"/>
      <c r="O329" s="81"/>
      <c r="P329" s="105"/>
      <c r="Q329" s="74"/>
      <c r="R329" s="81"/>
    </row>
    <row r="330" spans="1:18" x14ac:dyDescent="0.2">
      <c r="A330" s="254">
        <v>18984</v>
      </c>
      <c r="B330" s="255">
        <v>45883</v>
      </c>
      <c r="C330" s="99"/>
      <c r="D330" s="256" t="s">
        <v>813</v>
      </c>
      <c r="E330" s="108"/>
      <c r="F330" s="108"/>
      <c r="G330" s="110"/>
      <c r="H330" s="286">
        <v>2000</v>
      </c>
      <c r="I330" s="110"/>
      <c r="J330" s="110"/>
      <c r="K330" s="279"/>
      <c r="L330" s="79">
        <f t="shared" si="7"/>
        <v>202708.11</v>
      </c>
      <c r="M330" s="105"/>
      <c r="N330" s="74"/>
      <c r="O330" s="81"/>
      <c r="P330" s="105"/>
      <c r="Q330" s="74"/>
      <c r="R330" s="81"/>
    </row>
    <row r="331" spans="1:18" x14ac:dyDescent="0.2">
      <c r="A331" s="254">
        <v>18985</v>
      </c>
      <c r="B331" s="255">
        <v>45883</v>
      </c>
      <c r="C331" s="99"/>
      <c r="D331" s="256" t="s">
        <v>814</v>
      </c>
      <c r="E331" s="108"/>
      <c r="F331" s="108"/>
      <c r="G331" s="110"/>
      <c r="H331" s="286">
        <v>3280</v>
      </c>
      <c r="I331" s="110"/>
      <c r="J331" s="110"/>
      <c r="K331" s="279"/>
      <c r="L331" s="79">
        <f t="shared" si="7"/>
        <v>202708.11</v>
      </c>
      <c r="M331" s="105"/>
      <c r="N331" s="74"/>
      <c r="O331" s="81"/>
      <c r="P331" s="105"/>
      <c r="Q331" s="74"/>
      <c r="R331" s="81"/>
    </row>
    <row r="332" spans="1:18" x14ac:dyDescent="0.2">
      <c r="A332" s="254">
        <v>18986</v>
      </c>
      <c r="B332" s="255">
        <v>45883</v>
      </c>
      <c r="C332" s="99"/>
      <c r="D332" s="256" t="s">
        <v>807</v>
      </c>
      <c r="E332" s="108"/>
      <c r="F332" s="108"/>
      <c r="G332" s="110"/>
      <c r="H332" s="257">
        <v>6246</v>
      </c>
      <c r="I332" s="110"/>
      <c r="J332" s="110"/>
      <c r="K332" s="279"/>
      <c r="L332" s="79">
        <f t="shared" si="7"/>
        <v>202708.11</v>
      </c>
      <c r="M332" s="105"/>
      <c r="N332" s="74"/>
      <c r="O332" s="81"/>
      <c r="P332" s="105"/>
      <c r="Q332" s="74"/>
      <c r="R332" s="81"/>
    </row>
    <row r="333" spans="1:18" s="299" customFormat="1" x14ac:dyDescent="0.2">
      <c r="A333" s="287">
        <v>18987</v>
      </c>
      <c r="B333" s="288">
        <v>45883</v>
      </c>
      <c r="C333" s="289"/>
      <c r="D333" s="290" t="s">
        <v>818</v>
      </c>
      <c r="E333" s="291"/>
      <c r="F333" s="291"/>
      <c r="G333" s="292"/>
      <c r="H333" s="293"/>
      <c r="I333" s="292"/>
      <c r="J333" s="292"/>
      <c r="K333" s="294"/>
      <c r="L333" s="295"/>
      <c r="M333" s="296"/>
      <c r="N333" s="297"/>
      <c r="O333" s="298"/>
      <c r="P333" s="296"/>
      <c r="Q333" s="297"/>
      <c r="R333" s="298"/>
    </row>
    <row r="334" spans="1:18" x14ac:dyDescent="0.2">
      <c r="A334" s="254">
        <v>18988</v>
      </c>
      <c r="B334" s="255">
        <v>45883</v>
      </c>
      <c r="C334" s="99"/>
      <c r="D334" s="256" t="s">
        <v>815</v>
      </c>
      <c r="E334" s="108"/>
      <c r="F334" s="108"/>
      <c r="G334" s="110"/>
      <c r="H334" s="258">
        <v>25000</v>
      </c>
      <c r="I334" s="110" t="s">
        <v>817</v>
      </c>
      <c r="J334" s="110"/>
      <c r="K334" s="279"/>
      <c r="L334" s="79">
        <f>L332+J334-K334</f>
        <v>202708.11</v>
      </c>
      <c r="M334" s="105"/>
      <c r="N334" s="74"/>
      <c r="O334" s="81"/>
      <c r="P334" s="105"/>
      <c r="Q334" s="74"/>
      <c r="R334" s="81"/>
    </row>
    <row r="335" spans="1:18" x14ac:dyDescent="0.2">
      <c r="A335" s="254">
        <v>18989</v>
      </c>
      <c r="B335" s="255">
        <v>45883</v>
      </c>
      <c r="C335" s="99"/>
      <c r="D335" s="256" t="s">
        <v>816</v>
      </c>
      <c r="E335" s="108"/>
      <c r="F335" s="108"/>
      <c r="G335" s="110"/>
      <c r="H335" s="257">
        <v>1751</v>
      </c>
      <c r="I335" s="110"/>
      <c r="J335" s="110"/>
      <c r="K335" s="279"/>
      <c r="L335" s="79">
        <f t="shared" si="7"/>
        <v>202708.11</v>
      </c>
      <c r="M335" s="105"/>
      <c r="N335" s="74"/>
      <c r="O335" s="81"/>
      <c r="P335" s="105"/>
      <c r="Q335" s="74"/>
      <c r="R335" s="81"/>
    </row>
    <row r="336" spans="1:18" x14ac:dyDescent="0.2">
      <c r="A336" s="254">
        <v>18990</v>
      </c>
      <c r="B336" s="255">
        <v>45885</v>
      </c>
      <c r="C336" s="99"/>
      <c r="D336" s="256" t="s">
        <v>806</v>
      </c>
      <c r="E336" s="108"/>
      <c r="F336" s="108"/>
      <c r="G336" s="110"/>
      <c r="H336" s="257">
        <v>7680</v>
      </c>
      <c r="I336" s="110"/>
      <c r="J336" s="110"/>
      <c r="K336" s="279"/>
      <c r="L336" s="79">
        <f t="shared" si="7"/>
        <v>202708.11</v>
      </c>
      <c r="M336" s="105"/>
      <c r="N336" s="74"/>
      <c r="O336" s="81"/>
      <c r="P336" s="105"/>
      <c r="Q336" s="74"/>
      <c r="R336" s="81"/>
    </row>
    <row r="337" spans="1:18" x14ac:dyDescent="0.2">
      <c r="A337" s="254">
        <v>18991</v>
      </c>
      <c r="B337" s="255">
        <v>45885</v>
      </c>
      <c r="C337" s="99"/>
      <c r="D337" s="256" t="s">
        <v>807</v>
      </c>
      <c r="E337" s="108"/>
      <c r="F337" s="108"/>
      <c r="G337" s="110"/>
      <c r="H337" s="257">
        <v>3129</v>
      </c>
      <c r="I337" s="110"/>
      <c r="J337" s="110"/>
      <c r="K337" s="279"/>
      <c r="L337" s="79">
        <f t="shared" si="7"/>
        <v>202708.11</v>
      </c>
      <c r="M337" s="105"/>
      <c r="N337" s="74"/>
      <c r="O337" s="81"/>
      <c r="P337" s="105"/>
      <c r="Q337" s="74"/>
      <c r="R337" s="81"/>
    </row>
    <row r="338" spans="1:18" x14ac:dyDescent="0.2">
      <c r="A338" s="254">
        <v>18992</v>
      </c>
      <c r="B338" s="255">
        <v>45885</v>
      </c>
      <c r="C338" s="99"/>
      <c r="D338" s="256" t="s">
        <v>819</v>
      </c>
      <c r="E338" s="108"/>
      <c r="F338" s="108"/>
      <c r="G338" s="110"/>
      <c r="H338" s="257"/>
      <c r="I338" s="110"/>
      <c r="J338" s="110"/>
      <c r="K338" s="279"/>
      <c r="L338" s="79">
        <f t="shared" si="7"/>
        <v>202708.11</v>
      </c>
      <c r="M338" s="105"/>
      <c r="N338" s="74"/>
      <c r="O338" s="81"/>
      <c r="P338" s="105"/>
      <c r="Q338" s="74"/>
      <c r="R338" s="81"/>
    </row>
    <row r="339" spans="1:18" x14ac:dyDescent="0.2">
      <c r="A339" s="254"/>
      <c r="B339" s="255"/>
      <c r="C339" s="99"/>
      <c r="D339" s="256"/>
      <c r="E339" s="108"/>
      <c r="F339" s="108"/>
      <c r="G339" s="110"/>
      <c r="H339" s="257"/>
      <c r="I339" s="110"/>
      <c r="J339" s="110"/>
      <c r="K339" s="279"/>
      <c r="L339" s="79">
        <f t="shared" si="7"/>
        <v>202708.11</v>
      </c>
      <c r="M339" s="105"/>
      <c r="N339" s="74"/>
      <c r="O339" s="81"/>
      <c r="P339" s="105"/>
      <c r="Q339" s="74"/>
      <c r="R339" s="81"/>
    </row>
    <row r="340" spans="1:18" x14ac:dyDescent="0.2">
      <c r="A340" s="254"/>
      <c r="B340" s="255"/>
      <c r="C340" s="99"/>
      <c r="D340" s="256"/>
      <c r="E340" s="108"/>
      <c r="F340" s="108"/>
      <c r="G340" s="110"/>
      <c r="H340" s="257"/>
      <c r="I340" s="110"/>
      <c r="J340" s="110"/>
      <c r="K340" s="279"/>
      <c r="L340" s="79">
        <f t="shared" si="7"/>
        <v>202708.11</v>
      </c>
      <c r="M340" s="105"/>
      <c r="N340" s="74"/>
      <c r="O340" s="81"/>
      <c r="P340" s="105"/>
      <c r="Q340" s="74"/>
      <c r="R340" s="81"/>
    </row>
    <row r="341" spans="1:18" x14ac:dyDescent="0.2">
      <c r="A341" s="254"/>
      <c r="B341" s="255"/>
      <c r="C341" s="99"/>
      <c r="D341" s="256"/>
      <c r="E341" s="108"/>
      <c r="F341" s="108"/>
      <c r="G341" s="110"/>
      <c r="H341" s="257"/>
      <c r="I341" s="110"/>
      <c r="J341" s="110"/>
      <c r="K341" s="279"/>
      <c r="L341" s="79">
        <f t="shared" si="7"/>
        <v>202708.11</v>
      </c>
      <c r="M341" s="105"/>
      <c r="N341" s="74"/>
      <c r="O341" s="81"/>
      <c r="P341" s="105"/>
      <c r="Q341" s="74"/>
      <c r="R341" s="81"/>
    </row>
    <row r="342" spans="1:18" x14ac:dyDescent="0.2">
      <c r="A342" s="254"/>
      <c r="B342" s="255"/>
      <c r="C342" s="99"/>
      <c r="D342" s="256"/>
      <c r="E342" s="108"/>
      <c r="F342" s="108"/>
      <c r="G342" s="110"/>
      <c r="H342" s="257"/>
      <c r="I342" s="110"/>
      <c r="J342" s="110"/>
      <c r="K342" s="279"/>
      <c r="L342" s="79">
        <f t="shared" si="7"/>
        <v>202708.11</v>
      </c>
      <c r="M342" s="105"/>
      <c r="N342" s="74"/>
      <c r="O342" s="81"/>
      <c r="P342" s="105"/>
      <c r="Q342" s="74"/>
      <c r="R342" s="81"/>
    </row>
    <row r="343" spans="1:18" x14ac:dyDescent="0.2">
      <c r="A343" s="254"/>
      <c r="B343" s="255"/>
      <c r="C343" s="99"/>
      <c r="D343" s="256"/>
      <c r="E343" s="108"/>
      <c r="F343" s="108"/>
      <c r="G343" s="110"/>
      <c r="H343" s="257"/>
      <c r="I343" s="110"/>
      <c r="J343" s="110"/>
      <c r="K343" s="279"/>
      <c r="L343" s="79">
        <f t="shared" si="7"/>
        <v>202708.11</v>
      </c>
      <c r="M343" s="105"/>
      <c r="N343" s="74"/>
      <c r="O343" s="81"/>
      <c r="P343" s="105"/>
      <c r="Q343" s="74"/>
      <c r="R343" s="81"/>
    </row>
    <row r="344" spans="1:18" x14ac:dyDescent="0.2">
      <c r="A344" s="254"/>
      <c r="B344" s="255"/>
      <c r="C344" s="99"/>
      <c r="D344" s="256"/>
      <c r="E344" s="108"/>
      <c r="F344" s="108"/>
      <c r="G344" s="110"/>
      <c r="H344" s="257"/>
      <c r="I344" s="110"/>
      <c r="J344" s="110"/>
      <c r="K344" s="279"/>
      <c r="L344" s="79">
        <f t="shared" si="7"/>
        <v>202708.11</v>
      </c>
      <c r="M344" s="105"/>
      <c r="N344" s="74"/>
      <c r="O344" s="81"/>
      <c r="P344" s="105"/>
      <c r="Q344" s="74"/>
      <c r="R344" s="81"/>
    </row>
    <row r="345" spans="1:18" x14ac:dyDescent="0.2">
      <c r="A345" s="254"/>
      <c r="B345" s="255"/>
      <c r="C345" s="99"/>
      <c r="D345" s="256"/>
      <c r="E345" s="108"/>
      <c r="F345" s="108"/>
      <c r="G345" s="110"/>
      <c r="H345" s="257"/>
      <c r="I345" s="110"/>
      <c r="J345" s="110"/>
      <c r="K345" s="279"/>
      <c r="L345" s="79">
        <f t="shared" si="7"/>
        <v>202708.11</v>
      </c>
      <c r="M345" s="105"/>
      <c r="N345" s="74"/>
      <c r="O345" s="81"/>
      <c r="P345" s="105"/>
      <c r="Q345" s="74"/>
      <c r="R345" s="81"/>
    </row>
    <row r="346" spans="1:18" x14ac:dyDescent="0.2">
      <c r="A346" s="254"/>
      <c r="B346" s="255"/>
      <c r="C346" s="99"/>
      <c r="D346" s="256"/>
      <c r="E346" s="108"/>
      <c r="F346" s="108"/>
      <c r="G346" s="110"/>
      <c r="H346" s="257"/>
      <c r="I346" s="110"/>
      <c r="J346" s="110"/>
      <c r="K346" s="279"/>
      <c r="L346" s="79">
        <f t="shared" si="7"/>
        <v>202708.11</v>
      </c>
      <c r="M346" s="105"/>
      <c r="N346" s="74"/>
      <c r="O346" s="81"/>
      <c r="P346" s="105"/>
      <c r="Q346" s="74"/>
      <c r="R346" s="81"/>
    </row>
    <row r="347" spans="1:18" x14ac:dyDescent="0.2">
      <c r="A347" s="254"/>
      <c r="B347" s="255"/>
      <c r="C347" s="99"/>
      <c r="D347" s="256"/>
      <c r="E347" s="108"/>
      <c r="F347" s="108"/>
      <c r="G347" s="110"/>
      <c r="H347" s="257"/>
      <c r="I347" s="110"/>
      <c r="J347" s="110"/>
      <c r="K347" s="279"/>
      <c r="L347" s="79">
        <f t="shared" si="7"/>
        <v>202708.11</v>
      </c>
      <c r="M347" s="105"/>
      <c r="N347" s="74"/>
      <c r="O347" s="81"/>
      <c r="P347" s="105"/>
      <c r="Q347" s="74"/>
      <c r="R347" s="81"/>
    </row>
    <row r="348" spans="1:18" x14ac:dyDescent="0.2">
      <c r="A348" s="254"/>
      <c r="B348" s="255"/>
      <c r="C348" s="99"/>
      <c r="D348" s="256"/>
      <c r="E348" s="108"/>
      <c r="F348" s="108"/>
      <c r="G348" s="110"/>
      <c r="H348" s="257"/>
      <c r="I348" s="110"/>
      <c r="J348" s="110"/>
      <c r="K348" s="279"/>
      <c r="L348" s="79">
        <f t="shared" si="7"/>
        <v>202708.11</v>
      </c>
      <c r="M348" s="105"/>
      <c r="N348" s="74"/>
      <c r="O348" s="81"/>
      <c r="P348" s="105"/>
      <c r="Q348" s="74"/>
      <c r="R348" s="81"/>
    </row>
    <row r="349" spans="1:18" x14ac:dyDescent="0.2">
      <c r="A349" s="254"/>
      <c r="B349" s="255"/>
      <c r="C349" s="99"/>
      <c r="D349" s="256"/>
      <c r="E349" s="108"/>
      <c r="F349" s="108"/>
      <c r="G349" s="110"/>
      <c r="H349" s="257"/>
      <c r="I349" s="110"/>
      <c r="J349" s="110"/>
      <c r="K349" s="279"/>
      <c r="L349" s="79">
        <f t="shared" si="7"/>
        <v>202708.11</v>
      </c>
      <c r="M349" s="105"/>
      <c r="N349" s="74"/>
      <c r="O349" s="81"/>
      <c r="P349" s="105"/>
      <c r="Q349" s="74"/>
      <c r="R349" s="81"/>
    </row>
    <row r="350" spans="1:18" x14ac:dyDescent="0.2">
      <c r="A350" s="254"/>
      <c r="B350" s="255"/>
      <c r="C350" s="99"/>
      <c r="D350" s="256"/>
      <c r="E350" s="108"/>
      <c r="F350" s="108"/>
      <c r="G350" s="110"/>
      <c r="H350" s="257"/>
      <c r="I350" s="110"/>
      <c r="J350" s="110"/>
      <c r="K350" s="279"/>
      <c r="L350" s="79">
        <f t="shared" si="7"/>
        <v>202708.11</v>
      </c>
      <c r="M350" s="105"/>
      <c r="N350" s="74"/>
      <c r="O350" s="81"/>
      <c r="P350" s="105"/>
      <c r="Q350" s="74"/>
      <c r="R350" s="81"/>
    </row>
    <row r="351" spans="1:18" x14ac:dyDescent="0.2">
      <c r="A351" s="254"/>
      <c r="B351" s="255"/>
      <c r="C351" s="99"/>
      <c r="D351" s="256"/>
      <c r="E351" s="108"/>
      <c r="F351" s="108"/>
      <c r="G351" s="110"/>
      <c r="H351" s="257"/>
      <c r="I351" s="110"/>
      <c r="J351" s="110"/>
      <c r="K351" s="279"/>
      <c r="L351" s="79">
        <f t="shared" si="7"/>
        <v>202708.11</v>
      </c>
      <c r="M351" s="105"/>
      <c r="N351" s="74"/>
      <c r="O351" s="81"/>
      <c r="P351" s="105"/>
      <c r="Q351" s="74"/>
      <c r="R351" s="81"/>
    </row>
    <row r="352" spans="1:18" x14ac:dyDescent="0.2">
      <c r="A352" s="254"/>
      <c r="B352" s="255"/>
      <c r="C352" s="99"/>
      <c r="D352" s="256"/>
      <c r="E352" s="108"/>
      <c r="F352" s="108"/>
      <c r="G352" s="110"/>
      <c r="H352" s="257"/>
      <c r="I352" s="110"/>
      <c r="J352" s="110"/>
      <c r="K352" s="279"/>
      <c r="L352" s="79">
        <f t="shared" si="7"/>
        <v>202708.11</v>
      </c>
      <c r="M352" s="105"/>
      <c r="N352" s="74"/>
      <c r="O352" s="81"/>
      <c r="P352" s="105"/>
      <c r="Q352" s="74"/>
      <c r="R352" s="81"/>
    </row>
    <row r="353" spans="1:18" x14ac:dyDescent="0.2">
      <c r="A353" s="254"/>
      <c r="B353" s="255"/>
      <c r="C353" s="99"/>
      <c r="D353" s="256"/>
      <c r="E353" s="108"/>
      <c r="F353" s="108"/>
      <c r="G353" s="110"/>
      <c r="H353" s="257"/>
      <c r="I353" s="110"/>
      <c r="J353" s="110"/>
      <c r="K353" s="279"/>
      <c r="L353" s="79">
        <f t="shared" si="7"/>
        <v>202708.11</v>
      </c>
      <c r="M353" s="105"/>
      <c r="N353" s="74"/>
      <c r="O353" s="81"/>
      <c r="P353" s="105"/>
      <c r="Q353" s="74"/>
      <c r="R353" s="81"/>
    </row>
    <row r="354" spans="1:18" x14ac:dyDescent="0.2">
      <c r="A354" s="254"/>
      <c r="B354" s="255"/>
      <c r="C354" s="99"/>
      <c r="D354" s="256"/>
      <c r="E354" s="108"/>
      <c r="F354" s="108"/>
      <c r="G354" s="110"/>
      <c r="H354" s="257"/>
      <c r="I354" s="110"/>
      <c r="J354" s="110"/>
      <c r="K354" s="279"/>
      <c r="L354" s="79">
        <f t="shared" si="7"/>
        <v>202708.11</v>
      </c>
      <c r="M354" s="105"/>
      <c r="N354" s="74"/>
      <c r="O354" s="81"/>
      <c r="P354" s="105"/>
      <c r="Q354" s="74"/>
      <c r="R354" s="81"/>
    </row>
    <row r="355" spans="1:18" x14ac:dyDescent="0.2">
      <c r="A355" s="254"/>
      <c r="B355" s="255"/>
      <c r="C355" s="99"/>
      <c r="D355" s="256"/>
      <c r="E355" s="108"/>
      <c r="F355" s="108"/>
      <c r="G355" s="110"/>
      <c r="H355" s="257"/>
      <c r="I355" s="110"/>
      <c r="J355" s="110"/>
      <c r="K355" s="279"/>
      <c r="L355" s="79">
        <f t="shared" si="7"/>
        <v>202708.11</v>
      </c>
      <c r="M355" s="105"/>
      <c r="N355" s="74"/>
      <c r="O355" s="81"/>
      <c r="P355" s="105"/>
      <c r="Q355" s="74"/>
      <c r="R355" s="81"/>
    </row>
    <row r="356" spans="1:18" x14ac:dyDescent="0.2">
      <c r="A356" s="254"/>
      <c r="B356" s="255"/>
      <c r="C356" s="99"/>
      <c r="D356" s="256"/>
      <c r="E356" s="108"/>
      <c r="F356" s="108"/>
      <c r="G356" s="110"/>
      <c r="H356" s="257"/>
      <c r="I356" s="110"/>
      <c r="J356" s="110"/>
      <c r="K356" s="279"/>
      <c r="L356" s="79">
        <f t="shared" si="7"/>
        <v>202708.11</v>
      </c>
      <c r="M356" s="105"/>
      <c r="N356" s="74"/>
      <c r="O356" s="81"/>
      <c r="P356" s="105"/>
      <c r="Q356" s="74"/>
      <c r="R356" s="81"/>
    </row>
    <row r="357" spans="1:18" x14ac:dyDescent="0.2">
      <c r="A357" s="254"/>
      <c r="B357" s="255"/>
      <c r="C357" s="99"/>
      <c r="D357" s="256"/>
      <c r="E357" s="108"/>
      <c r="F357" s="108"/>
      <c r="G357" s="110"/>
      <c r="H357" s="257"/>
      <c r="I357" s="110"/>
      <c r="J357" s="110"/>
      <c r="K357" s="279"/>
      <c r="L357" s="79">
        <f t="shared" si="7"/>
        <v>202708.11</v>
      </c>
      <c r="M357" s="105"/>
      <c r="N357" s="74"/>
      <c r="O357" s="81"/>
      <c r="P357" s="105"/>
      <c r="Q357" s="74"/>
      <c r="R357" s="81"/>
    </row>
    <row r="358" spans="1:18" x14ac:dyDescent="0.2">
      <c r="A358" s="254"/>
      <c r="B358" s="255"/>
      <c r="C358" s="99"/>
      <c r="D358" s="256"/>
      <c r="E358" s="108"/>
      <c r="F358" s="108"/>
      <c r="G358" s="110"/>
      <c r="H358" s="257"/>
      <c r="I358" s="110"/>
      <c r="J358" s="110"/>
      <c r="K358" s="279"/>
      <c r="L358" s="79">
        <f t="shared" si="7"/>
        <v>202708.11</v>
      </c>
      <c r="M358" s="105"/>
      <c r="N358" s="74"/>
      <c r="O358" s="81"/>
      <c r="P358" s="105"/>
      <c r="Q358" s="74"/>
      <c r="R358" s="81"/>
    </row>
    <row r="359" spans="1:18" x14ac:dyDescent="0.2">
      <c r="A359" s="254"/>
      <c r="B359" s="255"/>
      <c r="C359" s="99"/>
      <c r="D359" s="256"/>
      <c r="E359" s="108"/>
      <c r="F359" s="108"/>
      <c r="G359" s="110"/>
      <c r="H359" s="257"/>
      <c r="I359" s="110"/>
      <c r="J359" s="110"/>
      <c r="K359" s="279"/>
      <c r="L359" s="79">
        <f t="shared" si="7"/>
        <v>202708.11</v>
      </c>
      <c r="M359" s="105"/>
      <c r="N359" s="74"/>
      <c r="O359" s="81"/>
      <c r="P359" s="105"/>
      <c r="Q359" s="74"/>
      <c r="R359" s="81"/>
    </row>
    <row r="360" spans="1:18" x14ac:dyDescent="0.2">
      <c r="A360" s="254"/>
      <c r="B360" s="255"/>
      <c r="C360" s="99"/>
      <c r="D360" s="256"/>
      <c r="E360" s="108"/>
      <c r="F360" s="108"/>
      <c r="G360" s="110"/>
      <c r="H360" s="257"/>
      <c r="I360" s="110"/>
      <c r="J360" s="110"/>
      <c r="K360" s="279"/>
      <c r="L360" s="79">
        <f t="shared" si="7"/>
        <v>202708.11</v>
      </c>
      <c r="M360" s="105"/>
      <c r="N360" s="74"/>
      <c r="O360" s="81"/>
      <c r="P360" s="105"/>
      <c r="Q360" s="74"/>
      <c r="R360" s="81"/>
    </row>
    <row r="361" spans="1:18" x14ac:dyDescent="0.2">
      <c r="A361" s="254"/>
      <c r="B361" s="255"/>
      <c r="C361" s="99"/>
      <c r="D361" s="256"/>
      <c r="E361" s="108"/>
      <c r="F361" s="108"/>
      <c r="G361" s="110"/>
      <c r="H361" s="257"/>
      <c r="I361" s="110"/>
      <c r="J361" s="110"/>
      <c r="K361" s="279"/>
      <c r="L361" s="79">
        <f t="shared" si="7"/>
        <v>202708.11</v>
      </c>
      <c r="M361" s="105"/>
      <c r="N361" s="74"/>
      <c r="O361" s="81"/>
      <c r="P361" s="105"/>
      <c r="Q361" s="74"/>
      <c r="R361" s="81"/>
    </row>
    <row r="362" spans="1:18" x14ac:dyDescent="0.2">
      <c r="A362" s="254"/>
      <c r="B362" s="255"/>
      <c r="C362" s="99"/>
      <c r="D362" s="256"/>
      <c r="E362" s="108"/>
      <c r="F362" s="108"/>
      <c r="G362" s="110"/>
      <c r="H362" s="257"/>
      <c r="I362" s="110"/>
      <c r="J362" s="110"/>
      <c r="K362" s="279"/>
      <c r="L362" s="79">
        <f t="shared" si="7"/>
        <v>202708.11</v>
      </c>
      <c r="M362" s="105"/>
      <c r="N362" s="74"/>
      <c r="O362" s="81"/>
      <c r="P362" s="105"/>
      <c r="Q362" s="74"/>
      <c r="R362" s="81"/>
    </row>
    <row r="363" spans="1:18" x14ac:dyDescent="0.2">
      <c r="A363" s="254"/>
      <c r="B363" s="255"/>
      <c r="C363" s="99"/>
      <c r="D363" s="256"/>
      <c r="E363" s="108"/>
      <c r="F363" s="108"/>
      <c r="G363" s="110"/>
      <c r="H363" s="257"/>
      <c r="I363" s="110"/>
      <c r="J363" s="110"/>
      <c r="K363" s="279"/>
      <c r="L363" s="79">
        <f t="shared" si="7"/>
        <v>202708.11</v>
      </c>
      <c r="M363" s="105"/>
      <c r="N363" s="74"/>
      <c r="O363" s="81"/>
      <c r="P363" s="105"/>
      <c r="Q363" s="74"/>
      <c r="R363" s="81"/>
    </row>
    <row r="364" spans="1:18" x14ac:dyDescent="0.2">
      <c r="A364" s="254"/>
      <c r="B364" s="255"/>
      <c r="C364" s="99"/>
      <c r="D364" s="256"/>
      <c r="E364" s="108"/>
      <c r="F364" s="108"/>
      <c r="G364" s="110"/>
      <c r="H364" s="257"/>
      <c r="I364" s="110"/>
      <c r="J364" s="110"/>
      <c r="K364" s="279"/>
      <c r="L364" s="79">
        <f t="shared" si="7"/>
        <v>202708.11</v>
      </c>
      <c r="M364" s="105"/>
      <c r="N364" s="74"/>
      <c r="O364" s="81"/>
      <c r="P364" s="105"/>
      <c r="Q364" s="74"/>
      <c r="R364" s="81"/>
    </row>
    <row r="365" spans="1:18" x14ac:dyDescent="0.2">
      <c r="A365" s="254"/>
      <c r="B365" s="255"/>
      <c r="C365" s="99"/>
      <c r="D365" s="256"/>
      <c r="E365" s="108"/>
      <c r="F365" s="108"/>
      <c r="G365" s="110"/>
      <c r="H365" s="257"/>
      <c r="I365" s="110"/>
      <c r="J365" s="110"/>
      <c r="K365" s="279"/>
      <c r="L365" s="79">
        <f t="shared" si="7"/>
        <v>202708.11</v>
      </c>
      <c r="M365" s="105"/>
      <c r="N365" s="74"/>
      <c r="O365" s="81"/>
      <c r="P365" s="105"/>
      <c r="Q365" s="74"/>
      <c r="R365" s="81"/>
    </row>
    <row r="366" spans="1:18" x14ac:dyDescent="0.2">
      <c r="A366" s="254"/>
      <c r="B366" s="255"/>
      <c r="C366" s="99"/>
      <c r="D366" s="256"/>
      <c r="E366" s="108"/>
      <c r="F366" s="108"/>
      <c r="G366" s="110"/>
      <c r="H366" s="257"/>
      <c r="I366" s="110"/>
      <c r="J366" s="110"/>
      <c r="K366" s="279"/>
      <c r="L366" s="79">
        <f t="shared" si="7"/>
        <v>202708.11</v>
      </c>
      <c r="M366" s="105"/>
      <c r="N366" s="74"/>
      <c r="O366" s="81"/>
      <c r="P366" s="105"/>
      <c r="Q366" s="74"/>
      <c r="R366" s="81"/>
    </row>
    <row r="367" spans="1:18" x14ac:dyDescent="0.2">
      <c r="A367" s="254"/>
      <c r="B367" s="255"/>
      <c r="C367" s="99"/>
      <c r="D367" s="256"/>
      <c r="E367" s="108"/>
      <c r="F367" s="108"/>
      <c r="G367" s="110"/>
      <c r="H367" s="257"/>
      <c r="I367" s="110"/>
      <c r="J367" s="110"/>
      <c r="K367" s="279"/>
      <c r="L367" s="79">
        <f t="shared" si="7"/>
        <v>202708.11</v>
      </c>
      <c r="M367" s="105"/>
      <c r="N367" s="74"/>
      <c r="O367" s="81"/>
      <c r="P367" s="105"/>
      <c r="Q367" s="74"/>
      <c r="R367" s="81"/>
    </row>
    <row r="368" spans="1:18" x14ac:dyDescent="0.2">
      <c r="A368" s="254"/>
      <c r="B368" s="255"/>
      <c r="C368" s="99"/>
      <c r="D368" s="256"/>
      <c r="E368" s="108"/>
      <c r="F368" s="108"/>
      <c r="G368" s="110"/>
      <c r="H368" s="257"/>
      <c r="I368" s="110"/>
      <c r="J368" s="110"/>
      <c r="K368" s="279"/>
      <c r="L368" s="79">
        <f t="shared" si="7"/>
        <v>202708.11</v>
      </c>
      <c r="M368" s="105"/>
      <c r="N368" s="74"/>
      <c r="O368" s="81"/>
      <c r="P368" s="105"/>
      <c r="Q368" s="74"/>
      <c r="R368" s="81"/>
    </row>
    <row r="369" spans="1:18" x14ac:dyDescent="0.2">
      <c r="A369" s="254"/>
      <c r="B369" s="255"/>
      <c r="C369" s="99"/>
      <c r="D369" s="256"/>
      <c r="E369" s="108"/>
      <c r="F369" s="108"/>
      <c r="G369" s="110"/>
      <c r="H369" s="257"/>
      <c r="I369" s="110"/>
      <c r="J369" s="110"/>
      <c r="K369" s="279"/>
      <c r="L369" s="79">
        <f t="shared" si="7"/>
        <v>202708.11</v>
      </c>
      <c r="M369" s="105"/>
      <c r="N369" s="74"/>
      <c r="O369" s="81"/>
      <c r="P369" s="105"/>
      <c r="Q369" s="74"/>
      <c r="R369" s="81"/>
    </row>
    <row r="370" spans="1:18" x14ac:dyDescent="0.2">
      <c r="A370" s="254"/>
      <c r="B370" s="255"/>
      <c r="C370" s="99"/>
      <c r="D370" s="256"/>
      <c r="E370" s="108"/>
      <c r="F370" s="108"/>
      <c r="G370" s="110"/>
      <c r="H370" s="257"/>
      <c r="I370" s="110"/>
      <c r="J370" s="110"/>
      <c r="K370" s="279"/>
      <c r="L370" s="79">
        <f t="shared" si="7"/>
        <v>202708.11</v>
      </c>
      <c r="M370" s="105"/>
      <c r="N370" s="74"/>
      <c r="O370" s="81"/>
      <c r="P370" s="105"/>
      <c r="Q370" s="74"/>
      <c r="R370" s="81"/>
    </row>
    <row r="371" spans="1:18" x14ac:dyDescent="0.2">
      <c r="A371" s="254"/>
      <c r="B371" s="255"/>
      <c r="C371" s="99"/>
      <c r="D371" s="256"/>
      <c r="E371" s="108"/>
      <c r="F371" s="108"/>
      <c r="G371" s="110"/>
      <c r="H371" s="257"/>
      <c r="I371" s="110"/>
      <c r="J371" s="110"/>
      <c r="K371" s="279"/>
      <c r="L371" s="79">
        <f t="shared" si="7"/>
        <v>202708.11</v>
      </c>
      <c r="M371" s="105"/>
      <c r="N371" s="74"/>
      <c r="O371" s="81"/>
      <c r="P371" s="105"/>
      <c r="Q371" s="74"/>
      <c r="R371" s="81"/>
    </row>
    <row r="372" spans="1:18" x14ac:dyDescent="0.2">
      <c r="A372" s="254"/>
      <c r="B372" s="255"/>
      <c r="C372" s="99"/>
      <c r="D372" s="256"/>
      <c r="E372" s="108"/>
      <c r="F372" s="108"/>
      <c r="G372" s="110"/>
      <c r="H372" s="257"/>
      <c r="I372" s="110"/>
      <c r="J372" s="110"/>
      <c r="K372" s="279"/>
      <c r="L372" s="79">
        <f t="shared" si="7"/>
        <v>202708.11</v>
      </c>
      <c r="M372" s="105"/>
      <c r="N372" s="74"/>
      <c r="O372" s="81"/>
      <c r="P372" s="105"/>
      <c r="Q372" s="74"/>
      <c r="R372" s="81"/>
    </row>
    <row r="373" spans="1:18" x14ac:dyDescent="0.2">
      <c r="A373" s="254"/>
      <c r="B373" s="255"/>
      <c r="C373" s="99"/>
      <c r="D373" s="256"/>
      <c r="E373" s="108"/>
      <c r="F373" s="108"/>
      <c r="G373" s="110"/>
      <c r="H373" s="257"/>
      <c r="I373" s="110"/>
      <c r="J373" s="110"/>
      <c r="K373" s="279"/>
      <c r="L373" s="79">
        <f t="shared" si="7"/>
        <v>202708.11</v>
      </c>
      <c r="M373" s="105"/>
      <c r="N373" s="74"/>
      <c r="O373" s="81"/>
      <c r="P373" s="105"/>
      <c r="Q373" s="74"/>
      <c r="R373" s="81"/>
    </row>
    <row r="374" spans="1:18" x14ac:dyDescent="0.2">
      <c r="A374" s="254"/>
      <c r="B374" s="255"/>
      <c r="C374" s="99"/>
      <c r="D374" s="256"/>
      <c r="E374" s="108"/>
      <c r="F374" s="108"/>
      <c r="G374" s="110"/>
      <c r="H374" s="257"/>
      <c r="I374" s="110"/>
      <c r="J374" s="110"/>
      <c r="K374" s="279"/>
      <c r="L374" s="79">
        <f t="shared" si="7"/>
        <v>202708.11</v>
      </c>
      <c r="M374" s="105"/>
      <c r="N374" s="74"/>
      <c r="O374" s="81"/>
      <c r="P374" s="105"/>
      <c r="Q374" s="74"/>
      <c r="R374" s="81"/>
    </row>
    <row r="375" spans="1:18" x14ac:dyDescent="0.2">
      <c r="A375" s="254"/>
      <c r="B375" s="255"/>
      <c r="C375" s="99"/>
      <c r="D375" s="256"/>
      <c r="E375" s="108"/>
      <c r="F375" s="108"/>
      <c r="G375" s="110"/>
      <c r="H375" s="257"/>
      <c r="I375" s="110"/>
      <c r="J375" s="110"/>
      <c r="K375" s="279"/>
      <c r="L375" s="79">
        <f t="shared" si="7"/>
        <v>202708.11</v>
      </c>
      <c r="M375" s="105"/>
      <c r="N375" s="74"/>
      <c r="O375" s="81"/>
      <c r="P375" s="105"/>
      <c r="Q375" s="74"/>
      <c r="R375" s="81"/>
    </row>
    <row r="376" spans="1:18" x14ac:dyDescent="0.2">
      <c r="A376" s="254"/>
      <c r="B376" s="255"/>
      <c r="C376" s="99"/>
      <c r="D376" s="256"/>
      <c r="E376" s="108"/>
      <c r="F376" s="108"/>
      <c r="G376" s="110"/>
      <c r="H376" s="257"/>
      <c r="I376" s="110"/>
      <c r="J376" s="110"/>
      <c r="K376" s="279"/>
      <c r="L376" s="79">
        <f t="shared" si="7"/>
        <v>202708.11</v>
      </c>
      <c r="M376" s="105"/>
      <c r="N376" s="74"/>
      <c r="O376" s="81"/>
      <c r="P376" s="105"/>
      <c r="Q376" s="74"/>
      <c r="R376" s="81"/>
    </row>
    <row r="377" spans="1:18" x14ac:dyDescent="0.2">
      <c r="A377" s="254"/>
      <c r="B377" s="255"/>
      <c r="C377" s="99"/>
      <c r="D377" s="256"/>
      <c r="E377" s="108"/>
      <c r="F377" s="108"/>
      <c r="G377" s="110"/>
      <c r="H377" s="257"/>
      <c r="I377" s="110"/>
      <c r="J377" s="110"/>
      <c r="K377" s="279"/>
      <c r="L377" s="79">
        <f t="shared" si="7"/>
        <v>202708.11</v>
      </c>
      <c r="M377" s="105"/>
      <c r="N377" s="74"/>
      <c r="O377" s="81"/>
      <c r="P377" s="105"/>
      <c r="Q377" s="74"/>
      <c r="R377" s="81"/>
    </row>
    <row r="378" spans="1:18" x14ac:dyDescent="0.2">
      <c r="A378" s="254"/>
      <c r="B378" s="255"/>
      <c r="C378" s="99"/>
      <c r="D378" s="256"/>
      <c r="E378" s="108"/>
      <c r="F378" s="108"/>
      <c r="G378" s="110"/>
      <c r="H378" s="257"/>
      <c r="I378" s="110"/>
      <c r="J378" s="110"/>
      <c r="K378" s="279"/>
      <c r="L378" s="79">
        <f t="shared" si="7"/>
        <v>202708.11</v>
      </c>
      <c r="M378" s="105"/>
      <c r="N378" s="74"/>
      <c r="O378" s="81"/>
      <c r="P378" s="105"/>
      <c r="Q378" s="74"/>
      <c r="R378" s="81"/>
    </row>
    <row r="379" spans="1:18" x14ac:dyDescent="0.2">
      <c r="A379" s="254"/>
      <c r="B379" s="255"/>
      <c r="C379" s="99"/>
      <c r="D379" s="256"/>
      <c r="E379" s="108"/>
      <c r="F379" s="108"/>
      <c r="G379" s="110"/>
      <c r="H379" s="257"/>
      <c r="I379" s="110"/>
      <c r="J379" s="110"/>
      <c r="K379" s="279"/>
      <c r="L379" s="79">
        <f t="shared" si="7"/>
        <v>202708.11</v>
      </c>
      <c r="M379" s="105"/>
      <c r="N379" s="74"/>
      <c r="O379" s="81"/>
      <c r="P379" s="105"/>
      <c r="Q379" s="74"/>
      <c r="R379" s="81"/>
    </row>
    <row r="380" spans="1:18" x14ac:dyDescent="0.2">
      <c r="A380" s="254"/>
      <c r="B380" s="255"/>
      <c r="C380" s="99"/>
      <c r="D380" s="256"/>
      <c r="E380" s="108"/>
      <c r="F380" s="108"/>
      <c r="G380" s="110"/>
      <c r="H380" s="257"/>
      <c r="I380" s="110"/>
      <c r="J380" s="110"/>
      <c r="K380" s="279"/>
      <c r="L380" s="79">
        <f t="shared" si="7"/>
        <v>202708.11</v>
      </c>
      <c r="M380" s="105"/>
      <c r="N380" s="74"/>
      <c r="O380" s="81"/>
      <c r="P380" s="105"/>
      <c r="Q380" s="74"/>
      <c r="R380" s="81"/>
    </row>
    <row r="381" spans="1:18" x14ac:dyDescent="0.2">
      <c r="A381" s="254"/>
      <c r="B381" s="255"/>
      <c r="C381" s="99"/>
      <c r="D381" s="256"/>
      <c r="E381" s="108"/>
      <c r="F381" s="108"/>
      <c r="G381" s="110"/>
      <c r="H381" s="257"/>
      <c r="I381" s="110"/>
      <c r="J381" s="110"/>
      <c r="K381" s="279"/>
      <c r="L381" s="79">
        <f t="shared" si="7"/>
        <v>202708.11</v>
      </c>
      <c r="M381" s="105"/>
      <c r="N381" s="74"/>
      <c r="O381" s="81"/>
      <c r="P381" s="105"/>
      <c r="Q381" s="74"/>
      <c r="R381" s="81"/>
    </row>
    <row r="382" spans="1:18" x14ac:dyDescent="0.2">
      <c r="A382" s="254"/>
      <c r="B382" s="255"/>
      <c r="C382" s="99"/>
      <c r="D382" s="256"/>
      <c r="E382" s="108"/>
      <c r="F382" s="108"/>
      <c r="G382" s="110"/>
      <c r="H382" s="257"/>
      <c r="I382" s="110"/>
      <c r="J382" s="110"/>
      <c r="K382" s="279"/>
      <c r="L382" s="79">
        <f t="shared" si="7"/>
        <v>202708.11</v>
      </c>
      <c r="M382" s="105"/>
      <c r="N382" s="74"/>
      <c r="O382" s="81"/>
      <c r="P382" s="105"/>
      <c r="Q382" s="74"/>
      <c r="R382" s="81"/>
    </row>
    <row r="383" spans="1:18" x14ac:dyDescent="0.2">
      <c r="A383" s="254"/>
      <c r="B383" s="255"/>
      <c r="C383" s="99"/>
      <c r="D383" s="256"/>
      <c r="E383" s="108"/>
      <c r="F383" s="108"/>
      <c r="G383" s="110"/>
      <c r="H383" s="257"/>
      <c r="I383" s="110"/>
      <c r="J383" s="110"/>
      <c r="K383" s="279">
        <f t="shared" ref="K383:K387" si="8">H383</f>
        <v>0</v>
      </c>
      <c r="L383" s="79">
        <f t="shared" si="7"/>
        <v>202708.11</v>
      </c>
      <c r="M383" s="105"/>
      <c r="N383" s="74"/>
      <c r="O383" s="81"/>
      <c r="P383" s="105"/>
      <c r="Q383" s="74"/>
      <c r="R383" s="81"/>
    </row>
    <row r="384" spans="1:18" x14ac:dyDescent="0.2">
      <c r="A384" s="254"/>
      <c r="B384" s="255"/>
      <c r="C384" s="99"/>
      <c r="D384" s="256"/>
      <c r="E384" s="108"/>
      <c r="F384" s="108"/>
      <c r="G384" s="110"/>
      <c r="H384" s="257"/>
      <c r="I384" s="110"/>
      <c r="J384" s="110"/>
      <c r="K384" s="279">
        <f t="shared" si="8"/>
        <v>0</v>
      </c>
      <c r="L384" s="79">
        <f t="shared" si="7"/>
        <v>202708.11</v>
      </c>
      <c r="M384" s="105"/>
      <c r="N384" s="74"/>
      <c r="O384" s="81"/>
      <c r="P384" s="105"/>
      <c r="Q384" s="74"/>
      <c r="R384" s="81"/>
    </row>
    <row r="385" spans="1:18" x14ac:dyDescent="0.2">
      <c r="A385" s="254"/>
      <c r="B385" s="255"/>
      <c r="C385" s="99"/>
      <c r="D385" s="256"/>
      <c r="E385" s="108"/>
      <c r="F385" s="108"/>
      <c r="G385" s="110"/>
      <c r="H385" s="257"/>
      <c r="I385" s="110"/>
      <c r="J385" s="110"/>
      <c r="K385" s="279">
        <f t="shared" si="8"/>
        <v>0</v>
      </c>
      <c r="L385" s="79">
        <f t="shared" si="7"/>
        <v>202708.11</v>
      </c>
      <c r="M385" s="105"/>
      <c r="N385" s="74"/>
      <c r="O385" s="81"/>
      <c r="P385" s="105"/>
      <c r="Q385" s="74"/>
      <c r="R385" s="81"/>
    </row>
    <row r="386" spans="1:18" x14ac:dyDescent="0.2">
      <c r="A386" s="254"/>
      <c r="B386" s="255"/>
      <c r="C386" s="99"/>
      <c r="D386" s="256"/>
      <c r="E386" s="108"/>
      <c r="F386" s="108"/>
      <c r="G386" s="110"/>
      <c r="H386" s="257"/>
      <c r="I386" s="110"/>
      <c r="J386" s="110"/>
      <c r="K386" s="279">
        <f t="shared" si="8"/>
        <v>0</v>
      </c>
      <c r="L386" s="79">
        <f t="shared" si="7"/>
        <v>202708.11</v>
      </c>
      <c r="M386" s="105"/>
      <c r="N386" s="74"/>
      <c r="O386" s="81"/>
      <c r="P386" s="105"/>
      <c r="Q386" s="74"/>
      <c r="R386" s="81"/>
    </row>
    <row r="387" spans="1:18" ht="13.5" customHeight="1" x14ac:dyDescent="0.2">
      <c r="A387" s="151"/>
      <c r="B387" s="106"/>
      <c r="C387" s="99"/>
      <c r="D387" s="35"/>
      <c r="E387" s="99"/>
      <c r="F387" s="108"/>
      <c r="G387" s="99"/>
      <c r="H387" s="107"/>
      <c r="I387" s="99"/>
      <c r="J387" s="99"/>
      <c r="K387" s="279">
        <f t="shared" si="8"/>
        <v>0</v>
      </c>
      <c r="L387" s="79">
        <f t="shared" si="7"/>
        <v>202708.11</v>
      </c>
      <c r="M387" s="70"/>
      <c r="N387" s="71"/>
      <c r="O387" s="80"/>
      <c r="P387" s="70"/>
      <c r="Q387" s="71"/>
      <c r="R387" s="81"/>
    </row>
    <row r="388" spans="1:18" x14ac:dyDescent="0.2">
      <c r="A388" s="150"/>
      <c r="B388" s="41"/>
      <c r="C388" s="35"/>
      <c r="D388" s="35" t="s">
        <v>79</v>
      </c>
      <c r="E388" s="42"/>
      <c r="F388" s="43"/>
      <c r="G388" s="44"/>
      <c r="H388" s="148">
        <v>23998.400000000001</v>
      </c>
      <c r="I388" s="47"/>
      <c r="J388" s="48"/>
      <c r="K388" s="49">
        <f>H388</f>
        <v>23998.400000000001</v>
      </c>
      <c r="L388" s="79">
        <f t="shared" si="7"/>
        <v>178709.71</v>
      </c>
      <c r="M388" s="70" t="e">
        <f>H388+#REF!+#REF!+#REF!+#REF!+#REF!+#REF!+#REF!</f>
        <v>#REF!</v>
      </c>
      <c r="N388" s="71"/>
      <c r="O388" s="80"/>
      <c r="P388" s="70"/>
      <c r="Q388" s="71"/>
      <c r="R388" s="81"/>
    </row>
    <row r="389" spans="1:18" x14ac:dyDescent="0.2">
      <c r="A389" s="150"/>
      <c r="B389" s="45">
        <v>44927</v>
      </c>
      <c r="C389" s="46"/>
      <c r="D389" s="46" t="s">
        <v>80</v>
      </c>
      <c r="E389" s="46"/>
      <c r="F389" s="43"/>
      <c r="G389" s="44"/>
      <c r="H389" s="50">
        <v>2000</v>
      </c>
      <c r="I389" s="47"/>
      <c r="J389" s="48">
        <f>H389</f>
        <v>2000</v>
      </c>
      <c r="K389" s="49"/>
      <c r="L389" s="79">
        <f t="shared" si="7"/>
        <v>180709.71</v>
      </c>
      <c r="M389" s="70"/>
      <c r="N389" s="71"/>
      <c r="O389" s="80"/>
      <c r="P389" s="70"/>
      <c r="Q389" s="71"/>
      <c r="R389" s="81"/>
    </row>
    <row r="390" spans="1:18" x14ac:dyDescent="0.2">
      <c r="A390" s="151">
        <v>17973</v>
      </c>
      <c r="B390" s="106">
        <v>45474</v>
      </c>
      <c r="C390" s="99"/>
      <c r="D390" s="77" t="s">
        <v>220</v>
      </c>
      <c r="E390" s="99"/>
      <c r="F390" s="99"/>
      <c r="G390" s="99"/>
      <c r="H390" s="107">
        <v>81771.509999999995</v>
      </c>
      <c r="I390" s="99"/>
      <c r="J390" s="99"/>
      <c r="K390" s="49">
        <f>H390</f>
        <v>81771.509999999995</v>
      </c>
      <c r="L390" s="79">
        <f t="shared" si="7"/>
        <v>98938.2</v>
      </c>
      <c r="M390" s="70"/>
      <c r="N390" s="71"/>
      <c r="O390" s="80"/>
      <c r="P390" s="70"/>
      <c r="Q390" s="71"/>
      <c r="R390" s="81"/>
    </row>
    <row r="391" spans="1:18" x14ac:dyDescent="0.2">
      <c r="A391" s="151"/>
      <c r="B391" s="106">
        <v>45474</v>
      </c>
      <c r="C391" s="99" t="s">
        <v>71</v>
      </c>
      <c r="D391" s="99" t="s">
        <v>59</v>
      </c>
      <c r="E391" s="99"/>
      <c r="F391" s="99"/>
      <c r="G391" s="99"/>
      <c r="H391" s="107">
        <v>81771.509999999995</v>
      </c>
      <c r="I391" s="99"/>
      <c r="J391" s="119">
        <f>H391</f>
        <v>81771.509999999995</v>
      </c>
      <c r="K391" s="49"/>
      <c r="L391" s="79">
        <f t="shared" si="7"/>
        <v>180709.71</v>
      </c>
      <c r="M391" s="70"/>
      <c r="N391" s="71"/>
      <c r="O391" s="80"/>
      <c r="P391" s="70"/>
      <c r="Q391" s="71"/>
      <c r="R391" s="81"/>
    </row>
    <row r="392" spans="1:18" x14ac:dyDescent="0.2">
      <c r="A392" s="151">
        <v>17925</v>
      </c>
      <c r="B392" s="106">
        <v>45427</v>
      </c>
      <c r="C392" s="99"/>
      <c r="D392" s="77" t="s">
        <v>411</v>
      </c>
      <c r="E392" s="99"/>
      <c r="F392" s="99"/>
      <c r="G392" s="99"/>
      <c r="H392" s="107">
        <v>15884.54</v>
      </c>
      <c r="I392" s="99"/>
      <c r="J392" s="99"/>
      <c r="K392" s="49">
        <f>H392</f>
        <v>15884.54</v>
      </c>
      <c r="L392" s="79">
        <f t="shared" si="7"/>
        <v>164825.16999999998</v>
      </c>
      <c r="M392" s="70"/>
      <c r="N392" s="71"/>
      <c r="O392" s="80"/>
      <c r="P392" s="70"/>
      <c r="Q392" s="71"/>
      <c r="R392" s="81"/>
    </row>
    <row r="393" spans="1:18" x14ac:dyDescent="0.2">
      <c r="A393" s="151"/>
      <c r="B393" s="106">
        <v>45464</v>
      </c>
      <c r="C393" s="99" t="s">
        <v>71</v>
      </c>
      <c r="D393" s="99" t="s">
        <v>59</v>
      </c>
      <c r="E393" s="99"/>
      <c r="F393" s="99"/>
      <c r="G393" s="99"/>
      <c r="H393" s="107">
        <v>15884.54</v>
      </c>
      <c r="I393" s="99"/>
      <c r="J393" s="119">
        <f>H393</f>
        <v>15884.54</v>
      </c>
      <c r="K393" s="49"/>
      <c r="L393" s="79">
        <f t="shared" ref="L393:L456" si="9">L392+J393-K393</f>
        <v>180709.71</v>
      </c>
      <c r="M393" s="70"/>
      <c r="N393" s="71"/>
      <c r="O393" s="80"/>
      <c r="P393" s="70"/>
      <c r="Q393" s="71"/>
      <c r="R393" s="81"/>
    </row>
    <row r="394" spans="1:18" x14ac:dyDescent="0.2">
      <c r="A394" s="151"/>
      <c r="B394" s="60"/>
      <c r="C394" s="77"/>
      <c r="D394" s="77" t="s">
        <v>350</v>
      </c>
      <c r="E394" s="77"/>
      <c r="F394" s="43"/>
      <c r="G394" s="77"/>
      <c r="H394" s="97">
        <v>37154.67</v>
      </c>
      <c r="I394" s="99"/>
      <c r="J394" s="99"/>
      <c r="K394" s="49">
        <f>H394</f>
        <v>37154.67</v>
      </c>
      <c r="L394" s="79">
        <f t="shared" si="9"/>
        <v>143555.03999999998</v>
      </c>
      <c r="M394" s="70"/>
      <c r="N394" s="71"/>
      <c r="O394" s="80"/>
      <c r="P394" s="70"/>
      <c r="Q394" s="71"/>
      <c r="R394" s="81"/>
    </row>
    <row r="395" spans="1:18" x14ac:dyDescent="0.2">
      <c r="A395" s="151">
        <v>16962</v>
      </c>
      <c r="B395" s="106">
        <v>45377</v>
      </c>
      <c r="C395" s="99" t="s">
        <v>71</v>
      </c>
      <c r="D395" s="99" t="s">
        <v>59</v>
      </c>
      <c r="E395" s="99"/>
      <c r="F395" s="99"/>
      <c r="G395" s="99"/>
      <c r="H395" s="97">
        <v>37154.67</v>
      </c>
      <c r="I395" s="99"/>
      <c r="J395" s="119">
        <f>H395</f>
        <v>37154.67</v>
      </c>
      <c r="K395" s="49"/>
      <c r="L395" s="79">
        <f t="shared" si="9"/>
        <v>180709.70999999996</v>
      </c>
      <c r="M395" s="70"/>
      <c r="N395" s="71"/>
      <c r="O395" s="80"/>
      <c r="P395" s="70"/>
      <c r="Q395" s="71"/>
      <c r="R395" s="81"/>
    </row>
    <row r="396" spans="1:18" x14ac:dyDescent="0.2">
      <c r="A396" s="151"/>
      <c r="B396" s="60"/>
      <c r="C396" s="77"/>
      <c r="D396" s="77" t="s">
        <v>259</v>
      </c>
      <c r="E396" s="77"/>
      <c r="F396" s="43"/>
      <c r="G396" s="77"/>
      <c r="H396" s="97">
        <v>68026.91</v>
      </c>
      <c r="I396" s="99"/>
      <c r="J396" s="99"/>
      <c r="K396" s="49">
        <f>H396</f>
        <v>68026.91</v>
      </c>
      <c r="L396" s="79">
        <f t="shared" si="9"/>
        <v>112682.79999999996</v>
      </c>
      <c r="M396" s="70"/>
      <c r="N396" s="71"/>
      <c r="O396" s="80"/>
      <c r="P396" s="70"/>
      <c r="Q396" s="71"/>
      <c r="R396" s="81"/>
    </row>
    <row r="397" spans="1:18" x14ac:dyDescent="0.2">
      <c r="A397" s="151">
        <v>16702</v>
      </c>
      <c r="B397" s="106">
        <v>45288</v>
      </c>
      <c r="C397" s="99" t="s">
        <v>71</v>
      </c>
      <c r="D397" s="99" t="s">
        <v>59</v>
      </c>
      <c r="E397" s="99"/>
      <c r="F397" s="99"/>
      <c r="G397" s="99"/>
      <c r="H397" s="97">
        <v>68026.91</v>
      </c>
      <c r="I397" s="99"/>
      <c r="J397" s="119">
        <f>H397</f>
        <v>68026.91</v>
      </c>
      <c r="K397" s="49"/>
      <c r="L397" s="79">
        <f t="shared" si="9"/>
        <v>180709.70999999996</v>
      </c>
      <c r="M397" s="70"/>
      <c r="N397" s="71"/>
      <c r="O397" s="80"/>
      <c r="P397" s="70"/>
      <c r="Q397" s="71"/>
      <c r="R397" s="81"/>
    </row>
    <row r="398" spans="1:18" x14ac:dyDescent="0.2">
      <c r="A398" s="151"/>
      <c r="B398" s="60"/>
      <c r="C398" s="77"/>
      <c r="D398" s="77" t="s">
        <v>220</v>
      </c>
      <c r="E398" s="77"/>
      <c r="F398" s="43"/>
      <c r="G398" s="77"/>
      <c r="H398" s="97">
        <v>36525.760000000002</v>
      </c>
      <c r="I398" s="99"/>
      <c r="J398" s="99"/>
      <c r="K398" s="49">
        <f>H398</f>
        <v>36525.760000000002</v>
      </c>
      <c r="L398" s="79">
        <f t="shared" si="9"/>
        <v>144183.94999999995</v>
      </c>
      <c r="M398" s="70"/>
      <c r="N398" s="71"/>
      <c r="O398" s="80"/>
      <c r="P398" s="70"/>
      <c r="Q398" s="71"/>
      <c r="R398" s="81"/>
    </row>
    <row r="399" spans="1:18" x14ac:dyDescent="0.2">
      <c r="A399" s="151">
        <v>16705</v>
      </c>
      <c r="B399" s="106">
        <v>45288</v>
      </c>
      <c r="C399" s="99" t="s">
        <v>71</v>
      </c>
      <c r="D399" s="99" t="s">
        <v>59</v>
      </c>
      <c r="E399" s="99"/>
      <c r="F399" s="99"/>
      <c r="G399" s="99"/>
      <c r="H399" s="97">
        <v>36525.760000000002</v>
      </c>
      <c r="I399" s="99"/>
      <c r="J399" s="119">
        <f>H399</f>
        <v>36525.760000000002</v>
      </c>
      <c r="K399" s="49"/>
      <c r="L399" s="79">
        <f t="shared" si="9"/>
        <v>180709.70999999996</v>
      </c>
      <c r="M399" s="70"/>
      <c r="N399" s="71"/>
      <c r="O399" s="80"/>
      <c r="P399" s="70"/>
      <c r="Q399" s="71"/>
      <c r="R399" s="81"/>
    </row>
    <row r="400" spans="1:18" x14ac:dyDescent="0.2">
      <c r="A400" s="151"/>
      <c r="B400" s="60"/>
      <c r="C400" s="77"/>
      <c r="D400" s="77" t="s">
        <v>220</v>
      </c>
      <c r="E400" s="77"/>
      <c r="F400" s="43"/>
      <c r="G400" s="77"/>
      <c r="H400" s="97">
        <v>74914.149999999994</v>
      </c>
      <c r="I400" s="99"/>
      <c r="J400" s="99"/>
      <c r="K400" s="49">
        <f>H400</f>
        <v>74914.149999999994</v>
      </c>
      <c r="L400" s="79">
        <f t="shared" si="9"/>
        <v>105795.55999999997</v>
      </c>
      <c r="M400" s="70"/>
      <c r="N400" s="71"/>
      <c r="O400" s="80"/>
      <c r="P400" s="70"/>
      <c r="Q400" s="71"/>
      <c r="R400" s="81"/>
    </row>
    <row r="401" spans="1:18" x14ac:dyDescent="0.2">
      <c r="A401" s="151">
        <v>16567</v>
      </c>
      <c r="B401" s="106">
        <v>45250</v>
      </c>
      <c r="C401" s="99" t="s">
        <v>71</v>
      </c>
      <c r="D401" s="99" t="s">
        <v>59</v>
      </c>
      <c r="E401" s="99"/>
      <c r="F401" s="99"/>
      <c r="G401" s="99"/>
      <c r="H401" s="97">
        <v>74914.149999999994</v>
      </c>
      <c r="I401" s="99"/>
      <c r="J401" s="119">
        <f>H401</f>
        <v>74914.149999999994</v>
      </c>
      <c r="K401" s="49"/>
      <c r="L401" s="79">
        <f t="shared" si="9"/>
        <v>180709.70999999996</v>
      </c>
      <c r="M401" s="70"/>
      <c r="N401" s="71"/>
      <c r="O401" s="80"/>
      <c r="P401" s="70"/>
      <c r="Q401" s="71"/>
      <c r="R401" s="81"/>
    </row>
    <row r="402" spans="1:18" x14ac:dyDescent="0.2">
      <c r="A402" s="151"/>
      <c r="B402" s="60"/>
      <c r="C402" s="77"/>
      <c r="D402" s="77" t="s">
        <v>199</v>
      </c>
      <c r="E402" s="77"/>
      <c r="F402" s="43"/>
      <c r="G402" s="77"/>
      <c r="H402" s="97">
        <v>27708.93</v>
      </c>
      <c r="I402" s="99"/>
      <c r="J402" s="99"/>
      <c r="K402" s="49">
        <f>H402</f>
        <v>27708.93</v>
      </c>
      <c r="L402" s="79">
        <f t="shared" si="9"/>
        <v>153000.77999999997</v>
      </c>
      <c r="M402" s="70"/>
      <c r="N402" s="71"/>
      <c r="O402" s="80"/>
      <c r="P402" s="70"/>
      <c r="Q402" s="71"/>
      <c r="R402" s="81"/>
    </row>
    <row r="403" spans="1:18" x14ac:dyDescent="0.2">
      <c r="A403" s="151">
        <v>16510</v>
      </c>
      <c r="B403" s="106">
        <v>45226</v>
      </c>
      <c r="C403" s="99" t="s">
        <v>71</v>
      </c>
      <c r="D403" s="99" t="s">
        <v>59</v>
      </c>
      <c r="E403" s="99"/>
      <c r="F403" s="99"/>
      <c r="G403" s="99"/>
      <c r="H403" s="97">
        <v>27708.93</v>
      </c>
      <c r="I403" s="99"/>
      <c r="J403" s="119">
        <f>H403</f>
        <v>27708.93</v>
      </c>
      <c r="K403" s="49"/>
      <c r="L403" s="79">
        <f t="shared" si="9"/>
        <v>180709.70999999996</v>
      </c>
      <c r="M403" s="70"/>
      <c r="N403" s="71"/>
      <c r="O403" s="80"/>
      <c r="P403" s="70"/>
      <c r="Q403" s="71"/>
      <c r="R403" s="81"/>
    </row>
    <row r="404" spans="1:18" x14ac:dyDescent="0.2">
      <c r="A404" s="151"/>
      <c r="B404" s="60"/>
      <c r="C404" s="77"/>
      <c r="D404" s="77" t="s">
        <v>198</v>
      </c>
      <c r="E404" s="77"/>
      <c r="F404" s="43"/>
      <c r="G404" s="77"/>
      <c r="H404" s="97">
        <v>8287</v>
      </c>
      <c r="I404" s="99"/>
      <c r="J404" s="99"/>
      <c r="K404" s="49">
        <f>H404</f>
        <v>8287</v>
      </c>
      <c r="L404" s="79">
        <f t="shared" si="9"/>
        <v>172422.70999999996</v>
      </c>
      <c r="M404" s="70"/>
      <c r="N404" s="71"/>
      <c r="O404" s="80"/>
      <c r="P404" s="70"/>
      <c r="Q404" s="71"/>
      <c r="R404" s="81"/>
    </row>
    <row r="405" spans="1:18" x14ac:dyDescent="0.2">
      <c r="A405" s="151">
        <v>16509</v>
      </c>
      <c r="B405" s="106">
        <v>45226</v>
      </c>
      <c r="C405" s="99" t="s">
        <v>71</v>
      </c>
      <c r="D405" s="99" t="s">
        <v>59</v>
      </c>
      <c r="E405" s="99"/>
      <c r="F405" s="99"/>
      <c r="G405" s="99"/>
      <c r="H405" s="97">
        <v>8287</v>
      </c>
      <c r="I405" s="99"/>
      <c r="J405" s="119">
        <f>H405</f>
        <v>8287</v>
      </c>
      <c r="K405" s="49"/>
      <c r="L405" s="79">
        <f t="shared" si="9"/>
        <v>180709.70999999996</v>
      </c>
      <c r="M405" s="70"/>
      <c r="N405" s="71"/>
      <c r="O405" s="80"/>
      <c r="P405" s="70"/>
      <c r="Q405" s="71"/>
      <c r="R405" s="81"/>
    </row>
    <row r="406" spans="1:18" x14ac:dyDescent="0.2">
      <c r="A406" s="151"/>
      <c r="B406" s="60"/>
      <c r="C406" s="77"/>
      <c r="D406" s="77" t="s">
        <v>198</v>
      </c>
      <c r="E406" s="77"/>
      <c r="F406" s="43"/>
      <c r="G406" s="77"/>
      <c r="H406" s="97">
        <v>20738.93</v>
      </c>
      <c r="I406" s="99"/>
      <c r="J406" s="99"/>
      <c r="K406" s="49">
        <f>H406</f>
        <v>20738.93</v>
      </c>
      <c r="L406" s="79">
        <f t="shared" si="9"/>
        <v>159970.77999999997</v>
      </c>
      <c r="M406" s="70"/>
      <c r="N406" s="71"/>
      <c r="O406" s="80"/>
      <c r="P406" s="70"/>
      <c r="Q406" s="71"/>
      <c r="R406" s="81"/>
    </row>
    <row r="407" spans="1:18" x14ac:dyDescent="0.2">
      <c r="A407" s="151">
        <v>16508</v>
      </c>
      <c r="B407" s="106">
        <v>45226</v>
      </c>
      <c r="C407" s="99" t="s">
        <v>71</v>
      </c>
      <c r="D407" s="99" t="s">
        <v>59</v>
      </c>
      <c r="E407" s="99"/>
      <c r="F407" s="99"/>
      <c r="G407" s="99"/>
      <c r="H407" s="97">
        <v>20738.93</v>
      </c>
      <c r="I407" s="99"/>
      <c r="J407" s="119">
        <f>H407</f>
        <v>20738.93</v>
      </c>
      <c r="K407" s="49"/>
      <c r="L407" s="79">
        <f t="shared" si="9"/>
        <v>180709.70999999996</v>
      </c>
      <c r="M407" s="70"/>
      <c r="N407" s="71"/>
      <c r="O407" s="80"/>
      <c r="P407" s="70"/>
      <c r="Q407" s="71"/>
      <c r="R407" s="81"/>
    </row>
    <row r="408" spans="1:18" x14ac:dyDescent="0.2">
      <c r="A408" s="151"/>
      <c r="B408" s="60"/>
      <c r="C408" s="77"/>
      <c r="D408" s="77" t="s">
        <v>196</v>
      </c>
      <c r="E408" s="77"/>
      <c r="F408" s="43"/>
      <c r="G408" s="77"/>
      <c r="H408" s="97">
        <v>5450</v>
      </c>
      <c r="I408" s="99"/>
      <c r="J408" s="99"/>
      <c r="K408" s="49">
        <f>H408</f>
        <v>5450</v>
      </c>
      <c r="L408" s="79">
        <f t="shared" si="9"/>
        <v>175259.70999999996</v>
      </c>
      <c r="M408" s="70"/>
      <c r="N408" s="71"/>
      <c r="O408" s="80"/>
      <c r="P408" s="70"/>
      <c r="Q408" s="71"/>
      <c r="R408" s="81"/>
    </row>
    <row r="409" spans="1:18" x14ac:dyDescent="0.2">
      <c r="A409" s="151">
        <v>16503</v>
      </c>
      <c r="B409" s="106">
        <v>45226</v>
      </c>
      <c r="C409" s="99" t="s">
        <v>71</v>
      </c>
      <c r="D409" s="99" t="s">
        <v>59</v>
      </c>
      <c r="E409" s="99"/>
      <c r="F409" s="99"/>
      <c r="G409" s="99"/>
      <c r="H409" s="97">
        <v>5450</v>
      </c>
      <c r="I409" s="99"/>
      <c r="J409" s="119">
        <f>H409</f>
        <v>5450</v>
      </c>
      <c r="K409" s="49"/>
      <c r="L409" s="79">
        <f t="shared" si="9"/>
        <v>180709.70999999996</v>
      </c>
      <c r="M409" s="70"/>
      <c r="N409" s="71"/>
      <c r="O409" s="80"/>
      <c r="P409" s="70"/>
      <c r="Q409" s="71"/>
      <c r="R409" s="81"/>
    </row>
    <row r="410" spans="1:18" x14ac:dyDescent="0.2">
      <c r="A410" s="151"/>
      <c r="B410" s="60"/>
      <c r="C410" s="77"/>
      <c r="D410" s="77" t="s">
        <v>197</v>
      </c>
      <c r="E410" s="77"/>
      <c r="F410" s="43"/>
      <c r="G410" s="77"/>
      <c r="H410" s="97">
        <v>1050</v>
      </c>
      <c r="I410" s="99"/>
      <c r="J410" s="99"/>
      <c r="K410" s="49">
        <f>H410</f>
        <v>1050</v>
      </c>
      <c r="L410" s="79">
        <f t="shared" si="9"/>
        <v>179659.70999999996</v>
      </c>
      <c r="M410" s="70"/>
      <c r="N410" s="71"/>
      <c r="O410" s="80"/>
      <c r="P410" s="70"/>
      <c r="Q410" s="71"/>
      <c r="R410" s="81"/>
    </row>
    <row r="411" spans="1:18" x14ac:dyDescent="0.2">
      <c r="A411" s="151">
        <v>16502</v>
      </c>
      <c r="B411" s="106">
        <v>45226</v>
      </c>
      <c r="C411" s="99" t="s">
        <v>71</v>
      </c>
      <c r="D411" s="99" t="s">
        <v>59</v>
      </c>
      <c r="E411" s="99"/>
      <c r="F411" s="99"/>
      <c r="G411" s="99"/>
      <c r="H411" s="97">
        <v>1050</v>
      </c>
      <c r="I411" s="99"/>
      <c r="J411" s="119">
        <f>H411</f>
        <v>1050</v>
      </c>
      <c r="K411" s="49"/>
      <c r="L411" s="79">
        <f t="shared" si="9"/>
        <v>180709.70999999996</v>
      </c>
      <c r="M411" s="70"/>
      <c r="N411" s="71"/>
      <c r="O411" s="80"/>
      <c r="P411" s="70"/>
      <c r="Q411" s="71"/>
      <c r="R411" s="81"/>
    </row>
    <row r="412" spans="1:18" x14ac:dyDescent="0.2">
      <c r="A412" s="151"/>
      <c r="B412" s="60"/>
      <c r="C412" s="77"/>
      <c r="D412" s="77" t="s">
        <v>176</v>
      </c>
      <c r="E412" s="77"/>
      <c r="F412" s="43"/>
      <c r="G412" s="77"/>
      <c r="H412" s="97">
        <v>11905.6</v>
      </c>
      <c r="I412" s="99"/>
      <c r="J412" s="99"/>
      <c r="K412" s="49">
        <f>H412</f>
        <v>11905.6</v>
      </c>
      <c r="L412" s="79">
        <f t="shared" si="9"/>
        <v>168804.10999999996</v>
      </c>
      <c r="M412" s="70"/>
      <c r="N412" s="71"/>
      <c r="O412" s="80"/>
      <c r="P412" s="70"/>
      <c r="Q412" s="71"/>
      <c r="R412" s="81"/>
    </row>
    <row r="413" spans="1:18" x14ac:dyDescent="0.2">
      <c r="A413" s="151">
        <v>16457</v>
      </c>
      <c r="B413" s="106">
        <v>45202</v>
      </c>
      <c r="C413" s="99" t="s">
        <v>71</v>
      </c>
      <c r="D413" s="99" t="s">
        <v>59</v>
      </c>
      <c r="E413" s="99"/>
      <c r="F413" s="99"/>
      <c r="G413" s="99"/>
      <c r="H413" s="97">
        <v>11905.6</v>
      </c>
      <c r="I413" s="99"/>
      <c r="J413" s="119">
        <f>H413</f>
        <v>11905.6</v>
      </c>
      <c r="K413" s="49"/>
      <c r="L413" s="79">
        <f t="shared" si="9"/>
        <v>180709.70999999996</v>
      </c>
      <c r="M413" s="70"/>
      <c r="N413" s="71"/>
      <c r="O413" s="80"/>
      <c r="P413" s="70"/>
      <c r="Q413" s="71"/>
      <c r="R413" s="81"/>
    </row>
    <row r="414" spans="1:18" x14ac:dyDescent="0.2">
      <c r="A414" s="151"/>
      <c r="B414" s="60"/>
      <c r="C414" s="77"/>
      <c r="D414" s="77" t="s">
        <v>153</v>
      </c>
      <c r="E414" s="77"/>
      <c r="F414" s="43"/>
      <c r="G414" s="77"/>
      <c r="H414" s="97">
        <v>11822.8</v>
      </c>
      <c r="I414" s="99"/>
      <c r="J414" s="99"/>
      <c r="K414" s="49">
        <f>H414</f>
        <v>11822.8</v>
      </c>
      <c r="L414" s="79">
        <f t="shared" si="9"/>
        <v>168886.90999999997</v>
      </c>
      <c r="M414" s="70"/>
      <c r="N414" s="71"/>
      <c r="O414" s="80"/>
      <c r="P414" s="70"/>
      <c r="Q414" s="71"/>
      <c r="R414" s="81"/>
    </row>
    <row r="415" spans="1:18" x14ac:dyDescent="0.2">
      <c r="A415" s="151"/>
      <c r="B415" s="106">
        <v>45161</v>
      </c>
      <c r="C415" s="99" t="s">
        <v>71</v>
      </c>
      <c r="D415" s="99" t="s">
        <v>59</v>
      </c>
      <c r="E415" s="99"/>
      <c r="F415" s="99"/>
      <c r="G415" s="99"/>
      <c r="H415" s="97">
        <v>11822.8</v>
      </c>
      <c r="I415" s="99"/>
      <c r="J415" s="119">
        <f>H415</f>
        <v>11822.8</v>
      </c>
      <c r="K415" s="49"/>
      <c r="L415" s="79">
        <f t="shared" si="9"/>
        <v>180709.70999999996</v>
      </c>
      <c r="M415" s="70"/>
      <c r="N415" s="71"/>
      <c r="O415" s="80"/>
      <c r="P415" s="70"/>
      <c r="Q415" s="71"/>
      <c r="R415" s="81"/>
    </row>
    <row r="416" spans="1:18" x14ac:dyDescent="0.2">
      <c r="A416" s="152"/>
      <c r="B416" s="120"/>
      <c r="C416" s="77"/>
      <c r="D416" s="38" t="s">
        <v>146</v>
      </c>
      <c r="E416" s="77"/>
      <c r="F416" s="43"/>
      <c r="G416" s="77"/>
      <c r="H416" s="83">
        <v>10890.4</v>
      </c>
      <c r="I416" s="97" t="s">
        <v>154</v>
      </c>
      <c r="J416" s="97"/>
      <c r="K416" s="97">
        <f>H416</f>
        <v>10890.4</v>
      </c>
      <c r="L416" s="79">
        <f t="shared" si="9"/>
        <v>169819.30999999997</v>
      </c>
      <c r="M416" s="70"/>
      <c r="N416" s="71"/>
      <c r="O416" s="80"/>
      <c r="P416" s="70"/>
      <c r="Q416" s="71"/>
      <c r="R416" s="81"/>
    </row>
    <row r="417" spans="1:18" x14ac:dyDescent="0.2">
      <c r="A417" s="153"/>
      <c r="B417" s="120">
        <v>45125</v>
      </c>
      <c r="C417" s="77" t="s">
        <v>71</v>
      </c>
      <c r="D417" s="38" t="s">
        <v>59</v>
      </c>
      <c r="E417" s="77"/>
      <c r="F417" s="43"/>
      <c r="G417" s="77" t="s">
        <v>28</v>
      </c>
      <c r="H417" s="83">
        <v>10890.4</v>
      </c>
      <c r="I417" s="97"/>
      <c r="J417" s="97">
        <f>H417</f>
        <v>10890.4</v>
      </c>
      <c r="K417" s="97"/>
      <c r="L417" s="79">
        <f t="shared" si="9"/>
        <v>180709.70999999996</v>
      </c>
      <c r="M417" s="70"/>
      <c r="N417" s="71"/>
      <c r="O417" s="80"/>
      <c r="P417" s="70"/>
      <c r="Q417" s="71"/>
      <c r="R417" s="81"/>
    </row>
    <row r="418" spans="1:18" x14ac:dyDescent="0.2">
      <c r="A418" s="153"/>
      <c r="B418" s="121"/>
      <c r="C418" s="122"/>
      <c r="D418" s="123" t="s">
        <v>147</v>
      </c>
      <c r="E418" s="124"/>
      <c r="F418" s="125"/>
      <c r="G418" s="126"/>
      <c r="H418" s="125">
        <v>10897.4</v>
      </c>
      <c r="I418" s="97"/>
      <c r="J418" s="97"/>
      <c r="K418" s="127">
        <f>H418</f>
        <v>10897.4</v>
      </c>
      <c r="L418" s="79">
        <f t="shared" si="9"/>
        <v>169812.30999999997</v>
      </c>
      <c r="M418" s="70"/>
      <c r="N418" s="71"/>
      <c r="O418" s="80"/>
      <c r="P418" s="70"/>
      <c r="Q418" s="71"/>
      <c r="R418" s="81"/>
    </row>
    <row r="419" spans="1:18" x14ac:dyDescent="0.2">
      <c r="A419" s="153">
        <v>17725</v>
      </c>
      <c r="B419" s="121">
        <v>45083</v>
      </c>
      <c r="C419" s="122" t="s">
        <v>71</v>
      </c>
      <c r="D419" s="123" t="s">
        <v>59</v>
      </c>
      <c r="E419" s="124"/>
      <c r="F419" s="125"/>
      <c r="G419" s="126"/>
      <c r="H419" s="125">
        <v>10897.4</v>
      </c>
      <c r="I419" s="97"/>
      <c r="J419" s="97">
        <f>H419</f>
        <v>10897.4</v>
      </c>
      <c r="K419" s="127"/>
      <c r="L419" s="79">
        <f t="shared" si="9"/>
        <v>180709.70999999996</v>
      </c>
      <c r="M419" s="70"/>
      <c r="N419" s="71"/>
      <c r="O419" s="80"/>
      <c r="P419" s="70"/>
      <c r="Q419" s="71"/>
      <c r="R419" s="81"/>
    </row>
    <row r="420" spans="1:18" x14ac:dyDescent="0.2">
      <c r="A420" s="242">
        <v>17182</v>
      </c>
      <c r="C420" s="122"/>
      <c r="D420" s="123" t="s">
        <v>504</v>
      </c>
      <c r="E420" s="124"/>
      <c r="F420" s="125"/>
      <c r="G420" s="126"/>
      <c r="H420" s="125">
        <v>14971.98</v>
      </c>
      <c r="I420" s="97"/>
      <c r="J420" s="97"/>
      <c r="K420" s="125">
        <v>14971.98</v>
      </c>
      <c r="L420" s="79">
        <f t="shared" si="9"/>
        <v>165737.72999999995</v>
      </c>
      <c r="M420" s="70"/>
      <c r="N420" s="71"/>
      <c r="O420" s="80"/>
      <c r="P420" s="70"/>
      <c r="Q420" s="71"/>
      <c r="R420" s="81"/>
    </row>
    <row r="421" spans="1:18" x14ac:dyDescent="0.2">
      <c r="A421" s="121"/>
      <c r="B421" s="121">
        <v>45520</v>
      </c>
      <c r="C421" s="122" t="s">
        <v>71</v>
      </c>
      <c r="D421" s="123" t="s">
        <v>59</v>
      </c>
      <c r="E421" s="124"/>
      <c r="F421" s="125"/>
      <c r="G421" s="126"/>
      <c r="H421" s="125">
        <v>14971.98</v>
      </c>
      <c r="I421" s="97"/>
      <c r="J421" s="125">
        <v>14971.98</v>
      </c>
      <c r="K421" s="127"/>
      <c r="L421" s="79">
        <f t="shared" si="9"/>
        <v>180709.70999999996</v>
      </c>
      <c r="M421" s="70"/>
      <c r="N421" s="71"/>
      <c r="O421" s="80"/>
      <c r="P421" s="70"/>
      <c r="Q421" s="71"/>
      <c r="R421" s="81"/>
    </row>
    <row r="422" spans="1:18" x14ac:dyDescent="0.2">
      <c r="A422" s="151">
        <v>17351</v>
      </c>
      <c r="B422" s="121"/>
      <c r="C422" s="122"/>
      <c r="D422" s="123" t="s">
        <v>536</v>
      </c>
      <c r="E422" s="124"/>
      <c r="F422" s="125"/>
      <c r="G422" s="126"/>
      <c r="H422" s="107">
        <v>18301.740000000002</v>
      </c>
      <c r="I422" s="97"/>
      <c r="J422" s="125"/>
      <c r="K422" s="127">
        <f>H422</f>
        <v>18301.740000000002</v>
      </c>
      <c r="L422" s="79">
        <f t="shared" si="9"/>
        <v>162407.96999999997</v>
      </c>
      <c r="M422" s="70"/>
      <c r="N422" s="71"/>
      <c r="O422" s="80"/>
      <c r="P422" s="70"/>
      <c r="Q422" s="71"/>
      <c r="R422" s="81"/>
    </row>
    <row r="423" spans="1:18" x14ac:dyDescent="0.2">
      <c r="A423" s="243"/>
      <c r="B423" s="106">
        <v>45572</v>
      </c>
      <c r="C423" s="122" t="s">
        <v>71</v>
      </c>
      <c r="D423" s="123" t="s">
        <v>59</v>
      </c>
      <c r="E423" s="124"/>
      <c r="F423" s="125"/>
      <c r="G423" s="126"/>
      <c r="H423" s="107">
        <v>18301.740000000002</v>
      </c>
      <c r="I423" s="97"/>
      <c r="J423" s="125">
        <f>H423</f>
        <v>18301.740000000002</v>
      </c>
      <c r="K423" s="127"/>
      <c r="L423" s="79">
        <f t="shared" si="9"/>
        <v>180709.70999999996</v>
      </c>
      <c r="M423" s="70"/>
      <c r="N423" s="71"/>
      <c r="O423" s="80"/>
      <c r="P423" s="70"/>
      <c r="Q423" s="71"/>
      <c r="R423" s="81"/>
    </row>
    <row r="424" spans="1:18" x14ac:dyDescent="0.2">
      <c r="A424" s="151">
        <v>17390</v>
      </c>
      <c r="B424" s="121"/>
      <c r="C424" s="122"/>
      <c r="D424" s="123" t="s">
        <v>537</v>
      </c>
      <c r="E424" s="124"/>
      <c r="F424" s="125"/>
      <c r="G424" s="126"/>
      <c r="H424" s="107">
        <v>18668.46</v>
      </c>
      <c r="I424" s="97"/>
      <c r="J424" s="125"/>
      <c r="K424" s="127">
        <f>H424</f>
        <v>18668.46</v>
      </c>
      <c r="L424" s="79">
        <f t="shared" si="9"/>
        <v>162041.24999999997</v>
      </c>
      <c r="M424" s="70"/>
      <c r="N424" s="71"/>
      <c r="O424" s="80"/>
      <c r="P424" s="70"/>
      <c r="Q424" s="71"/>
      <c r="R424" s="81"/>
    </row>
    <row r="425" spans="1:18" x14ac:dyDescent="0.2">
      <c r="A425" s="243"/>
      <c r="B425" s="106">
        <v>45583</v>
      </c>
      <c r="C425" s="122" t="s">
        <v>71</v>
      </c>
      <c r="D425" s="123" t="s">
        <v>59</v>
      </c>
      <c r="E425" s="124"/>
      <c r="F425" s="125"/>
      <c r="G425" s="126"/>
      <c r="H425" s="107">
        <v>18668.46</v>
      </c>
      <c r="I425" s="97"/>
      <c r="J425" s="125">
        <f>H425</f>
        <v>18668.46</v>
      </c>
      <c r="K425" s="127"/>
      <c r="L425" s="79">
        <f t="shared" si="9"/>
        <v>180709.70999999996</v>
      </c>
      <c r="M425" s="70"/>
      <c r="N425" s="71"/>
      <c r="O425" s="80"/>
      <c r="P425" s="70"/>
      <c r="Q425" s="71"/>
      <c r="R425" s="81"/>
    </row>
    <row r="426" spans="1:18" x14ac:dyDescent="0.2">
      <c r="A426" s="151">
        <v>17474</v>
      </c>
      <c r="B426" s="121"/>
      <c r="C426" s="122"/>
      <c r="D426" s="123" t="s">
        <v>579</v>
      </c>
      <c r="E426" s="124"/>
      <c r="F426" s="125"/>
      <c r="G426" s="126"/>
      <c r="H426" s="107">
        <v>18148.46</v>
      </c>
      <c r="I426" s="97"/>
      <c r="J426" s="125"/>
      <c r="K426" s="127">
        <f>H426</f>
        <v>18148.46</v>
      </c>
      <c r="L426" s="79">
        <f t="shared" si="9"/>
        <v>162561.24999999997</v>
      </c>
      <c r="M426" s="70"/>
      <c r="N426" s="71"/>
      <c r="O426" s="80"/>
      <c r="P426" s="70"/>
      <c r="Q426" s="71"/>
      <c r="R426" s="81"/>
    </row>
    <row r="427" spans="1:18" x14ac:dyDescent="0.2">
      <c r="A427" s="243"/>
      <c r="B427" s="106">
        <v>45608</v>
      </c>
      <c r="C427" s="122" t="s">
        <v>71</v>
      </c>
      <c r="D427" s="123" t="s">
        <v>59</v>
      </c>
      <c r="E427" s="124"/>
      <c r="F427" s="125"/>
      <c r="G427" s="126"/>
      <c r="H427" s="107">
        <v>18148.46</v>
      </c>
      <c r="I427" s="97"/>
      <c r="J427" s="125">
        <f>H427</f>
        <v>18148.46</v>
      </c>
      <c r="K427" s="127"/>
      <c r="L427" s="79">
        <f t="shared" si="9"/>
        <v>180709.70999999996</v>
      </c>
      <c r="M427" s="70"/>
      <c r="N427" s="71"/>
      <c r="O427" s="80"/>
      <c r="P427" s="70"/>
      <c r="Q427" s="71"/>
      <c r="R427" s="81"/>
    </row>
    <row r="428" spans="1:18" x14ac:dyDescent="0.2">
      <c r="A428" s="151">
        <v>18141</v>
      </c>
      <c r="B428" s="121"/>
      <c r="C428" s="122"/>
      <c r="D428" s="123" t="s">
        <v>618</v>
      </c>
      <c r="E428" s="124"/>
      <c r="F428" s="125"/>
      <c r="G428" s="126"/>
      <c r="H428" s="107">
        <v>18148.46</v>
      </c>
      <c r="I428" s="97"/>
      <c r="J428" s="125"/>
      <c r="K428" s="127">
        <f>H428</f>
        <v>18148.46</v>
      </c>
      <c r="L428" s="79">
        <f t="shared" si="9"/>
        <v>162561.24999999997</v>
      </c>
      <c r="M428" s="70"/>
      <c r="N428" s="71"/>
      <c r="O428" s="80"/>
      <c r="P428" s="70"/>
      <c r="Q428" s="71"/>
      <c r="R428" s="81"/>
    </row>
    <row r="429" spans="1:18" x14ac:dyDescent="0.2">
      <c r="A429" s="243"/>
      <c r="B429" s="106">
        <v>45642</v>
      </c>
      <c r="C429" s="122" t="s">
        <v>71</v>
      </c>
      <c r="D429" s="123" t="s">
        <v>59</v>
      </c>
      <c r="E429" s="124"/>
      <c r="F429" s="125"/>
      <c r="G429" s="126"/>
      <c r="H429" s="107">
        <v>18148.46</v>
      </c>
      <c r="I429" s="97"/>
      <c r="J429" s="125">
        <f>H429</f>
        <v>18148.46</v>
      </c>
      <c r="K429" s="127"/>
      <c r="L429" s="79">
        <f t="shared" si="9"/>
        <v>180709.70999999996</v>
      </c>
      <c r="M429" s="70"/>
      <c r="N429" s="71"/>
      <c r="O429" s="80"/>
      <c r="P429" s="70"/>
      <c r="Q429" s="71"/>
      <c r="R429" s="81"/>
    </row>
    <row r="430" spans="1:18" x14ac:dyDescent="0.2">
      <c r="A430" s="151">
        <v>18142</v>
      </c>
      <c r="B430" s="121"/>
      <c r="C430" s="122"/>
      <c r="D430" s="123" t="s">
        <v>619</v>
      </c>
      <c r="E430" s="124"/>
      <c r="F430" s="125"/>
      <c r="G430" s="126"/>
      <c r="H430" s="107">
        <v>574.99</v>
      </c>
      <c r="I430" s="97"/>
      <c r="J430" s="125"/>
      <c r="K430" s="127">
        <f>H430</f>
        <v>574.99</v>
      </c>
      <c r="L430" s="79">
        <f t="shared" si="9"/>
        <v>180134.71999999997</v>
      </c>
      <c r="M430" s="70"/>
      <c r="N430" s="71"/>
      <c r="O430" s="80"/>
      <c r="P430" s="70"/>
      <c r="Q430" s="71"/>
      <c r="R430" s="81"/>
    </row>
    <row r="431" spans="1:18" x14ac:dyDescent="0.2">
      <c r="A431" s="243"/>
      <c r="B431" s="106">
        <v>45642</v>
      </c>
      <c r="C431" s="122" t="s">
        <v>71</v>
      </c>
      <c r="D431" s="123" t="s">
        <v>59</v>
      </c>
      <c r="E431" s="124"/>
      <c r="F431" s="125"/>
      <c r="G431" s="126"/>
      <c r="H431" s="107">
        <v>574.99</v>
      </c>
      <c r="I431" s="97"/>
      <c r="J431" s="125">
        <f>H431</f>
        <v>574.99</v>
      </c>
      <c r="K431" s="127"/>
      <c r="L431" s="79">
        <f t="shared" si="9"/>
        <v>180709.70999999996</v>
      </c>
      <c r="M431" s="70"/>
      <c r="N431" s="71"/>
      <c r="O431" s="80"/>
      <c r="P431" s="70"/>
      <c r="Q431" s="71"/>
      <c r="R431" s="81"/>
    </row>
    <row r="432" spans="1:18" x14ac:dyDescent="0.2">
      <c r="A432" s="151">
        <v>18256</v>
      </c>
      <c r="B432" s="121"/>
      <c r="C432" s="122"/>
      <c r="D432" s="123" t="s">
        <v>638</v>
      </c>
      <c r="E432" s="124"/>
      <c r="F432" s="125"/>
      <c r="G432" s="126"/>
      <c r="H432" s="107">
        <v>18148.46</v>
      </c>
      <c r="I432" s="97"/>
      <c r="J432" s="125"/>
      <c r="K432" s="127">
        <f>H432</f>
        <v>18148.46</v>
      </c>
      <c r="L432" s="79">
        <f t="shared" si="9"/>
        <v>162561.24999999997</v>
      </c>
      <c r="M432" s="70"/>
      <c r="N432" s="71"/>
      <c r="O432" s="80"/>
      <c r="P432" s="70"/>
      <c r="Q432" s="71"/>
      <c r="R432" s="81"/>
    </row>
    <row r="433" spans="1:18" x14ac:dyDescent="0.2">
      <c r="A433" s="243"/>
      <c r="B433" s="106">
        <v>45679</v>
      </c>
      <c r="C433" s="122" t="s">
        <v>71</v>
      </c>
      <c r="D433" s="123" t="s">
        <v>59</v>
      </c>
      <c r="E433" s="124"/>
      <c r="F433" s="125"/>
      <c r="G433" s="126"/>
      <c r="H433" s="107">
        <v>18148.46</v>
      </c>
      <c r="I433" s="97"/>
      <c r="J433" s="125">
        <f>H433</f>
        <v>18148.46</v>
      </c>
      <c r="K433" s="127"/>
      <c r="L433" s="79">
        <f t="shared" si="9"/>
        <v>180709.70999999996</v>
      </c>
      <c r="M433" s="70"/>
      <c r="N433" s="71"/>
      <c r="O433" s="80"/>
      <c r="P433" s="70"/>
      <c r="Q433" s="71"/>
      <c r="R433" s="81"/>
    </row>
    <row r="434" spans="1:18" x14ac:dyDescent="0.2">
      <c r="A434" s="151">
        <v>18257</v>
      </c>
      <c r="B434" s="121"/>
      <c r="C434" s="122"/>
      <c r="D434" s="123" t="s">
        <v>639</v>
      </c>
      <c r="E434" s="124"/>
      <c r="F434" s="125"/>
      <c r="G434" s="126"/>
      <c r="H434" s="107">
        <v>574.99</v>
      </c>
      <c r="I434" s="97"/>
      <c r="J434" s="125"/>
      <c r="K434" s="127">
        <f>H434</f>
        <v>574.99</v>
      </c>
      <c r="L434" s="79">
        <f t="shared" si="9"/>
        <v>180134.71999999997</v>
      </c>
      <c r="M434" s="70"/>
      <c r="N434" s="71"/>
      <c r="O434" s="80"/>
      <c r="P434" s="70"/>
      <c r="Q434" s="71"/>
      <c r="R434" s="81"/>
    </row>
    <row r="435" spans="1:18" x14ac:dyDescent="0.2">
      <c r="A435" s="243"/>
      <c r="B435" s="106">
        <v>45679</v>
      </c>
      <c r="C435" s="122" t="s">
        <v>71</v>
      </c>
      <c r="D435" s="123" t="s">
        <v>59</v>
      </c>
      <c r="E435" s="124"/>
      <c r="F435" s="125"/>
      <c r="G435" s="126"/>
      <c r="H435" s="107">
        <v>574.99</v>
      </c>
      <c r="I435" s="97"/>
      <c r="J435" s="125">
        <f>H435</f>
        <v>574.99</v>
      </c>
      <c r="K435" s="127"/>
      <c r="L435" s="79">
        <f t="shared" si="9"/>
        <v>180709.70999999996</v>
      </c>
      <c r="M435" s="70"/>
      <c r="N435" s="71"/>
      <c r="O435" s="80"/>
      <c r="P435" s="70"/>
      <c r="Q435" s="71"/>
      <c r="R435" s="81"/>
    </row>
    <row r="436" spans="1:18" x14ac:dyDescent="0.2">
      <c r="A436" s="151">
        <v>18350</v>
      </c>
      <c r="B436" s="121"/>
      <c r="C436" s="122"/>
      <c r="D436" s="123" t="s">
        <v>651</v>
      </c>
      <c r="E436" s="124"/>
      <c r="F436" s="125"/>
      <c r="G436" s="126"/>
      <c r="H436" s="107">
        <v>18148.46</v>
      </c>
      <c r="I436" s="97"/>
      <c r="J436" s="125"/>
      <c r="K436" s="127">
        <f>H436</f>
        <v>18148.46</v>
      </c>
      <c r="L436" s="79">
        <f t="shared" si="9"/>
        <v>162561.24999999997</v>
      </c>
      <c r="M436" s="70"/>
      <c r="N436" s="71"/>
      <c r="O436" s="80"/>
      <c r="P436" s="70"/>
      <c r="Q436" s="71"/>
      <c r="R436" s="81"/>
    </row>
    <row r="437" spans="1:18" x14ac:dyDescent="0.2">
      <c r="A437" s="243"/>
      <c r="B437" s="106">
        <v>45705</v>
      </c>
      <c r="C437" s="122" t="s">
        <v>71</v>
      </c>
      <c r="D437" s="123" t="s">
        <v>59</v>
      </c>
      <c r="E437" s="124"/>
      <c r="F437" s="125"/>
      <c r="G437" s="126"/>
      <c r="H437" s="107">
        <v>18148.46</v>
      </c>
      <c r="I437" s="97"/>
      <c r="J437" s="125">
        <f>H437</f>
        <v>18148.46</v>
      </c>
      <c r="K437" s="127"/>
      <c r="L437" s="79">
        <f t="shared" si="9"/>
        <v>180709.70999999996</v>
      </c>
      <c r="M437" s="70"/>
      <c r="N437" s="71"/>
      <c r="O437" s="80"/>
      <c r="P437" s="70"/>
      <c r="Q437" s="71"/>
      <c r="R437" s="81"/>
    </row>
    <row r="438" spans="1:18" x14ac:dyDescent="0.2">
      <c r="A438" s="151">
        <v>18351</v>
      </c>
      <c r="B438" s="121"/>
      <c r="C438" s="122"/>
      <c r="D438" s="123" t="s">
        <v>652</v>
      </c>
      <c r="E438" s="124"/>
      <c r="F438" s="125"/>
      <c r="G438" s="126"/>
      <c r="H438" s="107">
        <v>574.99</v>
      </c>
      <c r="I438" s="97"/>
      <c r="J438" s="125"/>
      <c r="K438" s="127">
        <f>H438</f>
        <v>574.99</v>
      </c>
      <c r="L438" s="79">
        <f t="shared" si="9"/>
        <v>180134.71999999997</v>
      </c>
      <c r="M438" s="70"/>
      <c r="N438" s="71"/>
      <c r="O438" s="80"/>
      <c r="P438" s="70"/>
      <c r="Q438" s="71"/>
      <c r="R438" s="81"/>
    </row>
    <row r="439" spans="1:18" x14ac:dyDescent="0.2">
      <c r="A439" s="243"/>
      <c r="B439" s="106">
        <v>45705</v>
      </c>
      <c r="C439" s="122" t="s">
        <v>71</v>
      </c>
      <c r="D439" s="123" t="s">
        <v>59</v>
      </c>
      <c r="E439" s="124"/>
      <c r="F439" s="125"/>
      <c r="G439" s="126"/>
      <c r="H439" s="107">
        <v>574.99</v>
      </c>
      <c r="I439" s="97"/>
      <c r="J439" s="125">
        <f>H439</f>
        <v>574.99</v>
      </c>
      <c r="K439" s="127"/>
      <c r="L439" s="79">
        <f t="shared" si="9"/>
        <v>180709.70999999996</v>
      </c>
      <c r="M439" s="70"/>
      <c r="N439" s="71"/>
      <c r="O439" s="80"/>
      <c r="P439" s="70"/>
      <c r="Q439" s="71"/>
      <c r="R439" s="81"/>
    </row>
    <row r="440" spans="1:18" x14ac:dyDescent="0.2">
      <c r="A440" s="151">
        <v>18423</v>
      </c>
      <c r="B440" s="121"/>
      <c r="C440" s="122"/>
      <c r="D440" s="123" t="s">
        <v>676</v>
      </c>
      <c r="E440" s="124"/>
      <c r="F440" s="125"/>
      <c r="G440" s="126"/>
      <c r="H440" s="107">
        <v>59766.14</v>
      </c>
      <c r="I440" s="97"/>
      <c r="J440" s="125"/>
      <c r="K440" s="127">
        <f>H440</f>
        <v>59766.14</v>
      </c>
      <c r="L440" s="79">
        <f t="shared" si="9"/>
        <v>120943.56999999996</v>
      </c>
      <c r="M440" s="70"/>
      <c r="N440" s="71"/>
      <c r="O440" s="80"/>
      <c r="P440" s="70"/>
      <c r="Q440" s="71"/>
      <c r="R440" s="81"/>
    </row>
    <row r="441" spans="1:18" x14ac:dyDescent="0.2">
      <c r="A441" s="243"/>
      <c r="B441" s="106">
        <v>45720</v>
      </c>
      <c r="C441" s="122" t="s">
        <v>71</v>
      </c>
      <c r="D441" s="123" t="s">
        <v>59</v>
      </c>
      <c r="E441" s="124"/>
      <c r="F441" s="125"/>
      <c r="G441" s="126"/>
      <c r="H441" s="107">
        <v>59766.14</v>
      </c>
      <c r="I441" s="97"/>
      <c r="J441" s="125">
        <f>H441</f>
        <v>59766.14</v>
      </c>
      <c r="K441" s="127"/>
      <c r="L441" s="79">
        <f t="shared" si="9"/>
        <v>180709.70999999996</v>
      </c>
      <c r="M441" s="70"/>
      <c r="N441" s="71"/>
      <c r="O441" s="80"/>
      <c r="P441" s="70"/>
      <c r="Q441" s="71"/>
      <c r="R441" s="81"/>
    </row>
    <row r="442" spans="1:18" x14ac:dyDescent="0.2">
      <c r="A442" s="151">
        <v>18424</v>
      </c>
      <c r="B442" s="121"/>
      <c r="C442" s="122"/>
      <c r="D442" s="123" t="s">
        <v>677</v>
      </c>
      <c r="E442" s="124"/>
      <c r="F442" s="125"/>
      <c r="G442" s="126"/>
      <c r="H442" s="107">
        <v>761.39</v>
      </c>
      <c r="I442" s="97"/>
      <c r="J442" s="125"/>
      <c r="K442" s="127">
        <f>H442</f>
        <v>761.39</v>
      </c>
      <c r="L442" s="79">
        <f t="shared" si="9"/>
        <v>179948.31999999995</v>
      </c>
      <c r="M442" s="70"/>
      <c r="N442" s="71"/>
      <c r="O442" s="80"/>
      <c r="P442" s="70"/>
      <c r="Q442" s="71"/>
      <c r="R442" s="81"/>
    </row>
    <row r="443" spans="1:18" x14ac:dyDescent="0.2">
      <c r="A443" s="243"/>
      <c r="B443" s="106">
        <v>45720</v>
      </c>
      <c r="C443" s="122" t="s">
        <v>71</v>
      </c>
      <c r="D443" s="123" t="s">
        <v>59</v>
      </c>
      <c r="E443" s="124"/>
      <c r="F443" s="125"/>
      <c r="G443" s="126"/>
      <c r="H443" s="107">
        <v>761.39</v>
      </c>
      <c r="I443" s="97"/>
      <c r="J443" s="125">
        <f>H443</f>
        <v>761.39</v>
      </c>
      <c r="K443" s="127"/>
      <c r="L443" s="79">
        <f t="shared" si="9"/>
        <v>180709.70999999996</v>
      </c>
      <c r="M443" s="70"/>
      <c r="N443" s="71"/>
      <c r="O443" s="80"/>
      <c r="P443" s="70"/>
      <c r="Q443" s="71"/>
      <c r="R443" s="81"/>
    </row>
    <row r="444" spans="1:18" x14ac:dyDescent="0.2">
      <c r="A444" s="151">
        <v>18429</v>
      </c>
      <c r="B444" s="121"/>
      <c r="C444" s="122"/>
      <c r="D444" s="123" t="s">
        <v>681</v>
      </c>
      <c r="E444" s="124"/>
      <c r="F444" s="125"/>
      <c r="G444" s="126"/>
      <c r="H444" s="107">
        <v>17661.740000000002</v>
      </c>
      <c r="I444" s="97"/>
      <c r="J444" s="125"/>
      <c r="K444" s="127">
        <f>H444</f>
        <v>17661.740000000002</v>
      </c>
      <c r="L444" s="79">
        <f t="shared" si="9"/>
        <v>163047.96999999997</v>
      </c>
      <c r="M444" s="70"/>
      <c r="N444" s="71"/>
      <c r="O444" s="80"/>
      <c r="P444" s="70"/>
      <c r="Q444" s="71"/>
      <c r="R444" s="81"/>
    </row>
    <row r="445" spans="1:18" x14ac:dyDescent="0.2">
      <c r="A445" s="243"/>
      <c r="B445" s="106">
        <v>45723</v>
      </c>
      <c r="C445" s="122" t="s">
        <v>71</v>
      </c>
      <c r="D445" s="123" t="s">
        <v>59</v>
      </c>
      <c r="E445" s="124"/>
      <c r="F445" s="125"/>
      <c r="G445" s="126"/>
      <c r="H445" s="107">
        <v>17661.740000000002</v>
      </c>
      <c r="I445" s="97"/>
      <c r="J445" s="125">
        <f>H445</f>
        <v>17661.740000000002</v>
      </c>
      <c r="K445" s="127"/>
      <c r="L445" s="79">
        <f t="shared" si="9"/>
        <v>180709.70999999996</v>
      </c>
      <c r="M445" s="70"/>
      <c r="N445" s="71"/>
      <c r="O445" s="80"/>
      <c r="P445" s="70"/>
      <c r="Q445" s="71"/>
      <c r="R445" s="81"/>
    </row>
    <row r="446" spans="1:18" x14ac:dyDescent="0.2">
      <c r="A446" s="151">
        <v>18430</v>
      </c>
      <c r="B446" s="121"/>
      <c r="C446" s="122"/>
      <c r="D446" s="123" t="s">
        <v>680</v>
      </c>
      <c r="E446" s="124"/>
      <c r="F446" s="125"/>
      <c r="G446" s="126"/>
      <c r="H446" s="107">
        <v>574.99</v>
      </c>
      <c r="I446" s="97"/>
      <c r="J446" s="125"/>
      <c r="K446" s="127">
        <f>H446</f>
        <v>574.99</v>
      </c>
      <c r="L446" s="79">
        <f t="shared" si="9"/>
        <v>180134.71999999997</v>
      </c>
      <c r="M446" s="70"/>
      <c r="N446" s="71"/>
      <c r="O446" s="80"/>
      <c r="P446" s="70"/>
      <c r="Q446" s="71"/>
      <c r="R446" s="81"/>
    </row>
    <row r="447" spans="1:18" x14ac:dyDescent="0.2">
      <c r="A447" s="243"/>
      <c r="B447" s="106">
        <v>45723</v>
      </c>
      <c r="C447" s="122" t="s">
        <v>71</v>
      </c>
      <c r="D447" s="123" t="s">
        <v>59</v>
      </c>
      <c r="E447" s="124"/>
      <c r="F447" s="125"/>
      <c r="G447" s="126"/>
      <c r="H447" s="107">
        <v>574.99</v>
      </c>
      <c r="I447" s="97"/>
      <c r="J447" s="125">
        <f>H447</f>
        <v>574.99</v>
      </c>
      <c r="K447" s="127"/>
      <c r="L447" s="79">
        <f t="shared" si="9"/>
        <v>180709.70999999996</v>
      </c>
      <c r="M447" s="70"/>
      <c r="N447" s="71"/>
      <c r="O447" s="80"/>
      <c r="P447" s="70"/>
      <c r="Q447" s="71"/>
      <c r="R447" s="81"/>
    </row>
    <row r="448" spans="1:18" x14ac:dyDescent="0.2">
      <c r="A448" s="151">
        <v>18504</v>
      </c>
      <c r="B448" s="121"/>
      <c r="C448" s="122"/>
      <c r="D448" s="123" t="s">
        <v>703</v>
      </c>
      <c r="E448" s="124"/>
      <c r="F448" s="125"/>
      <c r="G448" s="126"/>
      <c r="H448" s="107">
        <v>62430.79</v>
      </c>
      <c r="I448" s="97"/>
      <c r="J448" s="125"/>
      <c r="K448" s="127">
        <f>H448</f>
        <v>62430.79</v>
      </c>
      <c r="L448" s="79">
        <f t="shared" si="9"/>
        <v>118278.91999999995</v>
      </c>
      <c r="M448" s="70"/>
      <c r="N448" s="71"/>
      <c r="O448" s="80"/>
      <c r="P448" s="70"/>
      <c r="Q448" s="71"/>
      <c r="R448" s="81"/>
    </row>
    <row r="449" spans="1:18" x14ac:dyDescent="0.2">
      <c r="A449" s="243"/>
      <c r="B449" s="106">
        <v>45720</v>
      </c>
      <c r="C449" s="122" t="s">
        <v>71</v>
      </c>
      <c r="D449" s="123" t="s">
        <v>59</v>
      </c>
      <c r="E449" s="124"/>
      <c r="F449" s="125"/>
      <c r="G449" s="126"/>
      <c r="H449" s="107">
        <v>62430.79</v>
      </c>
      <c r="I449" s="97"/>
      <c r="J449" s="125">
        <f>H449</f>
        <v>62430.79</v>
      </c>
      <c r="K449" s="127"/>
      <c r="L449" s="79">
        <f t="shared" si="9"/>
        <v>180709.70999999996</v>
      </c>
      <c r="M449" s="70"/>
      <c r="N449" s="71"/>
      <c r="O449" s="80"/>
      <c r="P449" s="70"/>
      <c r="Q449" s="71"/>
      <c r="R449" s="81"/>
    </row>
    <row r="450" spans="1:18" x14ac:dyDescent="0.2">
      <c r="A450" s="151">
        <v>18505</v>
      </c>
      <c r="B450" s="121"/>
      <c r="C450" s="122"/>
      <c r="D450" s="123" t="s">
        <v>704</v>
      </c>
      <c r="E450" s="124"/>
      <c r="F450" s="125"/>
      <c r="G450" s="126"/>
      <c r="H450" s="107">
        <v>761.39</v>
      </c>
      <c r="I450" s="97"/>
      <c r="J450" s="125"/>
      <c r="K450" s="127">
        <f>H450</f>
        <v>761.39</v>
      </c>
      <c r="L450" s="79">
        <f t="shared" si="9"/>
        <v>179948.31999999995</v>
      </c>
      <c r="M450" s="70"/>
      <c r="N450" s="71"/>
      <c r="O450" s="80"/>
      <c r="P450" s="70"/>
      <c r="Q450" s="71"/>
      <c r="R450" s="81"/>
    </row>
    <row r="451" spans="1:18" x14ac:dyDescent="0.2">
      <c r="A451" s="243"/>
      <c r="B451" s="106">
        <v>45720</v>
      </c>
      <c r="C451" s="122" t="s">
        <v>71</v>
      </c>
      <c r="D451" s="123" t="s">
        <v>59</v>
      </c>
      <c r="E451" s="124"/>
      <c r="F451" s="125"/>
      <c r="G451" s="126"/>
      <c r="H451" s="107">
        <v>761.39</v>
      </c>
      <c r="I451" s="97"/>
      <c r="J451" s="125">
        <f>H451</f>
        <v>761.39</v>
      </c>
      <c r="K451" s="127"/>
      <c r="L451" s="79">
        <f t="shared" si="9"/>
        <v>180709.70999999996</v>
      </c>
      <c r="M451" s="70"/>
      <c r="N451" s="71"/>
      <c r="O451" s="80"/>
      <c r="P451" s="70"/>
      <c r="Q451" s="71"/>
      <c r="R451" s="81"/>
    </row>
    <row r="452" spans="1:18" x14ac:dyDescent="0.2">
      <c r="A452" s="151">
        <v>18506</v>
      </c>
      <c r="B452" s="121"/>
      <c r="C452" s="122"/>
      <c r="D452" s="123" t="s">
        <v>705</v>
      </c>
      <c r="E452" s="124"/>
      <c r="F452" s="125"/>
      <c r="G452" s="126"/>
      <c r="H452" s="107">
        <v>61318.26</v>
      </c>
      <c r="I452" s="97"/>
      <c r="J452" s="125"/>
      <c r="K452" s="127">
        <f>H452</f>
        <v>61318.26</v>
      </c>
      <c r="L452" s="79">
        <f t="shared" si="9"/>
        <v>119391.44999999995</v>
      </c>
      <c r="M452" s="70"/>
      <c r="N452" s="71"/>
      <c r="O452" s="80"/>
      <c r="P452" s="70"/>
      <c r="Q452" s="71"/>
      <c r="R452" s="81"/>
    </row>
    <row r="453" spans="1:18" x14ac:dyDescent="0.2">
      <c r="A453" s="243"/>
      <c r="B453" s="106">
        <v>45720</v>
      </c>
      <c r="C453" s="122" t="s">
        <v>71</v>
      </c>
      <c r="D453" s="123" t="s">
        <v>59</v>
      </c>
      <c r="E453" s="124"/>
      <c r="F453" s="125"/>
      <c r="G453" s="126"/>
      <c r="H453" s="107">
        <v>61318.26</v>
      </c>
      <c r="I453" s="97"/>
      <c r="J453" s="125">
        <f>H453</f>
        <v>61318.26</v>
      </c>
      <c r="K453" s="127"/>
      <c r="L453" s="79">
        <f t="shared" si="9"/>
        <v>180709.70999999996</v>
      </c>
      <c r="M453" s="70"/>
      <c r="N453" s="71"/>
      <c r="O453" s="80"/>
      <c r="P453" s="70"/>
      <c r="Q453" s="71"/>
      <c r="R453" s="81"/>
    </row>
    <row r="454" spans="1:18" x14ac:dyDescent="0.2">
      <c r="A454" s="151">
        <v>18507</v>
      </c>
      <c r="B454" s="121"/>
      <c r="C454" s="122"/>
      <c r="D454" s="123" t="s">
        <v>706</v>
      </c>
      <c r="E454" s="124"/>
      <c r="F454" s="125"/>
      <c r="G454" s="126"/>
      <c r="H454" s="107">
        <v>761.39</v>
      </c>
      <c r="I454" s="97"/>
      <c r="J454" s="125"/>
      <c r="K454" s="127">
        <f>H454</f>
        <v>761.39</v>
      </c>
      <c r="L454" s="79">
        <f t="shared" si="9"/>
        <v>179948.31999999995</v>
      </c>
      <c r="M454" s="70"/>
      <c r="N454" s="71"/>
      <c r="O454" s="80"/>
      <c r="P454" s="70"/>
      <c r="Q454" s="71"/>
      <c r="R454" s="81"/>
    </row>
    <row r="455" spans="1:18" x14ac:dyDescent="0.2">
      <c r="A455" s="243"/>
      <c r="B455" s="106">
        <v>45720</v>
      </c>
      <c r="C455" s="122" t="s">
        <v>71</v>
      </c>
      <c r="D455" s="123" t="s">
        <v>59</v>
      </c>
      <c r="E455" s="124"/>
      <c r="F455" s="125"/>
      <c r="G455" s="126"/>
      <c r="H455" s="107">
        <v>761.39</v>
      </c>
      <c r="I455" s="97"/>
      <c r="J455" s="125">
        <f>H455</f>
        <v>761.39</v>
      </c>
      <c r="K455" s="127"/>
      <c r="L455" s="79">
        <f t="shared" si="9"/>
        <v>180709.70999999996</v>
      </c>
      <c r="M455" s="70"/>
      <c r="N455" s="71"/>
      <c r="O455" s="80"/>
      <c r="P455" s="70"/>
      <c r="Q455" s="71"/>
      <c r="R455" s="81"/>
    </row>
    <row r="456" spans="1:18" x14ac:dyDescent="0.2">
      <c r="A456" s="151">
        <v>18508</v>
      </c>
      <c r="B456" s="121"/>
      <c r="C456" s="122"/>
      <c r="D456" s="123" t="s">
        <v>707</v>
      </c>
      <c r="E456" s="124"/>
      <c r="F456" s="125"/>
      <c r="G456" s="126"/>
      <c r="H456" s="107">
        <v>761.39</v>
      </c>
      <c r="I456" s="97"/>
      <c r="J456" s="125"/>
      <c r="K456" s="127">
        <f>H456</f>
        <v>761.39</v>
      </c>
      <c r="L456" s="79">
        <f t="shared" si="9"/>
        <v>179948.31999999995</v>
      </c>
      <c r="M456" s="70"/>
      <c r="N456" s="71"/>
      <c r="O456" s="80"/>
      <c r="P456" s="70"/>
      <c r="Q456" s="71"/>
      <c r="R456" s="81"/>
    </row>
    <row r="457" spans="1:18" x14ac:dyDescent="0.2">
      <c r="A457" s="243"/>
      <c r="B457" s="106">
        <v>45720</v>
      </c>
      <c r="C457" s="122" t="s">
        <v>71</v>
      </c>
      <c r="D457" s="123" t="s">
        <v>59</v>
      </c>
      <c r="E457" s="124"/>
      <c r="F457" s="125"/>
      <c r="G457" s="126"/>
      <c r="H457" s="107">
        <v>761.39</v>
      </c>
      <c r="I457" s="97"/>
      <c r="J457" s="125"/>
      <c r="K457" s="127"/>
      <c r="L457" s="79">
        <f t="shared" ref="L457:L520" si="10">L456+J457-K457</f>
        <v>179948.31999999995</v>
      </c>
      <c r="M457" s="70"/>
      <c r="N457" s="71"/>
      <c r="O457" s="80"/>
      <c r="P457" s="70"/>
      <c r="Q457" s="71"/>
      <c r="R457" s="81"/>
    </row>
    <row r="458" spans="1:18" x14ac:dyDescent="0.2">
      <c r="A458" s="151">
        <v>18540</v>
      </c>
      <c r="B458" s="121"/>
      <c r="C458" s="122"/>
      <c r="D458" s="123" t="s">
        <v>709</v>
      </c>
      <c r="E458" s="124"/>
      <c r="F458" s="125"/>
      <c r="G458" s="126"/>
      <c r="H458" s="107">
        <v>18261.740000000002</v>
      </c>
      <c r="I458" s="97"/>
      <c r="J458" s="125"/>
      <c r="K458" s="127">
        <f>H458</f>
        <v>18261.740000000002</v>
      </c>
      <c r="L458" s="79">
        <f t="shared" si="10"/>
        <v>161686.57999999996</v>
      </c>
      <c r="M458" s="70"/>
      <c r="N458" s="71"/>
      <c r="O458" s="80"/>
      <c r="P458" s="70"/>
      <c r="Q458" s="71"/>
      <c r="R458" s="81"/>
    </row>
    <row r="459" spans="1:18" x14ac:dyDescent="0.2">
      <c r="A459" s="243"/>
      <c r="B459" s="106">
        <v>45751</v>
      </c>
      <c r="C459" s="122" t="s">
        <v>71</v>
      </c>
      <c r="D459" s="123" t="s">
        <v>59</v>
      </c>
      <c r="E459" s="124"/>
      <c r="F459" s="125"/>
      <c r="G459" s="126"/>
      <c r="H459" s="107">
        <v>18261.740000000002</v>
      </c>
      <c r="I459" s="97"/>
      <c r="J459" s="125">
        <f>H459</f>
        <v>18261.740000000002</v>
      </c>
      <c r="K459" s="127"/>
      <c r="L459" s="79">
        <f t="shared" si="10"/>
        <v>179948.31999999995</v>
      </c>
      <c r="M459" s="70"/>
      <c r="N459" s="71"/>
      <c r="O459" s="80"/>
      <c r="P459" s="70"/>
      <c r="Q459" s="71"/>
      <c r="R459" s="81"/>
    </row>
    <row r="460" spans="1:18" x14ac:dyDescent="0.2">
      <c r="A460" s="151">
        <v>18541</v>
      </c>
      <c r="B460" s="121"/>
      <c r="C460" s="122"/>
      <c r="D460" s="123" t="s">
        <v>710</v>
      </c>
      <c r="E460" s="124"/>
      <c r="F460" s="125"/>
      <c r="G460" s="126"/>
      <c r="H460" s="107">
        <v>574.99</v>
      </c>
      <c r="I460" s="97"/>
      <c r="J460" s="125"/>
      <c r="K460" s="127">
        <f>H460</f>
        <v>574.99</v>
      </c>
      <c r="L460" s="79">
        <f t="shared" si="10"/>
        <v>179373.32999999996</v>
      </c>
      <c r="M460" s="70"/>
      <c r="N460" s="71"/>
      <c r="O460" s="80"/>
      <c r="P460" s="70"/>
      <c r="Q460" s="71"/>
      <c r="R460" s="81"/>
    </row>
    <row r="461" spans="1:18" x14ac:dyDescent="0.2">
      <c r="A461" s="243"/>
      <c r="B461" s="106">
        <v>45751</v>
      </c>
      <c r="C461" s="122" t="s">
        <v>71</v>
      </c>
      <c r="D461" s="123" t="s">
        <v>59</v>
      </c>
      <c r="E461" s="124"/>
      <c r="F461" s="125"/>
      <c r="G461" s="126"/>
      <c r="H461" s="107">
        <v>574.99</v>
      </c>
      <c r="I461" s="97"/>
      <c r="J461" s="125">
        <f>H461</f>
        <v>574.99</v>
      </c>
      <c r="K461" s="127"/>
      <c r="L461" s="79">
        <f t="shared" si="10"/>
        <v>179948.31999999995</v>
      </c>
      <c r="M461" s="70"/>
      <c r="N461" s="71"/>
      <c r="O461" s="80"/>
      <c r="P461" s="70"/>
      <c r="Q461" s="71"/>
      <c r="R461" s="81"/>
    </row>
    <row r="462" spans="1:18" x14ac:dyDescent="0.2">
      <c r="A462" s="243"/>
      <c r="B462" s="106"/>
      <c r="C462" s="122"/>
      <c r="D462" s="123" t="s">
        <v>738</v>
      </c>
      <c r="E462" s="124"/>
      <c r="F462" s="125"/>
      <c r="G462" s="126"/>
      <c r="H462" s="107">
        <v>761.39</v>
      </c>
      <c r="I462" s="97"/>
      <c r="J462" s="125"/>
      <c r="K462" s="127">
        <f>H462</f>
        <v>761.39</v>
      </c>
      <c r="L462" s="79">
        <f t="shared" si="10"/>
        <v>179186.92999999993</v>
      </c>
      <c r="M462" s="70"/>
      <c r="N462" s="71"/>
      <c r="O462" s="80"/>
      <c r="P462" s="70"/>
      <c r="Q462" s="71"/>
      <c r="R462" s="81"/>
    </row>
    <row r="463" spans="1:18" x14ac:dyDescent="0.2">
      <c r="A463" s="243"/>
      <c r="B463" s="106">
        <v>45806</v>
      </c>
      <c r="C463" s="122" t="s">
        <v>71</v>
      </c>
      <c r="D463" s="123" t="s">
        <v>59</v>
      </c>
      <c r="E463" s="124"/>
      <c r="F463" s="125"/>
      <c r="G463" s="126"/>
      <c r="H463" s="107">
        <v>761.39</v>
      </c>
      <c r="I463" s="97"/>
      <c r="J463" s="125">
        <f>H463</f>
        <v>761.39</v>
      </c>
      <c r="K463" s="127"/>
      <c r="L463" s="79">
        <f t="shared" si="10"/>
        <v>179948.31999999995</v>
      </c>
      <c r="M463" s="70"/>
      <c r="N463" s="71"/>
      <c r="O463" s="80"/>
      <c r="P463" s="70"/>
      <c r="Q463" s="71"/>
      <c r="R463" s="81"/>
    </row>
    <row r="464" spans="1:18" x14ac:dyDescent="0.2">
      <c r="A464" s="151">
        <v>18662</v>
      </c>
      <c r="B464" s="121"/>
      <c r="C464" s="122"/>
      <c r="D464" s="123" t="s">
        <v>740</v>
      </c>
      <c r="E464" s="124"/>
      <c r="F464" s="125"/>
      <c r="G464" s="126"/>
      <c r="H464" s="107">
        <v>17215.02</v>
      </c>
      <c r="I464" s="97"/>
      <c r="J464" s="125"/>
      <c r="K464" s="127">
        <f>H464</f>
        <v>17215.02</v>
      </c>
      <c r="L464" s="79">
        <f t="shared" si="10"/>
        <v>162733.29999999996</v>
      </c>
      <c r="M464" s="70"/>
      <c r="N464" s="71"/>
      <c r="O464" s="80"/>
      <c r="P464" s="70"/>
      <c r="Q464" s="71"/>
      <c r="R464" s="81"/>
    </row>
    <row r="465" spans="1:18" x14ac:dyDescent="0.2">
      <c r="A465" s="243"/>
      <c r="B465" s="106">
        <v>45786</v>
      </c>
      <c r="C465" s="122" t="s">
        <v>71</v>
      </c>
      <c r="D465" s="123" t="s">
        <v>59</v>
      </c>
      <c r="E465" s="124"/>
      <c r="F465" s="125"/>
      <c r="G465" s="126"/>
      <c r="H465" s="107">
        <v>17215.02</v>
      </c>
      <c r="I465" s="97"/>
      <c r="J465" s="125">
        <f>H465</f>
        <v>17215.02</v>
      </c>
      <c r="K465" s="127"/>
      <c r="L465" s="79">
        <f t="shared" si="10"/>
        <v>179948.31999999995</v>
      </c>
      <c r="M465" s="70"/>
      <c r="N465" s="71"/>
      <c r="O465" s="80"/>
      <c r="P465" s="70"/>
      <c r="Q465" s="71"/>
      <c r="R465" s="81"/>
    </row>
    <row r="466" spans="1:18" x14ac:dyDescent="0.2">
      <c r="A466" s="151">
        <v>18785</v>
      </c>
      <c r="B466" s="121"/>
      <c r="C466" s="122"/>
      <c r="D466" s="123" t="s">
        <v>745</v>
      </c>
      <c r="E466" s="124"/>
      <c r="F466" s="125"/>
      <c r="G466" s="126"/>
      <c r="H466" s="107">
        <v>17215.02</v>
      </c>
      <c r="I466" s="97"/>
      <c r="J466" s="125"/>
      <c r="K466" s="127">
        <f>H466</f>
        <v>17215.02</v>
      </c>
      <c r="L466" s="79">
        <f t="shared" si="10"/>
        <v>162733.29999999996</v>
      </c>
      <c r="M466" s="70"/>
      <c r="N466" s="71"/>
      <c r="O466" s="80"/>
      <c r="P466" s="70"/>
      <c r="Q466" s="71"/>
      <c r="R466" s="81"/>
    </row>
    <row r="467" spans="1:18" x14ac:dyDescent="0.2">
      <c r="A467" s="243" t="s">
        <v>744</v>
      </c>
      <c r="B467" s="106">
        <v>45826</v>
      </c>
      <c r="C467" s="122" t="s">
        <v>71</v>
      </c>
      <c r="D467" s="123" t="s">
        <v>59</v>
      </c>
      <c r="E467" s="124"/>
      <c r="F467" s="125"/>
      <c r="G467" s="126"/>
      <c r="H467" s="107">
        <v>17215.02</v>
      </c>
      <c r="I467" s="97"/>
      <c r="J467" s="125">
        <f>H467</f>
        <v>17215.02</v>
      </c>
      <c r="K467" s="127"/>
      <c r="L467" s="79">
        <f t="shared" si="10"/>
        <v>179948.31999999995</v>
      </c>
      <c r="M467" s="70"/>
      <c r="N467" s="71"/>
      <c r="O467" s="80"/>
      <c r="P467" s="70"/>
      <c r="Q467" s="71"/>
      <c r="R467" s="81"/>
    </row>
    <row r="468" spans="1:18" x14ac:dyDescent="0.2">
      <c r="A468" s="243"/>
      <c r="B468" s="121"/>
      <c r="C468" s="122"/>
      <c r="D468" s="123"/>
      <c r="E468" s="124"/>
      <c r="F468" s="125"/>
      <c r="G468" s="126"/>
      <c r="H468" s="125"/>
      <c r="I468" s="97"/>
      <c r="J468" s="125"/>
      <c r="K468" s="127"/>
      <c r="L468" s="79">
        <f t="shared" si="10"/>
        <v>179948.31999999995</v>
      </c>
      <c r="M468" s="70"/>
      <c r="N468" s="71"/>
      <c r="O468" s="80"/>
      <c r="P468" s="70"/>
      <c r="Q468" s="71"/>
      <c r="R468" s="81"/>
    </row>
    <row r="469" spans="1:18" x14ac:dyDescent="0.2">
      <c r="A469" s="243"/>
      <c r="B469" s="121"/>
      <c r="C469" s="122"/>
      <c r="D469" s="123"/>
      <c r="E469" s="124"/>
      <c r="F469" s="125"/>
      <c r="G469" s="126"/>
      <c r="H469" s="125"/>
      <c r="I469" s="97"/>
      <c r="J469" s="125"/>
      <c r="K469" s="127"/>
      <c r="L469" s="79">
        <f t="shared" si="10"/>
        <v>179948.31999999995</v>
      </c>
      <c r="M469" s="70"/>
      <c r="N469" s="71"/>
      <c r="O469" s="80"/>
      <c r="P469" s="70"/>
      <c r="Q469" s="71"/>
      <c r="R469" s="81"/>
    </row>
    <row r="470" spans="1:18" ht="12" customHeight="1" x14ac:dyDescent="0.2">
      <c r="A470" s="153"/>
      <c r="B470" s="45"/>
      <c r="C470" s="46"/>
      <c r="D470" s="46" t="s">
        <v>98</v>
      </c>
      <c r="E470" s="46" t="s">
        <v>91</v>
      </c>
      <c r="F470" s="43"/>
      <c r="G470" s="128"/>
      <c r="H470" s="125">
        <v>1305</v>
      </c>
      <c r="I470" s="97"/>
      <c r="J470" s="97"/>
      <c r="K470" s="127">
        <f>H470</f>
        <v>1305</v>
      </c>
      <c r="L470" s="79">
        <f t="shared" si="10"/>
        <v>178643.31999999995</v>
      </c>
      <c r="M470" s="70"/>
      <c r="N470" s="71"/>
      <c r="O470" s="80"/>
      <c r="P470" s="70"/>
      <c r="Q470" s="71"/>
      <c r="R470" s="81"/>
    </row>
    <row r="471" spans="1:18" x14ac:dyDescent="0.2">
      <c r="A471" s="153"/>
      <c r="B471" s="45">
        <v>45079</v>
      </c>
      <c r="C471" s="42" t="s">
        <v>71</v>
      </c>
      <c r="D471" s="38" t="s">
        <v>59</v>
      </c>
      <c r="E471" s="46"/>
      <c r="F471" s="43"/>
      <c r="G471" s="128"/>
      <c r="H471" s="125">
        <v>1305</v>
      </c>
      <c r="I471" s="97"/>
      <c r="J471" s="97">
        <f>H471</f>
        <v>1305</v>
      </c>
      <c r="K471" s="127"/>
      <c r="L471" s="79">
        <f t="shared" si="10"/>
        <v>179948.31999999995</v>
      </c>
      <c r="M471" s="70"/>
      <c r="N471" s="71"/>
      <c r="O471" s="80"/>
      <c r="P471" s="70"/>
      <c r="Q471" s="71"/>
      <c r="R471" s="81"/>
    </row>
    <row r="472" spans="1:18" x14ac:dyDescent="0.2">
      <c r="A472" s="153">
        <v>17784</v>
      </c>
      <c r="B472" s="60"/>
      <c r="C472" s="77"/>
      <c r="D472" s="77" t="s">
        <v>99</v>
      </c>
      <c r="E472" s="77"/>
      <c r="F472" s="43"/>
      <c r="G472" s="77"/>
      <c r="H472" s="97">
        <v>14028.76</v>
      </c>
      <c r="I472" s="97"/>
      <c r="J472" s="97"/>
      <c r="K472" s="97">
        <f>H472</f>
        <v>14028.76</v>
      </c>
      <c r="L472" s="79">
        <f t="shared" si="10"/>
        <v>165919.55999999994</v>
      </c>
      <c r="M472" s="70"/>
      <c r="N472" s="71"/>
      <c r="O472" s="80"/>
      <c r="P472" s="70"/>
      <c r="Q472" s="71"/>
      <c r="R472" s="81"/>
    </row>
    <row r="473" spans="1:18" x14ac:dyDescent="0.2">
      <c r="A473" s="153"/>
      <c r="B473" s="120">
        <v>45108</v>
      </c>
      <c r="C473" s="42" t="s">
        <v>71</v>
      </c>
      <c r="D473" s="77" t="s">
        <v>59</v>
      </c>
      <c r="E473" s="99"/>
      <c r="F473" s="43"/>
      <c r="G473" s="77"/>
      <c r="H473" s="97">
        <v>14028.76</v>
      </c>
      <c r="I473" s="97"/>
      <c r="J473" s="97">
        <f>H473</f>
        <v>14028.76</v>
      </c>
      <c r="K473" s="97"/>
      <c r="L473" s="79">
        <f t="shared" si="10"/>
        <v>179948.31999999995</v>
      </c>
      <c r="M473" s="70"/>
      <c r="N473" s="71"/>
      <c r="O473" s="80"/>
      <c r="P473" s="70"/>
      <c r="Q473" s="71"/>
      <c r="R473" s="81"/>
    </row>
    <row r="474" spans="1:18" x14ac:dyDescent="0.2">
      <c r="A474" s="153"/>
      <c r="B474" s="120"/>
      <c r="C474" s="42"/>
      <c r="D474" s="77" t="s">
        <v>739</v>
      </c>
      <c r="E474" s="99"/>
      <c r="F474" s="43"/>
      <c r="G474" s="77"/>
      <c r="H474" s="97">
        <v>4343.5</v>
      </c>
      <c r="I474" s="97"/>
      <c r="J474" s="97"/>
      <c r="K474" s="97">
        <f>H474</f>
        <v>4343.5</v>
      </c>
      <c r="L474" s="79">
        <f t="shared" si="10"/>
        <v>175604.81999999995</v>
      </c>
      <c r="M474" s="70"/>
      <c r="N474" s="71"/>
      <c r="O474" s="80"/>
      <c r="P474" s="70"/>
      <c r="Q474" s="71"/>
      <c r="R474" s="81"/>
    </row>
    <row r="475" spans="1:18" x14ac:dyDescent="0.2">
      <c r="A475" s="153"/>
      <c r="B475" s="120">
        <v>45806</v>
      </c>
      <c r="C475" s="42" t="s">
        <v>71</v>
      </c>
      <c r="D475" s="77" t="s">
        <v>59</v>
      </c>
      <c r="E475" s="99"/>
      <c r="F475" s="43"/>
      <c r="G475" s="77"/>
      <c r="H475" s="97">
        <v>4343.5</v>
      </c>
      <c r="I475" s="97"/>
      <c r="J475" s="97">
        <f>H475</f>
        <v>4343.5</v>
      </c>
      <c r="K475" s="97"/>
      <c r="L475" s="79">
        <f t="shared" si="10"/>
        <v>179948.31999999995</v>
      </c>
      <c r="M475" s="70"/>
      <c r="N475" s="71"/>
      <c r="O475" s="80"/>
      <c r="P475" s="70"/>
      <c r="Q475" s="71"/>
      <c r="R475" s="81"/>
    </row>
    <row r="476" spans="1:18" x14ac:dyDescent="0.2">
      <c r="A476" s="153"/>
      <c r="B476" s="120"/>
      <c r="C476" s="42"/>
      <c r="D476" s="77"/>
      <c r="E476" s="99"/>
      <c r="F476" s="43"/>
      <c r="G476" s="77"/>
      <c r="H476" s="97"/>
      <c r="I476" s="97"/>
      <c r="J476" s="97"/>
      <c r="K476" s="97"/>
      <c r="L476" s="79">
        <f t="shared" si="10"/>
        <v>179948.31999999995</v>
      </c>
      <c r="M476" s="70"/>
      <c r="N476" s="71"/>
      <c r="O476" s="80"/>
      <c r="P476" s="70"/>
      <c r="Q476" s="71"/>
      <c r="R476" s="81"/>
    </row>
    <row r="477" spans="1:18" x14ac:dyDescent="0.2">
      <c r="A477" s="153"/>
      <c r="B477" s="120"/>
      <c r="C477" s="42"/>
      <c r="D477" s="77"/>
      <c r="E477" s="99"/>
      <c r="F477" s="43"/>
      <c r="G477" s="77"/>
      <c r="H477" s="97"/>
      <c r="I477" s="97"/>
      <c r="J477" s="97"/>
      <c r="K477" s="97"/>
      <c r="L477" s="79">
        <f t="shared" si="10"/>
        <v>179948.31999999995</v>
      </c>
      <c r="M477" s="70"/>
      <c r="N477" s="71"/>
      <c r="O477" s="80"/>
      <c r="P477" s="70"/>
      <c r="Q477" s="71"/>
      <c r="R477" s="81"/>
    </row>
    <row r="478" spans="1:18" x14ac:dyDescent="0.2">
      <c r="A478" s="153"/>
      <c r="B478" s="120"/>
      <c r="C478" s="42"/>
      <c r="D478" s="77"/>
      <c r="E478" s="99"/>
      <c r="F478" s="43"/>
      <c r="G478" s="77"/>
      <c r="H478" s="97"/>
      <c r="I478" s="97"/>
      <c r="J478" s="97"/>
      <c r="K478" s="97"/>
      <c r="L478" s="79">
        <f t="shared" si="10"/>
        <v>179948.31999999995</v>
      </c>
      <c r="M478" s="70"/>
      <c r="N478" s="71"/>
      <c r="O478" s="80"/>
      <c r="P478" s="70"/>
      <c r="Q478" s="71"/>
      <c r="R478" s="81"/>
    </row>
    <row r="479" spans="1:18" x14ac:dyDescent="0.2">
      <c r="A479" s="152"/>
      <c r="B479" s="41"/>
      <c r="C479" s="35"/>
      <c r="D479" s="46" t="s">
        <v>105</v>
      </c>
      <c r="E479" s="77" t="s">
        <v>91</v>
      </c>
      <c r="F479" s="43"/>
      <c r="G479" s="46"/>
      <c r="H479" s="83">
        <v>3915</v>
      </c>
      <c r="I479" s="47"/>
      <c r="J479" s="48"/>
      <c r="K479" s="83">
        <f>H479</f>
        <v>3915</v>
      </c>
      <c r="L479" s="79">
        <f t="shared" si="10"/>
        <v>176033.31999999995</v>
      </c>
      <c r="M479" s="70"/>
      <c r="N479" s="71"/>
      <c r="O479" s="80"/>
      <c r="P479" s="70"/>
      <c r="Q479" s="71"/>
      <c r="R479" s="81"/>
    </row>
    <row r="480" spans="1:18" x14ac:dyDescent="0.2">
      <c r="A480" s="153"/>
      <c r="B480" s="120">
        <v>45122</v>
      </c>
      <c r="C480" s="77" t="s">
        <v>71</v>
      </c>
      <c r="D480" s="38" t="s">
        <v>59</v>
      </c>
      <c r="E480" s="77"/>
      <c r="F480" s="43"/>
      <c r="G480" s="77"/>
      <c r="H480" s="83">
        <v>3915</v>
      </c>
      <c r="I480" s="97"/>
      <c r="J480" s="97">
        <f>H480</f>
        <v>3915</v>
      </c>
      <c r="K480" s="97"/>
      <c r="L480" s="79">
        <f t="shared" si="10"/>
        <v>179948.31999999995</v>
      </c>
      <c r="M480" s="70"/>
      <c r="N480" s="71"/>
      <c r="O480" s="80"/>
      <c r="P480" s="70"/>
      <c r="Q480" s="71"/>
      <c r="R480" s="81"/>
    </row>
    <row r="481" spans="1:18" x14ac:dyDescent="0.2">
      <c r="A481" s="153"/>
      <c r="B481" s="41"/>
      <c r="C481" s="35"/>
      <c r="D481" s="46" t="s">
        <v>111</v>
      </c>
      <c r="E481" s="77" t="s">
        <v>91</v>
      </c>
      <c r="F481" s="99"/>
      <c r="G481" s="99"/>
      <c r="H481" s="129">
        <v>824.69</v>
      </c>
      <c r="I481" s="99"/>
      <c r="J481" s="99"/>
      <c r="K481" s="108">
        <f>H481</f>
        <v>824.69</v>
      </c>
      <c r="L481" s="79">
        <f t="shared" si="10"/>
        <v>179123.62999999995</v>
      </c>
      <c r="M481" s="70"/>
      <c r="N481" s="71"/>
      <c r="O481" s="80"/>
      <c r="P481" s="70"/>
      <c r="Q481" s="71"/>
      <c r="R481" s="81"/>
    </row>
    <row r="482" spans="1:18" x14ac:dyDescent="0.2">
      <c r="A482" s="153"/>
      <c r="B482" s="120">
        <v>45129</v>
      </c>
      <c r="C482" s="77" t="s">
        <v>71</v>
      </c>
      <c r="D482" s="38" t="s">
        <v>59</v>
      </c>
      <c r="E482" s="77"/>
      <c r="F482" s="99"/>
      <c r="G482" s="99"/>
      <c r="H482" s="129">
        <v>824.69</v>
      </c>
      <c r="I482" s="99"/>
      <c r="J482" s="108">
        <f>H482</f>
        <v>824.69</v>
      </c>
      <c r="K482" s="99"/>
      <c r="L482" s="79">
        <f t="shared" si="10"/>
        <v>179948.31999999995</v>
      </c>
      <c r="M482" s="70"/>
      <c r="N482" s="71"/>
      <c r="O482" s="80"/>
      <c r="P482" s="70"/>
      <c r="Q482" s="71"/>
      <c r="R482" s="81"/>
    </row>
    <row r="483" spans="1:18" x14ac:dyDescent="0.2">
      <c r="A483" s="153"/>
      <c r="B483" s="120"/>
      <c r="C483" s="77"/>
      <c r="D483" s="38" t="s">
        <v>143</v>
      </c>
      <c r="E483" s="77" t="s">
        <v>91</v>
      </c>
      <c r="F483" s="99"/>
      <c r="G483" s="99"/>
      <c r="H483" s="129">
        <v>870</v>
      </c>
      <c r="I483" s="99"/>
      <c r="J483" s="99"/>
      <c r="K483" s="108">
        <f>H483</f>
        <v>870</v>
      </c>
      <c r="L483" s="79">
        <f t="shared" si="10"/>
        <v>179078.31999999995</v>
      </c>
      <c r="M483" s="70"/>
      <c r="N483" s="71"/>
      <c r="O483" s="80"/>
      <c r="P483" s="70"/>
      <c r="Q483" s="71"/>
      <c r="R483" s="81"/>
    </row>
    <row r="484" spans="1:18" x14ac:dyDescent="0.2">
      <c r="A484" s="153"/>
      <c r="B484" s="120">
        <v>45136</v>
      </c>
      <c r="C484" s="77" t="s">
        <v>71</v>
      </c>
      <c r="D484" s="38" t="s">
        <v>59</v>
      </c>
      <c r="E484" s="77"/>
      <c r="F484" s="99"/>
      <c r="G484" s="99"/>
      <c r="H484" s="129">
        <v>870</v>
      </c>
      <c r="I484" s="99"/>
      <c r="J484" s="108">
        <f>H484</f>
        <v>870</v>
      </c>
      <c r="K484" s="99"/>
      <c r="L484" s="79">
        <f t="shared" si="10"/>
        <v>179948.31999999995</v>
      </c>
      <c r="M484" s="70"/>
      <c r="N484" s="71"/>
      <c r="O484" s="80"/>
      <c r="P484" s="70"/>
      <c r="Q484" s="71"/>
      <c r="R484" s="81"/>
    </row>
    <row r="485" spans="1:18" x14ac:dyDescent="0.2">
      <c r="A485" s="153"/>
      <c r="B485" s="99"/>
      <c r="C485" s="99"/>
      <c r="D485" s="77" t="s">
        <v>125</v>
      </c>
      <c r="E485" s="99"/>
      <c r="F485" s="99"/>
      <c r="G485" s="99"/>
      <c r="H485" s="107">
        <v>2000</v>
      </c>
      <c r="I485" s="99"/>
      <c r="J485" s="99"/>
      <c r="K485" s="108">
        <f>H485</f>
        <v>2000</v>
      </c>
      <c r="L485" s="79">
        <f t="shared" si="10"/>
        <v>177948.31999999995</v>
      </c>
      <c r="M485" s="70"/>
      <c r="N485" s="71"/>
      <c r="O485" s="80"/>
      <c r="P485" s="70"/>
      <c r="Q485" s="71"/>
      <c r="R485" s="81"/>
    </row>
    <row r="486" spans="1:18" x14ac:dyDescent="0.2">
      <c r="A486" s="153">
        <v>17881</v>
      </c>
      <c r="B486" s="106">
        <v>45139</v>
      </c>
      <c r="C486" s="77" t="s">
        <v>71</v>
      </c>
      <c r="D486" s="77" t="s">
        <v>59</v>
      </c>
      <c r="E486" s="99"/>
      <c r="F486" s="99"/>
      <c r="G486" s="99"/>
      <c r="H486" s="129">
        <v>2000</v>
      </c>
      <c r="I486" s="99"/>
      <c r="J486" s="108">
        <f>H486</f>
        <v>2000</v>
      </c>
      <c r="K486" s="99"/>
      <c r="L486" s="79">
        <f t="shared" si="10"/>
        <v>179948.31999999995</v>
      </c>
      <c r="M486" s="70"/>
      <c r="N486" s="71"/>
      <c r="O486" s="80"/>
      <c r="P486" s="70"/>
      <c r="Q486" s="71"/>
      <c r="R486" s="81"/>
    </row>
    <row r="487" spans="1:18" x14ac:dyDescent="0.2">
      <c r="A487" s="153"/>
      <c r="B487" s="99"/>
      <c r="C487" s="99"/>
      <c r="D487" s="99" t="s">
        <v>138</v>
      </c>
      <c r="E487" s="99" t="s">
        <v>91</v>
      </c>
      <c r="F487" s="99"/>
      <c r="G487" s="99"/>
      <c r="H487" s="129">
        <v>3656.72</v>
      </c>
      <c r="I487" s="99"/>
      <c r="J487" s="99"/>
      <c r="K487" s="108">
        <f>H487</f>
        <v>3656.72</v>
      </c>
      <c r="L487" s="79">
        <f t="shared" si="10"/>
        <v>176291.59999999995</v>
      </c>
      <c r="M487" s="70"/>
      <c r="N487" s="71"/>
      <c r="O487" s="80"/>
      <c r="P487" s="70"/>
      <c r="Q487" s="71"/>
      <c r="R487" s="81"/>
    </row>
    <row r="488" spans="1:18" x14ac:dyDescent="0.2">
      <c r="A488" s="153"/>
      <c r="B488" s="106">
        <v>45143</v>
      </c>
      <c r="C488" s="99" t="s">
        <v>71</v>
      </c>
      <c r="D488" s="99" t="s">
        <v>59</v>
      </c>
      <c r="E488" s="99"/>
      <c r="F488" s="99"/>
      <c r="G488" s="99"/>
      <c r="H488" s="129">
        <v>3656.72</v>
      </c>
      <c r="I488" s="99"/>
      <c r="J488" s="108">
        <f>H488</f>
        <v>3656.72</v>
      </c>
      <c r="K488" s="99"/>
      <c r="L488" s="79">
        <f t="shared" si="10"/>
        <v>179948.31999999995</v>
      </c>
      <c r="M488" s="70"/>
      <c r="N488" s="71"/>
      <c r="O488" s="80"/>
      <c r="P488" s="70"/>
      <c r="Q488" s="71"/>
      <c r="R488" s="81"/>
    </row>
    <row r="489" spans="1:18" x14ac:dyDescent="0.2">
      <c r="A489" s="151"/>
      <c r="B489" s="60"/>
      <c r="C489" s="77"/>
      <c r="D489" s="77" t="s">
        <v>148</v>
      </c>
      <c r="E489" s="77" t="s">
        <v>91</v>
      </c>
      <c r="F489" s="43"/>
      <c r="G489" s="77"/>
      <c r="H489" s="97">
        <v>3085.78</v>
      </c>
      <c r="I489" s="97"/>
      <c r="J489" s="97"/>
      <c r="K489" s="97">
        <f>H489</f>
        <v>3085.78</v>
      </c>
      <c r="L489" s="79">
        <f t="shared" si="10"/>
        <v>176862.53999999995</v>
      </c>
      <c r="M489" s="70"/>
      <c r="N489" s="71"/>
      <c r="O489" s="80"/>
      <c r="P489" s="70"/>
      <c r="Q489" s="71"/>
      <c r="R489" s="81"/>
    </row>
    <row r="490" spans="1:18" x14ac:dyDescent="0.2">
      <c r="A490" s="151"/>
      <c r="B490" s="120">
        <v>45168</v>
      </c>
      <c r="C490" s="77" t="s">
        <v>71</v>
      </c>
      <c r="D490" s="77" t="s">
        <v>59</v>
      </c>
      <c r="E490" s="77"/>
      <c r="F490" s="43"/>
      <c r="G490" s="77"/>
      <c r="H490" s="97">
        <v>3085.78</v>
      </c>
      <c r="I490" s="97"/>
      <c r="J490" s="97">
        <f>H490</f>
        <v>3085.78</v>
      </c>
      <c r="K490" s="97"/>
      <c r="L490" s="79">
        <f t="shared" si="10"/>
        <v>179948.31999999995</v>
      </c>
      <c r="M490" s="70"/>
      <c r="N490" s="71"/>
      <c r="O490" s="80"/>
      <c r="P490" s="70"/>
      <c r="Q490" s="71"/>
      <c r="R490" s="81"/>
    </row>
    <row r="491" spans="1:18" x14ac:dyDescent="0.2">
      <c r="A491" s="151"/>
      <c r="B491" s="60"/>
      <c r="C491" s="77"/>
      <c r="D491" s="77" t="s">
        <v>159</v>
      </c>
      <c r="E491" s="77" t="s">
        <v>91</v>
      </c>
      <c r="F491" s="43"/>
      <c r="G491" s="77"/>
      <c r="H491" s="97">
        <v>3751.88</v>
      </c>
      <c r="I491" s="97"/>
      <c r="J491" s="97"/>
      <c r="K491" s="97">
        <f>H491</f>
        <v>3751.88</v>
      </c>
      <c r="L491" s="79">
        <f t="shared" si="10"/>
        <v>176196.43999999994</v>
      </c>
      <c r="M491" s="98"/>
      <c r="N491" s="99"/>
      <c r="O491" s="99"/>
      <c r="P491" s="98"/>
      <c r="Q491" s="99"/>
      <c r="R491" s="99"/>
    </row>
    <row r="492" spans="1:18" x14ac:dyDescent="0.2">
      <c r="A492" s="151"/>
      <c r="B492" s="120">
        <v>45169</v>
      </c>
      <c r="C492" s="77" t="s">
        <v>71</v>
      </c>
      <c r="D492" s="77" t="s">
        <v>59</v>
      </c>
      <c r="E492" s="77"/>
      <c r="F492" s="43"/>
      <c r="G492" s="77"/>
      <c r="H492" s="97">
        <v>3751.88</v>
      </c>
      <c r="I492" s="97"/>
      <c r="J492" s="97">
        <f>H492</f>
        <v>3751.88</v>
      </c>
      <c r="K492" s="97"/>
      <c r="L492" s="79">
        <f t="shared" si="10"/>
        <v>179948.31999999995</v>
      </c>
      <c r="M492" s="98"/>
      <c r="N492" s="99"/>
      <c r="O492" s="99"/>
      <c r="P492" s="98"/>
      <c r="Q492" s="99"/>
      <c r="R492" s="99"/>
    </row>
    <row r="493" spans="1:18" x14ac:dyDescent="0.2">
      <c r="A493" s="151"/>
      <c r="B493" s="60"/>
      <c r="C493" s="77"/>
      <c r="D493" s="77" t="s">
        <v>181</v>
      </c>
      <c r="E493" s="77" t="s">
        <v>91</v>
      </c>
      <c r="F493" s="43"/>
      <c r="G493" s="77"/>
      <c r="H493" s="97">
        <v>7035.92</v>
      </c>
      <c r="I493" s="97"/>
      <c r="J493" s="97"/>
      <c r="K493" s="97">
        <f>H493</f>
        <v>7035.92</v>
      </c>
      <c r="L493" s="79">
        <f t="shared" si="10"/>
        <v>172912.39999999994</v>
      </c>
      <c r="M493" s="98"/>
      <c r="N493" s="99"/>
      <c r="O493" s="99"/>
      <c r="P493" s="98"/>
      <c r="Q493" s="99"/>
      <c r="R493" s="99"/>
    </row>
    <row r="494" spans="1:18" x14ac:dyDescent="0.2">
      <c r="A494" s="151"/>
      <c r="B494" s="120">
        <v>45183</v>
      </c>
      <c r="C494" s="77" t="s">
        <v>71</v>
      </c>
      <c r="D494" s="77" t="s">
        <v>59</v>
      </c>
      <c r="E494" s="77"/>
      <c r="F494" s="43"/>
      <c r="G494" s="77"/>
      <c r="H494" s="97">
        <v>7035.92</v>
      </c>
      <c r="I494" s="97"/>
      <c r="J494" s="97">
        <f>H494</f>
        <v>7035.92</v>
      </c>
      <c r="K494" s="97"/>
      <c r="L494" s="79">
        <f t="shared" si="10"/>
        <v>179948.31999999995</v>
      </c>
      <c r="M494" s="98"/>
      <c r="N494" s="99"/>
      <c r="O494" s="99"/>
      <c r="P494" s="98"/>
      <c r="Q494" s="99"/>
      <c r="R494" s="99"/>
    </row>
    <row r="495" spans="1:18" x14ac:dyDescent="0.2">
      <c r="A495" s="151"/>
      <c r="B495" s="60"/>
      <c r="C495" s="77"/>
      <c r="D495" s="77" t="s">
        <v>181</v>
      </c>
      <c r="E495" s="77" t="s">
        <v>91</v>
      </c>
      <c r="F495" s="43"/>
      <c r="G495" s="77"/>
      <c r="H495" s="97">
        <v>7193.6</v>
      </c>
      <c r="I495" s="97"/>
      <c r="J495" s="97"/>
      <c r="K495" s="97">
        <f>H495</f>
        <v>7193.6</v>
      </c>
      <c r="L495" s="79">
        <f t="shared" si="10"/>
        <v>172754.71999999994</v>
      </c>
      <c r="M495" s="98"/>
      <c r="N495" s="99"/>
      <c r="O495" s="99"/>
      <c r="P495" s="98"/>
      <c r="Q495" s="99"/>
      <c r="R495" s="99"/>
    </row>
    <row r="496" spans="1:18" x14ac:dyDescent="0.2">
      <c r="A496" s="151"/>
      <c r="B496" s="120">
        <v>45183</v>
      </c>
      <c r="C496" s="77" t="s">
        <v>71</v>
      </c>
      <c r="D496" s="77" t="s">
        <v>59</v>
      </c>
      <c r="E496" s="77"/>
      <c r="F496" s="43"/>
      <c r="G496" s="77"/>
      <c r="H496" s="97">
        <v>7193.6</v>
      </c>
      <c r="I496" s="97"/>
      <c r="J496" s="97">
        <f>H496</f>
        <v>7193.6</v>
      </c>
      <c r="K496" s="97"/>
      <c r="L496" s="79">
        <f t="shared" si="10"/>
        <v>179948.31999999995</v>
      </c>
      <c r="M496" s="98"/>
      <c r="N496" s="99"/>
      <c r="O496" s="99"/>
      <c r="P496" s="98"/>
      <c r="Q496" s="99"/>
      <c r="R496" s="99"/>
    </row>
    <row r="497" spans="1:18" x14ac:dyDescent="0.2">
      <c r="A497" s="151" t="s">
        <v>184</v>
      </c>
      <c r="B497" s="60"/>
      <c r="C497" s="77"/>
      <c r="D497" s="77" t="s">
        <v>183</v>
      </c>
      <c r="E497" s="77" t="s">
        <v>91</v>
      </c>
      <c r="F497" s="43"/>
      <c r="G497" s="77"/>
      <c r="H497" s="97">
        <v>7395</v>
      </c>
      <c r="I497" s="97"/>
      <c r="J497" s="97"/>
      <c r="K497" s="97">
        <f>H497</f>
        <v>7395</v>
      </c>
      <c r="L497" s="79">
        <f t="shared" si="10"/>
        <v>172553.31999999995</v>
      </c>
      <c r="M497" s="98"/>
      <c r="N497" s="99"/>
      <c r="O497" s="99"/>
      <c r="P497" s="98"/>
      <c r="Q497" s="99"/>
      <c r="R497" s="99"/>
    </row>
    <row r="498" spans="1:18" x14ac:dyDescent="0.2">
      <c r="A498" s="151"/>
      <c r="B498" s="120">
        <v>45205</v>
      </c>
      <c r="C498" s="77" t="s">
        <v>71</v>
      </c>
      <c r="D498" s="77" t="s">
        <v>59</v>
      </c>
      <c r="E498" s="77"/>
      <c r="F498" s="43"/>
      <c r="G498" s="77"/>
      <c r="H498" s="97">
        <v>7395</v>
      </c>
      <c r="I498" s="97"/>
      <c r="J498" s="97">
        <f>H498</f>
        <v>7395</v>
      </c>
      <c r="K498" s="97"/>
      <c r="L498" s="79">
        <f t="shared" si="10"/>
        <v>179948.31999999995</v>
      </c>
      <c r="M498" s="98"/>
      <c r="N498" s="99"/>
      <c r="O498" s="99"/>
      <c r="P498" s="98"/>
      <c r="Q498" s="99"/>
      <c r="R498" s="99"/>
    </row>
    <row r="499" spans="1:18" x14ac:dyDescent="0.2">
      <c r="A499" s="151"/>
      <c r="B499" s="60"/>
      <c r="C499" s="77"/>
      <c r="D499" s="77" t="s">
        <v>162</v>
      </c>
      <c r="E499" s="77" t="s">
        <v>91</v>
      </c>
      <c r="F499" s="43"/>
      <c r="G499" s="77"/>
      <c r="H499" s="97">
        <v>2610</v>
      </c>
      <c r="I499" s="97"/>
      <c r="J499" s="97"/>
      <c r="K499" s="97">
        <f>H499</f>
        <v>2610</v>
      </c>
      <c r="L499" s="79">
        <f t="shared" si="10"/>
        <v>177338.31999999995</v>
      </c>
      <c r="M499" s="98"/>
      <c r="N499" s="99"/>
      <c r="O499" s="99"/>
      <c r="P499" s="98"/>
      <c r="Q499" s="99"/>
      <c r="R499" s="99"/>
    </row>
    <row r="500" spans="1:18" x14ac:dyDescent="0.2">
      <c r="A500" s="151"/>
      <c r="B500" s="120">
        <v>45205</v>
      </c>
      <c r="C500" s="77" t="s">
        <v>71</v>
      </c>
      <c r="D500" s="77" t="s">
        <v>59</v>
      </c>
      <c r="E500" s="77"/>
      <c r="F500" s="43"/>
      <c r="G500" s="77"/>
      <c r="H500" s="97">
        <v>2610</v>
      </c>
      <c r="I500" s="97"/>
      <c r="J500" s="97">
        <f>H500</f>
        <v>2610</v>
      </c>
      <c r="K500" s="97"/>
      <c r="L500" s="79">
        <f t="shared" si="10"/>
        <v>179948.31999999995</v>
      </c>
      <c r="M500" s="98"/>
      <c r="N500" s="99"/>
      <c r="O500" s="99"/>
      <c r="P500" s="98"/>
      <c r="Q500" s="99"/>
      <c r="R500" s="99"/>
    </row>
    <row r="501" spans="1:18" x14ac:dyDescent="0.2">
      <c r="A501" s="151"/>
      <c r="B501" s="120"/>
      <c r="C501" s="77"/>
      <c r="D501" s="77" t="s">
        <v>166</v>
      </c>
      <c r="E501" s="77" t="s">
        <v>91</v>
      </c>
      <c r="F501" s="43"/>
      <c r="G501" s="77"/>
      <c r="H501" s="97">
        <v>2610</v>
      </c>
      <c r="I501" s="97"/>
      <c r="J501" s="97"/>
      <c r="K501" s="97">
        <f>H501</f>
        <v>2610</v>
      </c>
      <c r="L501" s="79">
        <f t="shared" si="10"/>
        <v>177338.31999999995</v>
      </c>
      <c r="M501" s="98"/>
      <c r="N501" s="99"/>
      <c r="O501" s="99"/>
      <c r="P501" s="98"/>
      <c r="Q501" s="99"/>
      <c r="R501" s="110"/>
    </row>
    <row r="502" spans="1:18" x14ac:dyDescent="0.2">
      <c r="A502" s="151"/>
      <c r="B502" s="120">
        <v>45205</v>
      </c>
      <c r="C502" s="77" t="s">
        <v>71</v>
      </c>
      <c r="D502" s="77" t="s">
        <v>59</v>
      </c>
      <c r="E502" s="77"/>
      <c r="F502" s="43"/>
      <c r="G502" s="77"/>
      <c r="H502" s="97">
        <v>2610</v>
      </c>
      <c r="I502" s="97"/>
      <c r="J502" s="97">
        <f>H502</f>
        <v>2610</v>
      </c>
      <c r="K502" s="97"/>
      <c r="L502" s="79">
        <f t="shared" si="10"/>
        <v>179948.31999999995</v>
      </c>
      <c r="M502" s="98"/>
      <c r="N502" s="99"/>
      <c r="O502" s="99"/>
      <c r="P502" s="98"/>
      <c r="Q502" s="99"/>
      <c r="R502" s="110"/>
    </row>
    <row r="503" spans="1:18" x14ac:dyDescent="0.2">
      <c r="A503" s="151"/>
      <c r="B503" s="120"/>
      <c r="C503" s="77"/>
      <c r="D503" s="77" t="s">
        <v>165</v>
      </c>
      <c r="E503" s="77" t="s">
        <v>91</v>
      </c>
      <c r="F503" s="43"/>
      <c r="G503" s="77"/>
      <c r="H503" s="97">
        <v>2610</v>
      </c>
      <c r="I503" s="97"/>
      <c r="J503" s="97"/>
      <c r="K503" s="97">
        <f>H503</f>
        <v>2610</v>
      </c>
      <c r="L503" s="79">
        <f t="shared" si="10"/>
        <v>177338.31999999995</v>
      </c>
      <c r="M503" s="98"/>
      <c r="N503" s="99"/>
      <c r="O503" s="99"/>
      <c r="P503" s="98"/>
      <c r="Q503" s="99"/>
      <c r="R503" s="110"/>
    </row>
    <row r="504" spans="1:18" x14ac:dyDescent="0.2">
      <c r="A504" s="151"/>
      <c r="B504" s="120">
        <v>45205</v>
      </c>
      <c r="C504" s="77" t="s">
        <v>71</v>
      </c>
      <c r="D504" s="77" t="s">
        <v>59</v>
      </c>
      <c r="E504" s="77"/>
      <c r="F504" s="43"/>
      <c r="G504" s="77"/>
      <c r="H504" s="97">
        <v>2610</v>
      </c>
      <c r="I504" s="97"/>
      <c r="J504" s="97">
        <f>H504</f>
        <v>2610</v>
      </c>
      <c r="K504" s="97"/>
      <c r="L504" s="79">
        <f t="shared" si="10"/>
        <v>179948.31999999995</v>
      </c>
      <c r="M504" s="98"/>
      <c r="N504" s="99"/>
      <c r="O504" s="99"/>
      <c r="P504" s="98"/>
      <c r="Q504" s="99"/>
      <c r="R504" s="110"/>
    </row>
    <row r="505" spans="1:18" x14ac:dyDescent="0.2">
      <c r="A505" s="151"/>
      <c r="B505" s="60"/>
      <c r="C505" s="77"/>
      <c r="D505" s="77" t="s">
        <v>171</v>
      </c>
      <c r="E505" s="77" t="s">
        <v>91</v>
      </c>
      <c r="F505" s="43"/>
      <c r="G505" s="77"/>
      <c r="H505" s="97">
        <v>5220</v>
      </c>
      <c r="I505" s="97"/>
      <c r="J505" s="97"/>
      <c r="K505" s="97">
        <f>H505</f>
        <v>5220</v>
      </c>
      <c r="L505" s="79">
        <f t="shared" si="10"/>
        <v>174728.31999999995</v>
      </c>
      <c r="M505" s="70"/>
      <c r="N505" s="71"/>
      <c r="O505" s="80"/>
      <c r="P505" s="70"/>
      <c r="Q505" s="71"/>
      <c r="R505" s="81"/>
    </row>
    <row r="506" spans="1:18" x14ac:dyDescent="0.2">
      <c r="A506" s="151"/>
      <c r="B506" s="120">
        <v>45216</v>
      </c>
      <c r="C506" s="77" t="s">
        <v>71</v>
      </c>
      <c r="D506" s="77" t="s">
        <v>59</v>
      </c>
      <c r="E506" s="77"/>
      <c r="F506" s="43"/>
      <c r="G506" s="77"/>
      <c r="H506" s="97">
        <v>5220</v>
      </c>
      <c r="I506" s="97"/>
      <c r="J506" s="97">
        <f>H506</f>
        <v>5220</v>
      </c>
      <c r="K506" s="97"/>
      <c r="L506" s="79">
        <f t="shared" si="10"/>
        <v>179948.31999999995</v>
      </c>
      <c r="M506" s="70"/>
      <c r="N506" s="71"/>
      <c r="O506" s="80"/>
      <c r="P506" s="70"/>
      <c r="Q506" s="71"/>
      <c r="R506" s="81"/>
    </row>
    <row r="507" spans="1:18" x14ac:dyDescent="0.2">
      <c r="A507" s="151"/>
      <c r="B507" s="60"/>
      <c r="C507" s="77"/>
      <c r="D507" s="77" t="s">
        <v>188</v>
      </c>
      <c r="E507" s="77" t="s">
        <v>91</v>
      </c>
      <c r="F507" s="43"/>
      <c r="G507" s="77"/>
      <c r="H507" s="97">
        <v>5148</v>
      </c>
      <c r="I507" s="97"/>
      <c r="J507" s="97"/>
      <c r="K507" s="97">
        <f>H507</f>
        <v>5148</v>
      </c>
      <c r="L507" s="79">
        <f t="shared" si="10"/>
        <v>174800.31999999995</v>
      </c>
      <c r="M507" s="70"/>
      <c r="N507" s="71"/>
      <c r="O507" s="80"/>
      <c r="P507" s="70"/>
      <c r="Q507" s="71"/>
      <c r="R507" s="81"/>
    </row>
    <row r="508" spans="1:18" x14ac:dyDescent="0.2">
      <c r="A508" s="151"/>
      <c r="B508" s="120">
        <v>45216</v>
      </c>
      <c r="C508" s="77" t="s">
        <v>71</v>
      </c>
      <c r="D508" s="77" t="s">
        <v>59</v>
      </c>
      <c r="E508" s="77"/>
      <c r="F508" s="43"/>
      <c r="G508" s="77"/>
      <c r="H508" s="97">
        <v>5148</v>
      </c>
      <c r="I508" s="97"/>
      <c r="J508" s="97">
        <f>H508</f>
        <v>5148</v>
      </c>
      <c r="K508" s="97"/>
      <c r="L508" s="79">
        <f t="shared" si="10"/>
        <v>179948.31999999995</v>
      </c>
      <c r="M508" s="70"/>
      <c r="N508" s="71"/>
      <c r="O508" s="80"/>
      <c r="P508" s="70"/>
      <c r="Q508" s="71"/>
      <c r="R508" s="81"/>
    </row>
    <row r="509" spans="1:18" x14ac:dyDescent="0.2">
      <c r="A509" s="151"/>
      <c r="B509" s="60"/>
      <c r="C509" s="77"/>
      <c r="D509" s="77" t="s">
        <v>193</v>
      </c>
      <c r="E509" s="77" t="s">
        <v>91</v>
      </c>
      <c r="F509" s="43"/>
      <c r="G509" s="77"/>
      <c r="H509" s="97">
        <v>5616</v>
      </c>
      <c r="I509" s="97"/>
      <c r="J509" s="97"/>
      <c r="K509" s="97">
        <f>H509</f>
        <v>5616</v>
      </c>
      <c r="L509" s="79">
        <f t="shared" si="10"/>
        <v>174332.31999999995</v>
      </c>
      <c r="M509" s="70"/>
      <c r="N509" s="71"/>
      <c r="O509" s="80"/>
      <c r="P509" s="70"/>
      <c r="Q509" s="71"/>
      <c r="R509" s="81"/>
    </row>
    <row r="510" spans="1:18" x14ac:dyDescent="0.2">
      <c r="A510" s="151"/>
      <c r="B510" s="120">
        <v>45226</v>
      </c>
      <c r="C510" s="77" t="s">
        <v>71</v>
      </c>
      <c r="D510" s="77" t="s">
        <v>59</v>
      </c>
      <c r="E510" s="77"/>
      <c r="F510" s="43"/>
      <c r="G510" s="77"/>
      <c r="H510" s="97">
        <v>5616</v>
      </c>
      <c r="I510" s="97"/>
      <c r="J510" s="97">
        <f>H510</f>
        <v>5616</v>
      </c>
      <c r="K510" s="97"/>
      <c r="L510" s="79">
        <f t="shared" si="10"/>
        <v>179948.31999999995</v>
      </c>
      <c r="M510" s="70"/>
      <c r="N510" s="71"/>
      <c r="O510" s="80"/>
      <c r="P510" s="70"/>
      <c r="Q510" s="71"/>
      <c r="R510" s="81"/>
    </row>
    <row r="511" spans="1:18" x14ac:dyDescent="0.2">
      <c r="A511" s="151"/>
      <c r="B511" s="60"/>
      <c r="C511" s="77"/>
      <c r="D511" s="77" t="s">
        <v>218</v>
      </c>
      <c r="E511" s="77" t="s">
        <v>91</v>
      </c>
      <c r="F511" s="43"/>
      <c r="G511" s="77"/>
      <c r="H511" s="97">
        <v>44688.800000000003</v>
      </c>
      <c r="I511" s="97"/>
      <c r="J511" s="97"/>
      <c r="K511" s="97">
        <f>H511</f>
        <v>44688.800000000003</v>
      </c>
      <c r="L511" s="79">
        <f t="shared" si="10"/>
        <v>135259.51999999996</v>
      </c>
      <c r="M511" s="70"/>
      <c r="N511" s="71"/>
      <c r="O511" s="80"/>
      <c r="P511" s="70"/>
      <c r="Q511" s="71"/>
      <c r="R511" s="81"/>
    </row>
    <row r="512" spans="1:18" x14ac:dyDescent="0.2">
      <c r="A512" s="151"/>
      <c r="B512" s="120">
        <v>45230</v>
      </c>
      <c r="C512" s="77" t="s">
        <v>71</v>
      </c>
      <c r="D512" s="77" t="s">
        <v>59</v>
      </c>
      <c r="E512" s="77"/>
      <c r="F512" s="43"/>
      <c r="G512" s="77"/>
      <c r="H512" s="97">
        <v>44688.800000000003</v>
      </c>
      <c r="I512" s="97"/>
      <c r="J512" s="97">
        <f>H512</f>
        <v>44688.800000000003</v>
      </c>
      <c r="K512" s="97"/>
      <c r="L512" s="79">
        <f t="shared" si="10"/>
        <v>179948.31999999995</v>
      </c>
      <c r="M512" s="70"/>
      <c r="N512" s="71"/>
      <c r="O512" s="80"/>
      <c r="P512" s="70"/>
      <c r="Q512" s="71"/>
      <c r="R512" s="81"/>
    </row>
    <row r="513" spans="1:18" x14ac:dyDescent="0.2">
      <c r="A513" s="151"/>
      <c r="B513" s="60"/>
      <c r="C513" s="77"/>
      <c r="D513" s="77" t="s">
        <v>202</v>
      </c>
      <c r="E513" s="77" t="s">
        <v>91</v>
      </c>
      <c r="F513" s="43"/>
      <c r="G513" s="77"/>
      <c r="H513" s="97">
        <v>6478</v>
      </c>
      <c r="I513" s="97"/>
      <c r="J513" s="97"/>
      <c r="K513" s="97">
        <f>H513</f>
        <v>6478</v>
      </c>
      <c r="L513" s="79">
        <f t="shared" si="10"/>
        <v>173470.31999999995</v>
      </c>
      <c r="M513" s="70"/>
      <c r="N513" s="71"/>
      <c r="O513" s="80"/>
      <c r="P513" s="70"/>
      <c r="Q513" s="71"/>
      <c r="R513" s="81"/>
    </row>
    <row r="514" spans="1:18" x14ac:dyDescent="0.2">
      <c r="A514" s="151"/>
      <c r="B514" s="120">
        <v>45246</v>
      </c>
      <c r="C514" s="77" t="s">
        <v>71</v>
      </c>
      <c r="D514" s="77" t="s">
        <v>59</v>
      </c>
      <c r="E514" s="77"/>
      <c r="F514" s="43"/>
      <c r="G514" s="77"/>
      <c r="H514" s="97">
        <v>6478</v>
      </c>
      <c r="I514" s="97"/>
      <c r="J514" s="97">
        <f>H514</f>
        <v>6478</v>
      </c>
      <c r="K514" s="97"/>
      <c r="L514" s="79">
        <f t="shared" si="10"/>
        <v>179948.31999999995</v>
      </c>
      <c r="M514" s="70"/>
      <c r="N514" s="71"/>
      <c r="O514" s="80"/>
      <c r="P514" s="70"/>
      <c r="Q514" s="71"/>
      <c r="R514" s="81"/>
    </row>
    <row r="515" spans="1:18" x14ac:dyDescent="0.2">
      <c r="A515" s="151"/>
      <c r="B515" s="60"/>
      <c r="C515" s="77"/>
      <c r="D515" s="77" t="s">
        <v>203</v>
      </c>
      <c r="E515" s="77" t="s">
        <v>91</v>
      </c>
      <c r="F515" s="43"/>
      <c r="G515" s="77"/>
      <c r="H515" s="97">
        <v>2340</v>
      </c>
      <c r="I515" s="97"/>
      <c r="J515" s="97"/>
      <c r="K515" s="97">
        <f>H515</f>
        <v>2340</v>
      </c>
      <c r="L515" s="79">
        <f t="shared" si="10"/>
        <v>177608.31999999995</v>
      </c>
      <c r="M515" s="70"/>
      <c r="N515" s="71"/>
      <c r="O515" s="80"/>
      <c r="P515" s="70"/>
      <c r="Q515" s="71"/>
      <c r="R515" s="81"/>
    </row>
    <row r="516" spans="1:18" x14ac:dyDescent="0.2">
      <c r="A516" s="151"/>
      <c r="B516" s="120">
        <v>45246</v>
      </c>
      <c r="C516" s="77" t="s">
        <v>71</v>
      </c>
      <c r="D516" s="77" t="s">
        <v>59</v>
      </c>
      <c r="E516" s="77"/>
      <c r="F516" s="43"/>
      <c r="G516" s="77"/>
      <c r="H516" s="97">
        <v>2340</v>
      </c>
      <c r="I516" s="97"/>
      <c r="J516" s="97">
        <f>H516</f>
        <v>2340</v>
      </c>
      <c r="K516" s="97"/>
      <c r="L516" s="79">
        <f t="shared" si="10"/>
        <v>179948.31999999995</v>
      </c>
      <c r="M516" s="70"/>
      <c r="N516" s="71"/>
      <c r="O516" s="80"/>
      <c r="P516" s="70"/>
      <c r="Q516" s="71"/>
      <c r="R516" s="81"/>
    </row>
    <row r="517" spans="1:18" x14ac:dyDescent="0.2">
      <c r="A517" s="151"/>
      <c r="B517" s="60"/>
      <c r="C517" s="77"/>
      <c r="D517" s="77" t="s">
        <v>204</v>
      </c>
      <c r="E517" s="77" t="s">
        <v>91</v>
      </c>
      <c r="F517" s="43"/>
      <c r="G517" s="77"/>
      <c r="H517" s="97">
        <v>9125.0300000000007</v>
      </c>
      <c r="I517" s="97"/>
      <c r="J517" s="97"/>
      <c r="K517" s="97">
        <f>H517</f>
        <v>9125.0300000000007</v>
      </c>
      <c r="L517" s="79">
        <f t="shared" si="10"/>
        <v>170823.28999999995</v>
      </c>
      <c r="M517" s="70"/>
      <c r="N517" s="71"/>
      <c r="O517" s="80"/>
      <c r="P517" s="70"/>
      <c r="Q517" s="71"/>
      <c r="R517" s="81"/>
    </row>
    <row r="518" spans="1:18" x14ac:dyDescent="0.2">
      <c r="A518" s="151"/>
      <c r="B518" s="120">
        <v>45246</v>
      </c>
      <c r="C518" s="77" t="s">
        <v>71</v>
      </c>
      <c r="D518" s="77" t="s">
        <v>59</v>
      </c>
      <c r="E518" s="77"/>
      <c r="F518" s="43"/>
      <c r="G518" s="77"/>
      <c r="H518" s="97">
        <v>9125.0300000000007</v>
      </c>
      <c r="I518" s="97"/>
      <c r="J518" s="97">
        <f>H518</f>
        <v>9125.0300000000007</v>
      </c>
      <c r="K518" s="97"/>
      <c r="L518" s="79">
        <f t="shared" si="10"/>
        <v>179948.31999999995</v>
      </c>
      <c r="M518" s="70"/>
      <c r="N518" s="71"/>
      <c r="O518" s="80"/>
      <c r="P518" s="70"/>
      <c r="Q518" s="71"/>
      <c r="R518" s="81"/>
    </row>
    <row r="519" spans="1:18" x14ac:dyDescent="0.2">
      <c r="A519" s="151"/>
      <c r="B519" s="60"/>
      <c r="C519" s="77"/>
      <c r="D519" s="77" t="s">
        <v>205</v>
      </c>
      <c r="E519" s="77" t="s">
        <v>91</v>
      </c>
      <c r="F519" s="43"/>
      <c r="G519" s="77"/>
      <c r="H519" s="97">
        <v>6445.73</v>
      </c>
      <c r="I519" s="97"/>
      <c r="J519" s="97"/>
      <c r="K519" s="97">
        <f>H519</f>
        <v>6445.73</v>
      </c>
      <c r="L519" s="79">
        <f t="shared" si="10"/>
        <v>173502.58999999994</v>
      </c>
      <c r="M519" s="70"/>
      <c r="N519" s="71"/>
      <c r="O519" s="80"/>
      <c r="P519" s="70"/>
      <c r="Q519" s="71"/>
      <c r="R519" s="81"/>
    </row>
    <row r="520" spans="1:18" x14ac:dyDescent="0.2">
      <c r="A520" s="151"/>
      <c r="B520" s="120">
        <v>45246</v>
      </c>
      <c r="C520" s="77" t="s">
        <v>71</v>
      </c>
      <c r="D520" s="77" t="s">
        <v>59</v>
      </c>
      <c r="E520" s="77"/>
      <c r="F520" s="43"/>
      <c r="G520" s="77"/>
      <c r="H520" s="97">
        <v>6445.73</v>
      </c>
      <c r="I520" s="97"/>
      <c r="J520" s="97">
        <f>H520</f>
        <v>6445.73</v>
      </c>
      <c r="K520" s="97"/>
      <c r="L520" s="79">
        <f t="shared" si="10"/>
        <v>179948.31999999995</v>
      </c>
      <c r="M520" s="70"/>
      <c r="N520" s="71"/>
      <c r="O520" s="80"/>
      <c r="P520" s="70"/>
      <c r="Q520" s="71"/>
      <c r="R520" s="81"/>
    </row>
    <row r="521" spans="1:18" x14ac:dyDescent="0.2">
      <c r="A521" s="151"/>
      <c r="B521" s="60"/>
      <c r="C521" s="77"/>
      <c r="D521" s="77" t="s">
        <v>210</v>
      </c>
      <c r="E521" s="77" t="s">
        <v>91</v>
      </c>
      <c r="F521" s="43"/>
      <c r="G521" s="77"/>
      <c r="H521" s="97">
        <v>6552</v>
      </c>
      <c r="I521" s="97"/>
      <c r="J521" s="97"/>
      <c r="K521" s="97">
        <f>H521</f>
        <v>6552</v>
      </c>
      <c r="L521" s="79">
        <f t="shared" ref="L521:L584" si="11">L520+J521-K521</f>
        <v>173396.31999999995</v>
      </c>
      <c r="M521" s="70"/>
      <c r="N521" s="71"/>
      <c r="O521" s="80"/>
      <c r="P521" s="70"/>
      <c r="Q521" s="71"/>
      <c r="R521" s="81"/>
    </row>
    <row r="522" spans="1:18" x14ac:dyDescent="0.2">
      <c r="A522" s="151"/>
      <c r="B522" s="120">
        <v>45261</v>
      </c>
      <c r="C522" s="77" t="s">
        <v>71</v>
      </c>
      <c r="D522" s="77" t="s">
        <v>59</v>
      </c>
      <c r="E522" s="77"/>
      <c r="F522" s="43"/>
      <c r="G522" s="77"/>
      <c r="H522" s="97">
        <v>6552</v>
      </c>
      <c r="I522" s="97"/>
      <c r="J522" s="97">
        <f>H522</f>
        <v>6552</v>
      </c>
      <c r="K522" s="97"/>
      <c r="L522" s="79">
        <f t="shared" si="11"/>
        <v>179948.31999999995</v>
      </c>
      <c r="M522" s="70"/>
      <c r="N522" s="71"/>
      <c r="O522" s="80"/>
      <c r="P522" s="70"/>
      <c r="Q522" s="71"/>
      <c r="R522" s="81"/>
    </row>
    <row r="523" spans="1:18" x14ac:dyDescent="0.2">
      <c r="A523" s="151"/>
      <c r="B523" s="60"/>
      <c r="C523" s="77"/>
      <c r="D523" s="77" t="s">
        <v>219</v>
      </c>
      <c r="E523" s="77" t="s">
        <v>91</v>
      </c>
      <c r="F523" s="43"/>
      <c r="G523" s="77"/>
      <c r="H523" s="97">
        <v>5148</v>
      </c>
      <c r="I523" s="97"/>
      <c r="J523" s="97"/>
      <c r="K523" s="97">
        <f>H523</f>
        <v>5148</v>
      </c>
      <c r="L523" s="79">
        <f t="shared" si="11"/>
        <v>174800.31999999995</v>
      </c>
      <c r="M523" s="70"/>
      <c r="N523" s="71"/>
      <c r="O523" s="80"/>
      <c r="P523" s="70"/>
      <c r="Q523" s="71"/>
      <c r="R523" s="81"/>
    </row>
    <row r="524" spans="1:18" x14ac:dyDescent="0.2">
      <c r="A524" s="151"/>
      <c r="B524" s="120">
        <v>45261</v>
      </c>
      <c r="C524" s="77" t="s">
        <v>71</v>
      </c>
      <c r="D524" s="77" t="s">
        <v>59</v>
      </c>
      <c r="E524" s="77"/>
      <c r="F524" s="43"/>
      <c r="G524" s="77"/>
      <c r="H524" s="97">
        <v>5148</v>
      </c>
      <c r="I524" s="97"/>
      <c r="J524" s="97">
        <f>H524</f>
        <v>5148</v>
      </c>
      <c r="K524" s="97"/>
      <c r="L524" s="79">
        <f t="shared" si="11"/>
        <v>179948.31999999995</v>
      </c>
      <c r="M524" s="70"/>
      <c r="N524" s="71"/>
      <c r="O524" s="80"/>
      <c r="P524" s="70"/>
      <c r="Q524" s="71"/>
      <c r="R524" s="81"/>
    </row>
    <row r="525" spans="1:18" x14ac:dyDescent="0.2">
      <c r="A525" s="151"/>
      <c r="B525" s="60"/>
      <c r="C525" s="77"/>
      <c r="D525" s="77" t="s">
        <v>221</v>
      </c>
      <c r="E525" s="77" t="s">
        <v>91</v>
      </c>
      <c r="F525" s="43"/>
      <c r="G525" s="77"/>
      <c r="H525" s="97">
        <v>7173.08</v>
      </c>
      <c r="I525" s="97"/>
      <c r="J525" s="97"/>
      <c r="K525" s="97">
        <f>H525</f>
        <v>7173.08</v>
      </c>
      <c r="L525" s="79">
        <f t="shared" si="11"/>
        <v>172775.23999999996</v>
      </c>
      <c r="M525" s="70"/>
      <c r="N525" s="71"/>
      <c r="O525" s="80"/>
      <c r="P525" s="70"/>
      <c r="Q525" s="71"/>
      <c r="R525" s="81"/>
    </row>
    <row r="526" spans="1:18" x14ac:dyDescent="0.2">
      <c r="A526" s="151"/>
      <c r="B526" s="120">
        <v>45267</v>
      </c>
      <c r="C526" s="77" t="s">
        <v>71</v>
      </c>
      <c r="D526" s="77" t="s">
        <v>59</v>
      </c>
      <c r="E526" s="77"/>
      <c r="F526" s="43"/>
      <c r="G526" s="77"/>
      <c r="H526" s="97">
        <v>7173.08</v>
      </c>
      <c r="I526" s="97"/>
      <c r="J526" s="97">
        <f>H526</f>
        <v>7173.08</v>
      </c>
      <c r="K526" s="97"/>
      <c r="L526" s="79">
        <f t="shared" si="11"/>
        <v>179948.31999999995</v>
      </c>
      <c r="M526" s="70"/>
      <c r="N526" s="71"/>
      <c r="O526" s="80"/>
      <c r="P526" s="70"/>
      <c r="Q526" s="71"/>
      <c r="R526" s="81"/>
    </row>
    <row r="527" spans="1:18" x14ac:dyDescent="0.2">
      <c r="A527" s="151"/>
      <c r="B527" s="60"/>
      <c r="C527" s="77"/>
      <c r="D527" s="77" t="s">
        <v>225</v>
      </c>
      <c r="E527" s="77" t="s">
        <v>91</v>
      </c>
      <c r="F527" s="43"/>
      <c r="G527" s="77"/>
      <c r="H527" s="97">
        <v>4205.18</v>
      </c>
      <c r="I527" s="97"/>
      <c r="J527" s="97"/>
      <c r="K527" s="97">
        <f>H527</f>
        <v>4205.18</v>
      </c>
      <c r="L527" s="79">
        <f t="shared" si="11"/>
        <v>175743.13999999996</v>
      </c>
      <c r="M527" s="70"/>
      <c r="N527" s="71"/>
      <c r="O527" s="80"/>
      <c r="P527" s="70"/>
      <c r="Q527" s="71"/>
      <c r="R527" s="81"/>
    </row>
    <row r="528" spans="1:18" x14ac:dyDescent="0.2">
      <c r="A528" s="151"/>
      <c r="B528" s="120">
        <v>45267</v>
      </c>
      <c r="C528" s="77" t="s">
        <v>71</v>
      </c>
      <c r="D528" s="77" t="s">
        <v>59</v>
      </c>
      <c r="E528" s="77"/>
      <c r="F528" s="43"/>
      <c r="G528" s="77"/>
      <c r="H528" s="97">
        <v>4205.18</v>
      </c>
      <c r="I528" s="97"/>
      <c r="J528" s="97">
        <f>H528</f>
        <v>4205.18</v>
      </c>
      <c r="K528" s="97"/>
      <c r="L528" s="79">
        <f t="shared" si="11"/>
        <v>179948.31999999995</v>
      </c>
      <c r="M528" s="70"/>
      <c r="N528" s="71"/>
      <c r="O528" s="80"/>
      <c r="P528" s="70"/>
      <c r="Q528" s="71"/>
      <c r="R528" s="81"/>
    </row>
    <row r="529" spans="1:18" x14ac:dyDescent="0.2">
      <c r="A529" s="151"/>
      <c r="B529" s="60"/>
      <c r="C529" s="77"/>
      <c r="D529" s="77" t="s">
        <v>232</v>
      </c>
      <c r="E529" s="77" t="s">
        <v>91</v>
      </c>
      <c r="F529" s="43"/>
      <c r="G529" s="77"/>
      <c r="H529" s="97">
        <v>43117.53</v>
      </c>
      <c r="I529" s="97"/>
      <c r="J529" s="97"/>
      <c r="K529" s="97">
        <f>H529</f>
        <v>43117.53</v>
      </c>
      <c r="L529" s="79">
        <f t="shared" si="11"/>
        <v>136830.78999999995</v>
      </c>
      <c r="M529" s="70"/>
      <c r="N529" s="71"/>
      <c r="O529" s="80"/>
      <c r="P529" s="70"/>
      <c r="Q529" s="71"/>
      <c r="R529" s="81"/>
    </row>
    <row r="530" spans="1:18" x14ac:dyDescent="0.2">
      <c r="A530" s="151"/>
      <c r="B530" s="120">
        <v>45288</v>
      </c>
      <c r="C530" s="77" t="s">
        <v>71</v>
      </c>
      <c r="D530" s="77" t="s">
        <v>59</v>
      </c>
      <c r="E530" s="77"/>
      <c r="F530" s="43"/>
      <c r="G530" s="77"/>
      <c r="H530" s="97">
        <v>43117.53</v>
      </c>
      <c r="I530" s="97"/>
      <c r="J530" s="97">
        <f>H530</f>
        <v>43117.53</v>
      </c>
      <c r="K530" s="97"/>
      <c r="L530" s="79">
        <f t="shared" si="11"/>
        <v>179948.31999999995</v>
      </c>
      <c r="M530" s="70"/>
      <c r="N530" s="71"/>
      <c r="O530" s="80"/>
      <c r="P530" s="70"/>
      <c r="Q530" s="71"/>
      <c r="R530" s="81"/>
    </row>
    <row r="531" spans="1:18" x14ac:dyDescent="0.2">
      <c r="A531" s="151"/>
      <c r="B531" s="60"/>
      <c r="C531" s="77"/>
      <c r="D531" s="77" t="s">
        <v>243</v>
      </c>
      <c r="E531" s="77" t="s">
        <v>91</v>
      </c>
      <c r="F531" s="43"/>
      <c r="G531" s="77"/>
      <c r="H531" s="97">
        <v>18761.48</v>
      </c>
      <c r="I531" s="97"/>
      <c r="J531" s="97"/>
      <c r="K531" s="97">
        <f>H531</f>
        <v>18761.48</v>
      </c>
      <c r="L531" s="79">
        <f t="shared" si="11"/>
        <v>161186.83999999994</v>
      </c>
      <c r="M531" s="70"/>
      <c r="N531" s="71"/>
      <c r="O531" s="80"/>
      <c r="P531" s="70"/>
      <c r="Q531" s="71"/>
      <c r="R531" s="81"/>
    </row>
    <row r="532" spans="1:18" x14ac:dyDescent="0.2">
      <c r="A532" s="151"/>
      <c r="B532" s="120">
        <v>45288</v>
      </c>
      <c r="C532" s="77" t="s">
        <v>71</v>
      </c>
      <c r="D532" s="77" t="s">
        <v>59</v>
      </c>
      <c r="E532" s="77"/>
      <c r="F532" s="43"/>
      <c r="G532" s="77"/>
      <c r="H532" s="97">
        <v>18761.48</v>
      </c>
      <c r="I532" s="97"/>
      <c r="J532" s="97">
        <f>H532</f>
        <v>18761.48</v>
      </c>
      <c r="K532" s="97"/>
      <c r="L532" s="79">
        <f t="shared" si="11"/>
        <v>179948.31999999995</v>
      </c>
      <c r="M532" s="70"/>
      <c r="N532" s="71"/>
      <c r="O532" s="80"/>
      <c r="P532" s="70"/>
      <c r="Q532" s="71"/>
      <c r="R532" s="81"/>
    </row>
    <row r="533" spans="1:18" x14ac:dyDescent="0.2">
      <c r="A533" s="151"/>
      <c r="B533" s="60"/>
      <c r="C533" s="77"/>
      <c r="D533" s="77" t="s">
        <v>244</v>
      </c>
      <c r="E533" s="77" t="s">
        <v>91</v>
      </c>
      <c r="F533" s="43"/>
      <c r="G533" s="77"/>
      <c r="H533" s="97">
        <v>38170.730000000003</v>
      </c>
      <c r="I533" s="97"/>
      <c r="J533" s="97"/>
      <c r="K533" s="97">
        <f>H533</f>
        <v>38170.730000000003</v>
      </c>
      <c r="L533" s="79">
        <f t="shared" si="11"/>
        <v>141777.58999999994</v>
      </c>
      <c r="M533" s="70"/>
      <c r="N533" s="71"/>
      <c r="O533" s="80"/>
      <c r="P533" s="70"/>
      <c r="Q533" s="71"/>
      <c r="R533" s="81"/>
    </row>
    <row r="534" spans="1:18" x14ac:dyDescent="0.2">
      <c r="A534" s="151"/>
      <c r="B534" s="120">
        <v>45288</v>
      </c>
      <c r="C534" s="77" t="s">
        <v>71</v>
      </c>
      <c r="D534" s="77" t="s">
        <v>59</v>
      </c>
      <c r="E534" s="77"/>
      <c r="F534" s="43"/>
      <c r="G534" s="77"/>
      <c r="H534" s="97">
        <v>38170.730000000003</v>
      </c>
      <c r="I534" s="97"/>
      <c r="J534" s="97">
        <f>H534</f>
        <v>38170.730000000003</v>
      </c>
      <c r="K534" s="97"/>
      <c r="L534" s="79">
        <f t="shared" si="11"/>
        <v>179948.31999999995</v>
      </c>
      <c r="M534" s="70"/>
      <c r="N534" s="71"/>
      <c r="O534" s="80"/>
      <c r="P534" s="70"/>
      <c r="Q534" s="71"/>
      <c r="R534" s="81"/>
    </row>
    <row r="535" spans="1:18" x14ac:dyDescent="0.2">
      <c r="A535" s="151"/>
      <c r="B535" s="60"/>
      <c r="C535" s="77"/>
      <c r="D535" s="77" t="s">
        <v>258</v>
      </c>
      <c r="E535" s="77" t="s">
        <v>91</v>
      </c>
      <c r="F535" s="43"/>
      <c r="G535" s="77"/>
      <c r="H535" s="97">
        <v>14529.89</v>
      </c>
      <c r="I535" s="97"/>
      <c r="J535" s="97"/>
      <c r="K535" s="97">
        <f>H535</f>
        <v>14529.89</v>
      </c>
      <c r="L535" s="79">
        <f t="shared" si="11"/>
        <v>165418.42999999993</v>
      </c>
      <c r="M535" s="70"/>
      <c r="N535" s="71"/>
      <c r="O535" s="80"/>
      <c r="P535" s="70"/>
      <c r="Q535" s="71"/>
      <c r="R535" s="81"/>
    </row>
    <row r="536" spans="1:18" x14ac:dyDescent="0.2">
      <c r="A536" s="151"/>
      <c r="B536" s="120">
        <v>45288</v>
      </c>
      <c r="C536" s="77" t="s">
        <v>71</v>
      </c>
      <c r="D536" s="77" t="s">
        <v>59</v>
      </c>
      <c r="E536" s="77"/>
      <c r="F536" s="43"/>
      <c r="G536" s="77"/>
      <c r="H536" s="97">
        <v>14529.89</v>
      </c>
      <c r="I536" s="97"/>
      <c r="J536" s="97">
        <f>H536</f>
        <v>14529.89</v>
      </c>
      <c r="K536" s="97"/>
      <c r="L536" s="79">
        <f t="shared" si="11"/>
        <v>179948.31999999995</v>
      </c>
      <c r="M536" s="70"/>
      <c r="N536" s="71"/>
      <c r="O536" s="80"/>
      <c r="P536" s="70"/>
      <c r="Q536" s="71"/>
      <c r="R536" s="81"/>
    </row>
    <row r="537" spans="1:18" x14ac:dyDescent="0.2">
      <c r="A537" s="151"/>
      <c r="B537" s="60"/>
      <c r="C537" s="77"/>
      <c r="D537" s="77" t="s">
        <v>277</v>
      </c>
      <c r="E537" s="77" t="s">
        <v>91</v>
      </c>
      <c r="F537" s="43"/>
      <c r="G537" s="77"/>
      <c r="H537" s="97">
        <v>10071.75</v>
      </c>
      <c r="I537" s="97"/>
      <c r="J537" s="97"/>
      <c r="K537" s="97">
        <f>H537</f>
        <v>10071.75</v>
      </c>
      <c r="L537" s="79">
        <f t="shared" si="11"/>
        <v>169876.56999999995</v>
      </c>
      <c r="M537" s="70"/>
      <c r="N537" s="71"/>
      <c r="O537" s="80"/>
      <c r="P537" s="70"/>
      <c r="Q537" s="71"/>
      <c r="R537" s="81"/>
    </row>
    <row r="538" spans="1:18" x14ac:dyDescent="0.2">
      <c r="A538" s="151"/>
      <c r="B538" s="120">
        <v>45307</v>
      </c>
      <c r="C538" s="77" t="s">
        <v>71</v>
      </c>
      <c r="D538" s="77" t="s">
        <v>59</v>
      </c>
      <c r="E538" s="77"/>
      <c r="F538" s="43"/>
      <c r="G538" s="77"/>
      <c r="H538" s="97">
        <v>10071.75</v>
      </c>
      <c r="I538" s="97"/>
      <c r="J538" s="97">
        <f>H538</f>
        <v>10071.75</v>
      </c>
      <c r="K538" s="97"/>
      <c r="L538" s="79">
        <f t="shared" si="11"/>
        <v>179948.31999999995</v>
      </c>
      <c r="M538" s="70"/>
      <c r="N538" s="71"/>
      <c r="O538" s="80"/>
      <c r="P538" s="70"/>
      <c r="Q538" s="71"/>
      <c r="R538" s="81"/>
    </row>
    <row r="539" spans="1:18" x14ac:dyDescent="0.2">
      <c r="A539" s="151"/>
      <c r="B539" s="60"/>
      <c r="C539" s="77"/>
      <c r="D539" s="77" t="s">
        <v>278</v>
      </c>
      <c r="E539" s="77" t="s">
        <v>91</v>
      </c>
      <c r="F539" s="43"/>
      <c r="G539" s="77"/>
      <c r="H539" s="97">
        <v>2419.38</v>
      </c>
      <c r="I539" s="97"/>
      <c r="J539" s="97"/>
      <c r="K539" s="97">
        <f>H539</f>
        <v>2419.38</v>
      </c>
      <c r="L539" s="79">
        <f t="shared" si="11"/>
        <v>177528.93999999994</v>
      </c>
      <c r="M539" s="70"/>
      <c r="N539" s="71"/>
      <c r="O539" s="80"/>
      <c r="P539" s="70"/>
      <c r="Q539" s="71"/>
      <c r="R539" s="81"/>
    </row>
    <row r="540" spans="1:18" x14ac:dyDescent="0.2">
      <c r="A540" s="151"/>
      <c r="B540" s="120">
        <v>45307</v>
      </c>
      <c r="C540" s="77" t="s">
        <v>71</v>
      </c>
      <c r="D540" s="77" t="s">
        <v>59</v>
      </c>
      <c r="E540" s="77"/>
      <c r="F540" s="43"/>
      <c r="G540" s="77"/>
      <c r="H540" s="97">
        <v>2419.38</v>
      </c>
      <c r="I540" s="97"/>
      <c r="J540" s="97">
        <f>H540</f>
        <v>2419.38</v>
      </c>
      <c r="K540" s="97"/>
      <c r="L540" s="79">
        <f t="shared" si="11"/>
        <v>179948.31999999995</v>
      </c>
      <c r="M540" s="70"/>
      <c r="N540" s="71"/>
      <c r="O540" s="80"/>
      <c r="P540" s="70"/>
      <c r="Q540" s="71"/>
      <c r="R540" s="81"/>
    </row>
    <row r="541" spans="1:18" x14ac:dyDescent="0.2">
      <c r="A541" s="151"/>
      <c r="B541" s="60"/>
      <c r="C541" s="77"/>
      <c r="D541" s="77" t="s">
        <v>290</v>
      </c>
      <c r="E541" s="77" t="s">
        <v>91</v>
      </c>
      <c r="F541" s="43"/>
      <c r="G541" s="77"/>
      <c r="H541" s="97">
        <v>11059.43</v>
      </c>
      <c r="I541" s="97"/>
      <c r="J541" s="97"/>
      <c r="K541" s="97">
        <f>H541</f>
        <v>11059.43</v>
      </c>
      <c r="L541" s="79">
        <f t="shared" si="11"/>
        <v>168888.88999999996</v>
      </c>
      <c r="M541" s="70"/>
      <c r="N541" s="71"/>
      <c r="O541" s="80"/>
      <c r="P541" s="70"/>
      <c r="Q541" s="71"/>
      <c r="R541" s="81"/>
    </row>
    <row r="542" spans="1:18" x14ac:dyDescent="0.2">
      <c r="A542" s="151"/>
      <c r="B542" s="120">
        <v>45307</v>
      </c>
      <c r="C542" s="77" t="s">
        <v>71</v>
      </c>
      <c r="D542" s="77" t="s">
        <v>59</v>
      </c>
      <c r="E542" s="77"/>
      <c r="F542" s="43"/>
      <c r="G542" s="77"/>
      <c r="H542" s="97">
        <v>11059.43</v>
      </c>
      <c r="I542" s="97"/>
      <c r="J542" s="97">
        <f>H542</f>
        <v>11059.43</v>
      </c>
      <c r="K542" s="97"/>
      <c r="L542" s="79">
        <f t="shared" si="11"/>
        <v>179948.31999999995</v>
      </c>
      <c r="M542" s="70"/>
      <c r="N542" s="71"/>
      <c r="O542" s="80"/>
      <c r="P542" s="70"/>
      <c r="Q542" s="71"/>
      <c r="R542" s="81"/>
    </row>
    <row r="543" spans="1:18" x14ac:dyDescent="0.2">
      <c r="A543" s="151"/>
      <c r="B543" s="60"/>
      <c r="C543" s="77"/>
      <c r="D543" s="77" t="s">
        <v>291</v>
      </c>
      <c r="E543" s="77" t="s">
        <v>91</v>
      </c>
      <c r="F543" s="43"/>
      <c r="G543" s="77"/>
      <c r="H543" s="97">
        <v>2808</v>
      </c>
      <c r="I543" s="97"/>
      <c r="J543" s="97"/>
      <c r="K543" s="97">
        <f>H543</f>
        <v>2808</v>
      </c>
      <c r="L543" s="79">
        <f t="shared" si="11"/>
        <v>177140.31999999995</v>
      </c>
      <c r="M543" s="70"/>
      <c r="N543" s="71"/>
      <c r="O543" s="80"/>
      <c r="P543" s="70"/>
      <c r="Q543" s="71"/>
      <c r="R543" s="81"/>
    </row>
    <row r="544" spans="1:18" x14ac:dyDescent="0.2">
      <c r="A544" s="151"/>
      <c r="B544" s="120">
        <v>45321</v>
      </c>
      <c r="C544" s="77" t="s">
        <v>71</v>
      </c>
      <c r="D544" s="77" t="s">
        <v>59</v>
      </c>
      <c r="E544" s="77"/>
      <c r="F544" s="43"/>
      <c r="G544" s="77"/>
      <c r="H544" s="97">
        <v>2808</v>
      </c>
      <c r="I544" s="97"/>
      <c r="J544" s="97">
        <f>H544</f>
        <v>2808</v>
      </c>
      <c r="K544" s="97"/>
      <c r="L544" s="79">
        <f t="shared" si="11"/>
        <v>179948.31999999995</v>
      </c>
      <c r="M544" s="70"/>
      <c r="N544" s="71"/>
      <c r="O544" s="80"/>
      <c r="P544" s="70"/>
      <c r="Q544" s="71"/>
      <c r="R544" s="81"/>
    </row>
    <row r="545" spans="1:18" x14ac:dyDescent="0.2">
      <c r="A545" s="151"/>
      <c r="B545" s="60"/>
      <c r="C545" s="77"/>
      <c r="D545" s="77" t="s">
        <v>296</v>
      </c>
      <c r="E545" s="77" t="s">
        <v>91</v>
      </c>
      <c r="F545" s="43"/>
      <c r="G545" s="77"/>
      <c r="H545" s="97">
        <v>3732.3</v>
      </c>
      <c r="I545" s="97"/>
      <c r="J545" s="97"/>
      <c r="K545" s="97">
        <f>H545</f>
        <v>3732.3</v>
      </c>
      <c r="L545" s="79">
        <f t="shared" si="11"/>
        <v>176216.01999999996</v>
      </c>
      <c r="M545" s="70"/>
      <c r="N545" s="71"/>
      <c r="O545" s="80"/>
      <c r="P545" s="70"/>
      <c r="Q545" s="71"/>
      <c r="R545" s="81"/>
    </row>
    <row r="546" spans="1:18" x14ac:dyDescent="0.2">
      <c r="A546" s="151"/>
      <c r="B546" s="120">
        <v>45321</v>
      </c>
      <c r="C546" s="77" t="s">
        <v>71</v>
      </c>
      <c r="D546" s="77" t="s">
        <v>59</v>
      </c>
      <c r="E546" s="77"/>
      <c r="F546" s="43"/>
      <c r="G546" s="77"/>
      <c r="H546" s="97">
        <v>3732.3</v>
      </c>
      <c r="I546" s="97"/>
      <c r="J546" s="97">
        <f>H546</f>
        <v>3732.3</v>
      </c>
      <c r="K546" s="97"/>
      <c r="L546" s="79">
        <f t="shared" si="11"/>
        <v>179948.31999999995</v>
      </c>
      <c r="M546" s="70"/>
      <c r="N546" s="71"/>
      <c r="O546" s="80"/>
      <c r="P546" s="70"/>
      <c r="Q546" s="71"/>
      <c r="R546" s="81"/>
    </row>
    <row r="547" spans="1:18" x14ac:dyDescent="0.2">
      <c r="A547" s="151"/>
      <c r="B547" s="60"/>
      <c r="C547" s="77"/>
      <c r="D547" s="77" t="s">
        <v>298</v>
      </c>
      <c r="E547" s="77" t="s">
        <v>91</v>
      </c>
      <c r="F547" s="43"/>
      <c r="G547" s="77"/>
      <c r="H547" s="97">
        <v>12675</v>
      </c>
      <c r="I547" s="97"/>
      <c r="J547" s="97"/>
      <c r="K547" s="97">
        <f>H547</f>
        <v>12675</v>
      </c>
      <c r="L547" s="79">
        <f t="shared" si="11"/>
        <v>167273.31999999995</v>
      </c>
      <c r="M547" s="70"/>
      <c r="N547" s="71"/>
      <c r="O547" s="80"/>
      <c r="P547" s="70"/>
      <c r="Q547" s="71"/>
      <c r="R547" s="81"/>
    </row>
    <row r="548" spans="1:18" x14ac:dyDescent="0.2">
      <c r="A548" s="151"/>
      <c r="B548" s="120">
        <v>45334</v>
      </c>
      <c r="C548" s="77" t="s">
        <v>71</v>
      </c>
      <c r="D548" s="77" t="s">
        <v>59</v>
      </c>
      <c r="E548" s="77"/>
      <c r="F548" s="43"/>
      <c r="G548" s="77"/>
      <c r="H548" s="97">
        <v>12675</v>
      </c>
      <c r="I548" s="97"/>
      <c r="J548" s="97">
        <f>H548</f>
        <v>12675</v>
      </c>
      <c r="K548" s="97"/>
      <c r="L548" s="79">
        <f t="shared" si="11"/>
        <v>179948.31999999995</v>
      </c>
      <c r="M548" s="70"/>
      <c r="N548" s="71"/>
      <c r="O548" s="80"/>
      <c r="P548" s="70"/>
      <c r="Q548" s="71"/>
      <c r="R548" s="81"/>
    </row>
    <row r="549" spans="1:18" x14ac:dyDescent="0.2">
      <c r="A549" s="151"/>
      <c r="B549" s="60"/>
      <c r="C549" s="77"/>
      <c r="D549" s="77" t="s">
        <v>297</v>
      </c>
      <c r="E549" s="77" t="s">
        <v>91</v>
      </c>
      <c r="F549" s="43"/>
      <c r="G549" s="77"/>
      <c r="H549" s="97">
        <v>9920.6299999999992</v>
      </c>
      <c r="I549" s="97"/>
      <c r="J549" s="97"/>
      <c r="K549" s="97">
        <f>H549</f>
        <v>9920.6299999999992</v>
      </c>
      <c r="L549" s="79">
        <f t="shared" si="11"/>
        <v>170027.68999999994</v>
      </c>
      <c r="M549" s="70"/>
      <c r="N549" s="71"/>
      <c r="O549" s="80"/>
      <c r="P549" s="70"/>
      <c r="Q549" s="71"/>
      <c r="R549" s="81"/>
    </row>
    <row r="550" spans="1:18" x14ac:dyDescent="0.2">
      <c r="A550" s="151"/>
      <c r="B550" s="120">
        <v>45334</v>
      </c>
      <c r="C550" s="77" t="s">
        <v>71</v>
      </c>
      <c r="D550" s="77" t="s">
        <v>59</v>
      </c>
      <c r="E550" s="77"/>
      <c r="F550" s="43"/>
      <c r="G550" s="77"/>
      <c r="H550" s="97">
        <v>9920.6299999999992</v>
      </c>
      <c r="I550" s="97"/>
      <c r="J550" s="97">
        <f>H550</f>
        <v>9920.6299999999992</v>
      </c>
      <c r="K550" s="97"/>
      <c r="L550" s="79">
        <f t="shared" si="11"/>
        <v>179948.31999999995</v>
      </c>
      <c r="M550" s="70"/>
      <c r="N550" s="71"/>
      <c r="O550" s="80"/>
      <c r="P550" s="70"/>
      <c r="Q550" s="71"/>
      <c r="R550" s="81"/>
    </row>
    <row r="551" spans="1:18" x14ac:dyDescent="0.2">
      <c r="A551" s="151"/>
      <c r="B551" s="60"/>
      <c r="C551" s="77"/>
      <c r="D551" s="77" t="s">
        <v>307</v>
      </c>
      <c r="E551" s="77" t="s">
        <v>91</v>
      </c>
      <c r="F551" s="43"/>
      <c r="G551" s="77"/>
      <c r="H551" s="97">
        <v>6674.85</v>
      </c>
      <c r="I551" s="97"/>
      <c r="J551" s="97"/>
      <c r="K551" s="97">
        <f>H551</f>
        <v>6674.85</v>
      </c>
      <c r="L551" s="79">
        <f t="shared" si="11"/>
        <v>173273.46999999994</v>
      </c>
      <c r="M551" s="70"/>
      <c r="N551" s="71"/>
      <c r="O551" s="80"/>
      <c r="P551" s="70"/>
      <c r="Q551" s="71"/>
      <c r="R551" s="81"/>
    </row>
    <row r="552" spans="1:18" x14ac:dyDescent="0.2">
      <c r="A552" s="151"/>
      <c r="B552" s="120">
        <v>45350</v>
      </c>
      <c r="C552" s="77" t="s">
        <v>71</v>
      </c>
      <c r="D552" s="77" t="s">
        <v>59</v>
      </c>
      <c r="E552" s="77"/>
      <c r="F552" s="43"/>
      <c r="G552" s="77"/>
      <c r="H552" s="97">
        <v>6674.85</v>
      </c>
      <c r="I552" s="97"/>
      <c r="J552" s="97">
        <f>H552</f>
        <v>6674.85</v>
      </c>
      <c r="K552" s="97"/>
      <c r="L552" s="79">
        <f t="shared" si="11"/>
        <v>179948.31999999995</v>
      </c>
      <c r="M552" s="70"/>
      <c r="N552" s="71"/>
      <c r="O552" s="80"/>
      <c r="P552" s="70"/>
      <c r="Q552" s="71"/>
      <c r="R552" s="81"/>
    </row>
    <row r="553" spans="1:18" x14ac:dyDescent="0.2">
      <c r="A553" s="151"/>
      <c r="B553" s="60"/>
      <c r="C553" s="77"/>
      <c r="D553" s="77" t="s">
        <v>320</v>
      </c>
      <c r="E553" s="77" t="s">
        <v>91</v>
      </c>
      <c r="F553" s="43"/>
      <c r="G553" s="77"/>
      <c r="H553" s="97">
        <v>12982.13</v>
      </c>
      <c r="I553" s="97"/>
      <c r="J553" s="97"/>
      <c r="K553" s="97">
        <f>H553</f>
        <v>12982.13</v>
      </c>
      <c r="L553" s="79">
        <f t="shared" si="11"/>
        <v>166966.18999999994</v>
      </c>
      <c r="M553" s="70"/>
      <c r="N553" s="71"/>
      <c r="O553" s="80"/>
      <c r="P553" s="70"/>
      <c r="Q553" s="71"/>
      <c r="R553" s="81"/>
    </row>
    <row r="554" spans="1:18" x14ac:dyDescent="0.2">
      <c r="A554" s="151"/>
      <c r="B554" s="120">
        <v>45350</v>
      </c>
      <c r="C554" s="77" t="s">
        <v>71</v>
      </c>
      <c r="D554" s="77" t="s">
        <v>59</v>
      </c>
      <c r="E554" s="77"/>
      <c r="F554" s="43"/>
      <c r="G554" s="77"/>
      <c r="H554" s="97">
        <v>12982.13</v>
      </c>
      <c r="I554" s="97"/>
      <c r="J554" s="97">
        <f>H554</f>
        <v>12982.13</v>
      </c>
      <c r="K554" s="97"/>
      <c r="L554" s="79">
        <f t="shared" si="11"/>
        <v>179948.31999999995</v>
      </c>
      <c r="M554" s="70"/>
      <c r="N554" s="71"/>
      <c r="O554" s="80"/>
      <c r="P554" s="70"/>
      <c r="Q554" s="71"/>
      <c r="R554" s="81"/>
    </row>
    <row r="555" spans="1:18" x14ac:dyDescent="0.2">
      <c r="A555" s="151"/>
      <c r="B555" s="60"/>
      <c r="C555" s="77"/>
      <c r="D555" s="77" t="s">
        <v>325</v>
      </c>
      <c r="E555" s="77" t="s">
        <v>91</v>
      </c>
      <c r="F555" s="43"/>
      <c r="G555" s="77"/>
      <c r="H555" s="97">
        <v>13450.13</v>
      </c>
      <c r="I555" s="97"/>
      <c r="J555" s="97"/>
      <c r="K555" s="97">
        <f>H555</f>
        <v>13450.13</v>
      </c>
      <c r="L555" s="79">
        <f t="shared" si="11"/>
        <v>166498.18999999994</v>
      </c>
      <c r="M555" s="70"/>
      <c r="N555" s="71"/>
      <c r="O555" s="80"/>
      <c r="P555" s="70"/>
      <c r="Q555" s="71"/>
      <c r="R555" s="81"/>
    </row>
    <row r="556" spans="1:18" x14ac:dyDescent="0.2">
      <c r="A556" s="151"/>
      <c r="B556" s="120">
        <v>45359</v>
      </c>
      <c r="C556" s="77" t="s">
        <v>71</v>
      </c>
      <c r="D556" s="77" t="s">
        <v>59</v>
      </c>
      <c r="E556" s="77"/>
      <c r="F556" s="43"/>
      <c r="G556" s="77"/>
      <c r="H556" s="97">
        <v>13450.13</v>
      </c>
      <c r="I556" s="97"/>
      <c r="J556" s="97">
        <f>H556</f>
        <v>13450.13</v>
      </c>
      <c r="K556" s="97"/>
      <c r="L556" s="79">
        <f t="shared" si="11"/>
        <v>179948.31999999995</v>
      </c>
      <c r="M556" s="70"/>
      <c r="N556" s="71"/>
      <c r="O556" s="80"/>
      <c r="P556" s="70"/>
      <c r="Q556" s="71"/>
      <c r="R556" s="81"/>
    </row>
    <row r="557" spans="1:18" x14ac:dyDescent="0.2">
      <c r="A557" s="151"/>
      <c r="B557" s="60"/>
      <c r="C557" s="77"/>
      <c r="D557" s="77" t="s">
        <v>331</v>
      </c>
      <c r="E557" s="77" t="s">
        <v>91</v>
      </c>
      <c r="F557" s="43"/>
      <c r="G557" s="77"/>
      <c r="H557" s="97">
        <v>17007.900000000001</v>
      </c>
      <c r="I557" s="97"/>
      <c r="J557" s="97"/>
      <c r="K557" s="97">
        <f>H557</f>
        <v>17007.900000000001</v>
      </c>
      <c r="L557" s="79">
        <f t="shared" si="11"/>
        <v>162940.41999999995</v>
      </c>
      <c r="M557" s="70"/>
      <c r="N557" s="71"/>
      <c r="O557" s="80"/>
      <c r="P557" s="70"/>
      <c r="Q557" s="71"/>
      <c r="R557" s="81"/>
    </row>
    <row r="558" spans="1:18" x14ac:dyDescent="0.2">
      <c r="A558" s="151"/>
      <c r="B558" s="120">
        <v>45359</v>
      </c>
      <c r="C558" s="77" t="s">
        <v>71</v>
      </c>
      <c r="D558" s="77" t="s">
        <v>59</v>
      </c>
      <c r="E558" s="77"/>
      <c r="F558" s="43"/>
      <c r="G558" s="77"/>
      <c r="H558" s="97">
        <v>17007.900000000001</v>
      </c>
      <c r="I558" s="97"/>
      <c r="J558" s="97">
        <f>H558</f>
        <v>17007.900000000001</v>
      </c>
      <c r="K558" s="97"/>
      <c r="L558" s="79">
        <f t="shared" si="11"/>
        <v>179948.31999999995</v>
      </c>
      <c r="M558" s="70"/>
      <c r="N558" s="71"/>
      <c r="O558" s="80"/>
      <c r="P558" s="70"/>
      <c r="Q558" s="71"/>
      <c r="R558" s="81"/>
    </row>
    <row r="559" spans="1:18" x14ac:dyDescent="0.2">
      <c r="A559" s="151"/>
      <c r="B559" s="60"/>
      <c r="C559" s="77"/>
      <c r="D559" s="77" t="s">
        <v>340</v>
      </c>
      <c r="E559" s="77" t="s">
        <v>91</v>
      </c>
      <c r="F559" s="43"/>
      <c r="G559" s="77"/>
      <c r="H559" s="97">
        <v>16809</v>
      </c>
      <c r="I559" s="97"/>
      <c r="J559" s="97"/>
      <c r="K559" s="97">
        <f>H559</f>
        <v>16809</v>
      </c>
      <c r="L559" s="79">
        <f t="shared" si="11"/>
        <v>163139.31999999995</v>
      </c>
      <c r="M559" s="70"/>
      <c r="N559" s="71"/>
      <c r="O559" s="80"/>
      <c r="P559" s="70"/>
      <c r="Q559" s="71"/>
      <c r="R559" s="81"/>
    </row>
    <row r="560" spans="1:18" x14ac:dyDescent="0.2">
      <c r="A560" s="151"/>
      <c r="B560" s="120">
        <v>45366</v>
      </c>
      <c r="C560" s="77" t="s">
        <v>71</v>
      </c>
      <c r="D560" s="77" t="s">
        <v>59</v>
      </c>
      <c r="E560" s="77"/>
      <c r="F560" s="43"/>
      <c r="G560" s="77"/>
      <c r="H560" s="97">
        <v>16809</v>
      </c>
      <c r="I560" s="97"/>
      <c r="J560" s="97">
        <f>H560</f>
        <v>16809</v>
      </c>
      <c r="K560" s="97"/>
      <c r="L560" s="79">
        <f t="shared" si="11"/>
        <v>179948.31999999995</v>
      </c>
      <c r="M560" s="70"/>
      <c r="N560" s="71"/>
      <c r="O560" s="80"/>
      <c r="P560" s="70"/>
      <c r="Q560" s="71"/>
      <c r="R560" s="81"/>
    </row>
    <row r="561" spans="1:18" x14ac:dyDescent="0.2">
      <c r="A561" s="151"/>
      <c r="B561" s="60"/>
      <c r="C561" s="77"/>
      <c r="D561" s="77" t="s">
        <v>349</v>
      </c>
      <c r="E561" s="77" t="s">
        <v>91</v>
      </c>
      <c r="F561" s="43"/>
      <c r="G561" s="77"/>
      <c r="H561" s="97">
        <v>17698.2</v>
      </c>
      <c r="I561" s="97"/>
      <c r="J561" s="97"/>
      <c r="K561" s="97">
        <f>H561</f>
        <v>17698.2</v>
      </c>
      <c r="L561" s="79">
        <f t="shared" si="11"/>
        <v>162250.11999999994</v>
      </c>
      <c r="M561" s="70"/>
      <c r="N561" s="71"/>
      <c r="O561" s="80"/>
      <c r="P561" s="70"/>
      <c r="Q561" s="71"/>
      <c r="R561" s="81"/>
    </row>
    <row r="562" spans="1:18" x14ac:dyDescent="0.2">
      <c r="A562" s="151"/>
      <c r="B562" s="120">
        <v>45372</v>
      </c>
      <c r="C562" s="77" t="s">
        <v>71</v>
      </c>
      <c r="D562" s="77" t="s">
        <v>59</v>
      </c>
      <c r="E562" s="77"/>
      <c r="F562" s="43"/>
      <c r="G562" s="77"/>
      <c r="H562" s="97">
        <v>17698.2</v>
      </c>
      <c r="I562" s="97"/>
      <c r="J562" s="97">
        <f>H562</f>
        <v>17698.2</v>
      </c>
      <c r="K562" s="97"/>
      <c r="L562" s="79">
        <f t="shared" si="11"/>
        <v>179948.31999999995</v>
      </c>
      <c r="M562" s="70"/>
      <c r="N562" s="71"/>
      <c r="O562" s="80"/>
      <c r="P562" s="70"/>
      <c r="Q562" s="71"/>
      <c r="R562" s="81"/>
    </row>
    <row r="563" spans="1:18" x14ac:dyDescent="0.2">
      <c r="A563" s="151"/>
      <c r="B563" s="60"/>
      <c r="C563" s="77"/>
      <c r="D563" s="77" t="s">
        <v>351</v>
      </c>
      <c r="E563" s="77" t="s">
        <v>91</v>
      </c>
      <c r="F563" s="43"/>
      <c r="G563" s="77"/>
      <c r="H563" s="97">
        <v>22579.05</v>
      </c>
      <c r="I563" s="97"/>
      <c r="J563" s="97"/>
      <c r="K563" s="97">
        <f>H563</f>
        <v>22579.05</v>
      </c>
      <c r="L563" s="79">
        <f t="shared" si="11"/>
        <v>157369.26999999996</v>
      </c>
      <c r="M563" s="70"/>
      <c r="N563" s="71"/>
      <c r="O563" s="80"/>
      <c r="P563" s="70"/>
      <c r="Q563" s="71"/>
      <c r="R563" s="81"/>
    </row>
    <row r="564" spans="1:18" x14ac:dyDescent="0.2">
      <c r="A564" s="151"/>
      <c r="B564" s="120">
        <v>45378</v>
      </c>
      <c r="C564" s="77" t="s">
        <v>71</v>
      </c>
      <c r="D564" s="77" t="s">
        <v>59</v>
      </c>
      <c r="E564" s="77"/>
      <c r="F564" s="43"/>
      <c r="G564" s="77"/>
      <c r="H564" s="97">
        <v>22579.05</v>
      </c>
      <c r="I564" s="97"/>
      <c r="J564" s="97">
        <f>H564</f>
        <v>22579.05</v>
      </c>
      <c r="K564" s="97"/>
      <c r="L564" s="79">
        <f t="shared" si="11"/>
        <v>179948.31999999995</v>
      </c>
      <c r="M564" s="70"/>
      <c r="N564" s="71"/>
      <c r="O564" s="80"/>
      <c r="P564" s="70"/>
      <c r="Q564" s="71"/>
      <c r="R564" s="81"/>
    </row>
    <row r="565" spans="1:18" x14ac:dyDescent="0.2">
      <c r="A565" s="151"/>
      <c r="B565" s="60"/>
      <c r="C565" s="77"/>
      <c r="D565" s="77" t="s">
        <v>360</v>
      </c>
      <c r="E565" s="77" t="s">
        <v>91</v>
      </c>
      <c r="F565" s="43"/>
      <c r="G565" s="77"/>
      <c r="H565" s="97">
        <v>16971.830000000002</v>
      </c>
      <c r="I565" s="97"/>
      <c r="J565" s="97"/>
      <c r="K565" s="97">
        <f>H565</f>
        <v>16971.830000000002</v>
      </c>
      <c r="L565" s="79">
        <f t="shared" si="11"/>
        <v>162976.48999999993</v>
      </c>
      <c r="M565" s="70"/>
      <c r="N565" s="71"/>
      <c r="O565" s="80"/>
      <c r="P565" s="70"/>
      <c r="Q565" s="71"/>
      <c r="R565" s="81"/>
    </row>
    <row r="566" spans="1:18" x14ac:dyDescent="0.2">
      <c r="A566" s="151"/>
      <c r="B566" s="120">
        <v>45394</v>
      </c>
      <c r="C566" s="77" t="s">
        <v>71</v>
      </c>
      <c r="D566" s="77" t="s">
        <v>59</v>
      </c>
      <c r="E566" s="77"/>
      <c r="F566" s="43"/>
      <c r="G566" s="77"/>
      <c r="H566" s="97">
        <v>16971.830000000002</v>
      </c>
      <c r="I566" s="97"/>
      <c r="J566" s="97">
        <f>H566</f>
        <v>16971.830000000002</v>
      </c>
      <c r="K566" s="97"/>
      <c r="L566" s="79">
        <f t="shared" si="11"/>
        <v>179948.31999999995</v>
      </c>
      <c r="M566" s="70"/>
      <c r="N566" s="71"/>
      <c r="O566" s="80"/>
      <c r="P566" s="70"/>
      <c r="Q566" s="71"/>
      <c r="R566" s="81"/>
    </row>
    <row r="567" spans="1:18" x14ac:dyDescent="0.2">
      <c r="A567" s="151"/>
      <c r="B567" s="60"/>
      <c r="C567" s="77"/>
      <c r="D567" s="77" t="s">
        <v>369</v>
      </c>
      <c r="E567" s="77" t="s">
        <v>91</v>
      </c>
      <c r="F567" s="43"/>
      <c r="G567" s="77"/>
      <c r="H567" s="97">
        <v>16796.330000000002</v>
      </c>
      <c r="I567" s="97"/>
      <c r="J567" s="97"/>
      <c r="K567" s="97">
        <f>H567</f>
        <v>16796.330000000002</v>
      </c>
      <c r="L567" s="79">
        <f t="shared" si="11"/>
        <v>163151.98999999993</v>
      </c>
      <c r="M567" s="70"/>
      <c r="N567" s="71"/>
      <c r="O567" s="80"/>
      <c r="P567" s="70"/>
      <c r="Q567" s="71"/>
      <c r="R567" s="81"/>
    </row>
    <row r="568" spans="1:18" x14ac:dyDescent="0.2">
      <c r="A568" s="151"/>
      <c r="B568" s="120">
        <v>45394</v>
      </c>
      <c r="C568" s="77" t="s">
        <v>71</v>
      </c>
      <c r="D568" s="77" t="s">
        <v>59</v>
      </c>
      <c r="E568" s="77"/>
      <c r="F568" s="43"/>
      <c r="G568" s="77"/>
      <c r="H568" s="97">
        <v>16796.330000000002</v>
      </c>
      <c r="I568" s="97"/>
      <c r="J568" s="97">
        <f>H568</f>
        <v>16796.330000000002</v>
      </c>
      <c r="K568" s="97"/>
      <c r="L568" s="79">
        <f t="shared" si="11"/>
        <v>179948.31999999995</v>
      </c>
      <c r="M568" s="70"/>
      <c r="N568" s="71"/>
      <c r="O568" s="80"/>
      <c r="P568" s="70"/>
      <c r="Q568" s="71"/>
      <c r="R568" s="81"/>
    </row>
    <row r="569" spans="1:18" x14ac:dyDescent="0.2">
      <c r="A569" s="151"/>
      <c r="B569" s="60"/>
      <c r="C569" s="77"/>
      <c r="D569" s="77" t="s">
        <v>370</v>
      </c>
      <c r="E569" s="77" t="s">
        <v>91</v>
      </c>
      <c r="F569" s="43"/>
      <c r="G569" s="77"/>
      <c r="H569" s="97">
        <v>17199</v>
      </c>
      <c r="I569" s="97"/>
      <c r="J569" s="97"/>
      <c r="K569" s="97">
        <f>H569</f>
        <v>17199</v>
      </c>
      <c r="L569" s="79">
        <f t="shared" si="11"/>
        <v>162749.31999999995</v>
      </c>
      <c r="M569" s="70"/>
      <c r="N569" s="71"/>
      <c r="O569" s="80"/>
      <c r="P569" s="70"/>
      <c r="Q569" s="71"/>
      <c r="R569" s="81"/>
    </row>
    <row r="570" spans="1:18" x14ac:dyDescent="0.2">
      <c r="A570" s="151"/>
      <c r="B570" s="120">
        <v>45420</v>
      </c>
      <c r="C570" s="77" t="s">
        <v>71</v>
      </c>
      <c r="D570" s="77" t="s">
        <v>59</v>
      </c>
      <c r="E570" s="77"/>
      <c r="F570" s="43"/>
      <c r="G570" s="77"/>
      <c r="H570" s="97">
        <v>17199</v>
      </c>
      <c r="I570" s="97"/>
      <c r="J570" s="97">
        <f>H570</f>
        <v>17199</v>
      </c>
      <c r="K570" s="97"/>
      <c r="L570" s="79">
        <f t="shared" si="11"/>
        <v>179948.31999999995</v>
      </c>
      <c r="M570" s="70"/>
      <c r="N570" s="71"/>
      <c r="O570" s="80"/>
      <c r="P570" s="70"/>
      <c r="Q570" s="71"/>
      <c r="R570" s="81"/>
    </row>
    <row r="571" spans="1:18" x14ac:dyDescent="0.2">
      <c r="A571" s="151"/>
      <c r="B571" s="60"/>
      <c r="C571" s="77"/>
      <c r="D571" s="77" t="s">
        <v>371</v>
      </c>
      <c r="E571" s="77" t="s">
        <v>91</v>
      </c>
      <c r="F571" s="43"/>
      <c r="G571" s="77"/>
      <c r="H571" s="97">
        <v>16658.849999999999</v>
      </c>
      <c r="I571" s="97"/>
      <c r="J571" s="97"/>
      <c r="K571" s="97">
        <f>H571</f>
        <v>16658.849999999999</v>
      </c>
      <c r="L571" s="79">
        <f t="shared" si="11"/>
        <v>163289.46999999994</v>
      </c>
      <c r="M571" s="70"/>
      <c r="N571" s="71"/>
      <c r="O571" s="80"/>
      <c r="P571" s="70"/>
      <c r="Q571" s="71"/>
      <c r="R571" s="81"/>
    </row>
    <row r="572" spans="1:18" x14ac:dyDescent="0.2">
      <c r="A572" s="151"/>
      <c r="B572" s="120">
        <v>45420</v>
      </c>
      <c r="C572" s="77" t="s">
        <v>71</v>
      </c>
      <c r="D572" s="77" t="s">
        <v>59</v>
      </c>
      <c r="E572" s="77"/>
      <c r="F572" s="43"/>
      <c r="G572" s="77"/>
      <c r="H572" s="97">
        <v>16658.849999999999</v>
      </c>
      <c r="I572" s="97"/>
      <c r="J572" s="97">
        <f>H572</f>
        <v>16658.849999999999</v>
      </c>
      <c r="K572" s="97"/>
      <c r="L572" s="79">
        <f t="shared" si="11"/>
        <v>179948.31999999995</v>
      </c>
      <c r="M572" s="70"/>
      <c r="N572" s="71"/>
      <c r="O572" s="80"/>
      <c r="P572" s="70"/>
      <c r="Q572" s="71"/>
      <c r="R572" s="81"/>
    </row>
    <row r="573" spans="1:18" x14ac:dyDescent="0.2">
      <c r="A573" s="151"/>
      <c r="B573" s="60"/>
      <c r="C573" s="77"/>
      <c r="D573" s="77" t="s">
        <v>372</v>
      </c>
      <c r="E573" s="77" t="s">
        <v>91</v>
      </c>
      <c r="F573" s="43"/>
      <c r="G573" s="77"/>
      <c r="H573" s="97">
        <v>16848</v>
      </c>
      <c r="I573" s="97"/>
      <c r="J573" s="97"/>
      <c r="K573" s="97">
        <f>H573</f>
        <v>16848</v>
      </c>
      <c r="L573" s="79">
        <f t="shared" si="11"/>
        <v>163100.31999999995</v>
      </c>
      <c r="M573" s="70"/>
      <c r="N573" s="71"/>
      <c r="O573" s="80"/>
      <c r="P573" s="70"/>
      <c r="Q573" s="71"/>
      <c r="R573" s="81"/>
    </row>
    <row r="574" spans="1:18" x14ac:dyDescent="0.2">
      <c r="A574" s="151"/>
      <c r="B574" s="120">
        <v>45443</v>
      </c>
      <c r="C574" s="77" t="s">
        <v>71</v>
      </c>
      <c r="D574" s="77" t="s">
        <v>59</v>
      </c>
      <c r="E574" s="77"/>
      <c r="F574" s="43"/>
      <c r="G574" s="77"/>
      <c r="H574" s="97">
        <v>16848</v>
      </c>
      <c r="I574" s="97"/>
      <c r="J574" s="97">
        <f>H574</f>
        <v>16848</v>
      </c>
      <c r="K574" s="97"/>
      <c r="L574" s="79">
        <f t="shared" si="11"/>
        <v>179948.31999999995</v>
      </c>
      <c r="M574" s="70"/>
      <c r="N574" s="71"/>
      <c r="O574" s="80"/>
      <c r="P574" s="70"/>
      <c r="Q574" s="71"/>
      <c r="R574" s="81"/>
    </row>
    <row r="575" spans="1:18" x14ac:dyDescent="0.2">
      <c r="A575" s="151"/>
      <c r="B575" s="60"/>
      <c r="C575" s="77"/>
      <c r="D575" s="77" t="s">
        <v>377</v>
      </c>
      <c r="E575" s="77" t="s">
        <v>91</v>
      </c>
      <c r="F575" s="43"/>
      <c r="G575" s="77"/>
      <c r="H575" s="97">
        <v>13650.98</v>
      </c>
      <c r="I575" s="97"/>
      <c r="J575" s="97"/>
      <c r="K575" s="97">
        <f>H575</f>
        <v>13650.98</v>
      </c>
      <c r="L575" s="79">
        <f t="shared" si="11"/>
        <v>166297.33999999994</v>
      </c>
      <c r="M575" s="70"/>
      <c r="N575" s="71"/>
      <c r="O575" s="80"/>
      <c r="P575" s="70"/>
      <c r="Q575" s="71"/>
      <c r="R575" s="81"/>
    </row>
    <row r="576" spans="1:18" x14ac:dyDescent="0.2">
      <c r="A576" s="151"/>
      <c r="B576" s="120">
        <v>45443</v>
      </c>
      <c r="C576" s="77" t="s">
        <v>71</v>
      </c>
      <c r="D576" s="77" t="s">
        <v>59</v>
      </c>
      <c r="E576" s="77"/>
      <c r="F576" s="43"/>
      <c r="G576" s="77"/>
      <c r="H576" s="97">
        <v>13650.98</v>
      </c>
      <c r="I576" s="97"/>
      <c r="J576" s="97">
        <f>H576</f>
        <v>13650.98</v>
      </c>
      <c r="K576" s="97"/>
      <c r="L576" s="79">
        <f t="shared" si="11"/>
        <v>179948.31999999995</v>
      </c>
      <c r="M576" s="70"/>
      <c r="N576" s="71"/>
      <c r="O576" s="80"/>
      <c r="P576" s="70"/>
      <c r="Q576" s="71"/>
      <c r="R576" s="81"/>
    </row>
    <row r="577" spans="1:18" x14ac:dyDescent="0.2">
      <c r="A577" s="151"/>
      <c r="B577" s="60"/>
      <c r="C577" s="77"/>
      <c r="D577" s="77" t="s">
        <v>382</v>
      </c>
      <c r="E577" s="77" t="s">
        <v>91</v>
      </c>
      <c r="F577" s="43"/>
      <c r="G577" s="77"/>
      <c r="H577" s="97">
        <v>9237.15</v>
      </c>
      <c r="I577" s="97"/>
      <c r="J577" s="97"/>
      <c r="K577" s="97">
        <f>H577</f>
        <v>9237.15</v>
      </c>
      <c r="L577" s="79">
        <f t="shared" si="11"/>
        <v>170711.16999999995</v>
      </c>
      <c r="M577" s="70"/>
      <c r="N577" s="71"/>
      <c r="O577" s="80"/>
      <c r="P577" s="70"/>
      <c r="Q577" s="71"/>
      <c r="R577" s="81"/>
    </row>
    <row r="578" spans="1:18" x14ac:dyDescent="0.2">
      <c r="A578" s="151"/>
      <c r="B578" s="120">
        <v>45443</v>
      </c>
      <c r="C578" s="77" t="s">
        <v>71</v>
      </c>
      <c r="D578" s="77" t="s">
        <v>59</v>
      </c>
      <c r="E578" s="77"/>
      <c r="F578" s="43"/>
      <c r="G578" s="77"/>
      <c r="H578" s="97">
        <v>9237.15</v>
      </c>
      <c r="I578" s="97"/>
      <c r="J578" s="97">
        <f>H578</f>
        <v>9237.15</v>
      </c>
      <c r="K578" s="97"/>
      <c r="L578" s="79">
        <f t="shared" si="11"/>
        <v>179948.31999999995</v>
      </c>
      <c r="M578" s="70"/>
      <c r="N578" s="71"/>
      <c r="O578" s="80"/>
      <c r="P578" s="70"/>
      <c r="Q578" s="71"/>
      <c r="R578" s="81"/>
    </row>
    <row r="579" spans="1:18" x14ac:dyDescent="0.2">
      <c r="A579" s="151"/>
      <c r="B579" s="60"/>
      <c r="C579" s="77"/>
      <c r="D579" s="77" t="s">
        <v>383</v>
      </c>
      <c r="E579" s="77" t="s">
        <v>91</v>
      </c>
      <c r="F579" s="43"/>
      <c r="G579" s="77"/>
      <c r="H579" s="97">
        <v>11356.8</v>
      </c>
      <c r="I579" s="97"/>
      <c r="J579" s="97"/>
      <c r="K579" s="97">
        <f>H579</f>
        <v>11356.8</v>
      </c>
      <c r="L579" s="79">
        <f t="shared" si="11"/>
        <v>168591.51999999996</v>
      </c>
      <c r="M579" s="70"/>
      <c r="N579" s="71"/>
      <c r="O579" s="80"/>
      <c r="P579" s="70"/>
      <c r="Q579" s="71"/>
      <c r="R579" s="81"/>
    </row>
    <row r="580" spans="1:18" x14ac:dyDescent="0.2">
      <c r="A580" s="151"/>
      <c r="B580" s="120">
        <v>45464</v>
      </c>
      <c r="C580" s="77" t="s">
        <v>71</v>
      </c>
      <c r="D580" s="77" t="s">
        <v>59</v>
      </c>
      <c r="E580" s="77"/>
      <c r="F580" s="43"/>
      <c r="G580" s="77"/>
      <c r="H580" s="97">
        <v>11356.8</v>
      </c>
      <c r="I580" s="97"/>
      <c r="J580" s="97">
        <f>H580</f>
        <v>11356.8</v>
      </c>
      <c r="K580" s="97"/>
      <c r="L580" s="79">
        <f t="shared" si="11"/>
        <v>179948.31999999995</v>
      </c>
      <c r="M580" s="70"/>
      <c r="N580" s="71"/>
      <c r="O580" s="80"/>
      <c r="P580" s="70"/>
      <c r="Q580" s="71"/>
      <c r="R580" s="81"/>
    </row>
    <row r="581" spans="1:18" x14ac:dyDescent="0.2">
      <c r="A581" s="151"/>
      <c r="B581" s="60"/>
      <c r="C581" s="77"/>
      <c r="D581" s="77" t="s">
        <v>396</v>
      </c>
      <c r="E581" s="77" t="s">
        <v>91</v>
      </c>
      <c r="F581" s="43"/>
      <c r="G581" s="77"/>
      <c r="H581" s="97">
        <v>13524.23</v>
      </c>
      <c r="I581" s="97"/>
      <c r="J581" s="97"/>
      <c r="K581" s="97">
        <f>H581</f>
        <v>13524.23</v>
      </c>
      <c r="L581" s="79">
        <f t="shared" si="11"/>
        <v>166424.08999999994</v>
      </c>
      <c r="M581" s="70"/>
      <c r="N581" s="71"/>
      <c r="O581" s="80"/>
      <c r="P581" s="70"/>
      <c r="Q581" s="71"/>
      <c r="R581" s="81"/>
    </row>
    <row r="582" spans="1:18" x14ac:dyDescent="0.2">
      <c r="A582" s="151"/>
      <c r="B582" s="120">
        <v>45467</v>
      </c>
      <c r="C582" s="77" t="s">
        <v>71</v>
      </c>
      <c r="D582" s="77" t="s">
        <v>59</v>
      </c>
      <c r="E582" s="77"/>
      <c r="F582" s="43"/>
      <c r="G582" s="77"/>
      <c r="H582" s="97">
        <v>13524.23</v>
      </c>
      <c r="I582" s="97"/>
      <c r="J582" s="97">
        <f>H582</f>
        <v>13524.23</v>
      </c>
      <c r="K582" s="97"/>
      <c r="L582" s="79">
        <f t="shared" si="11"/>
        <v>179948.31999999995</v>
      </c>
      <c r="M582" s="70"/>
      <c r="N582" s="71"/>
      <c r="O582" s="80"/>
      <c r="P582" s="70"/>
      <c r="Q582" s="71"/>
      <c r="R582" s="81"/>
    </row>
    <row r="583" spans="1:18" x14ac:dyDescent="0.2">
      <c r="A583" s="151"/>
      <c r="B583" s="60"/>
      <c r="C583" s="77"/>
      <c r="D583" s="77" t="s">
        <v>405</v>
      </c>
      <c r="E583" s="77" t="s">
        <v>91</v>
      </c>
      <c r="F583" s="43"/>
      <c r="G583" s="77"/>
      <c r="H583" s="97">
        <v>6552</v>
      </c>
      <c r="I583" s="97"/>
      <c r="J583" s="97"/>
      <c r="K583" s="97">
        <f>H583</f>
        <v>6552</v>
      </c>
      <c r="L583" s="79">
        <f t="shared" si="11"/>
        <v>173396.31999999995</v>
      </c>
      <c r="M583" s="70"/>
      <c r="N583" s="71"/>
      <c r="O583" s="80"/>
      <c r="P583" s="70"/>
      <c r="Q583" s="71"/>
      <c r="R583" s="81"/>
    </row>
    <row r="584" spans="1:18" x14ac:dyDescent="0.2">
      <c r="A584" s="151"/>
      <c r="B584" s="120">
        <v>45467</v>
      </c>
      <c r="C584" s="77" t="s">
        <v>71</v>
      </c>
      <c r="D584" s="77" t="s">
        <v>59</v>
      </c>
      <c r="E584" s="77"/>
      <c r="F584" s="43"/>
      <c r="G584" s="77"/>
      <c r="H584" s="97">
        <v>6552</v>
      </c>
      <c r="I584" s="97"/>
      <c r="J584" s="97">
        <f>H584</f>
        <v>6552</v>
      </c>
      <c r="K584" s="97"/>
      <c r="L584" s="79">
        <f t="shared" si="11"/>
        <v>179948.31999999995</v>
      </c>
      <c r="M584" s="70"/>
      <c r="N584" s="71"/>
      <c r="O584" s="80"/>
      <c r="P584" s="70"/>
      <c r="Q584" s="71"/>
      <c r="R584" s="81"/>
    </row>
    <row r="585" spans="1:18" x14ac:dyDescent="0.2">
      <c r="A585" s="151"/>
      <c r="B585" s="60"/>
      <c r="C585" s="77"/>
      <c r="D585" s="77" t="s">
        <v>406</v>
      </c>
      <c r="E585" s="77" t="s">
        <v>91</v>
      </c>
      <c r="F585" s="43"/>
      <c r="G585" s="77"/>
      <c r="H585" s="97">
        <v>13937.63</v>
      </c>
      <c r="I585" s="97"/>
      <c r="J585" s="97"/>
      <c r="K585" s="97">
        <f>H585</f>
        <v>13937.63</v>
      </c>
      <c r="L585" s="79">
        <f t="shared" ref="L585:L648" si="12">L584+J585-K585</f>
        <v>166010.68999999994</v>
      </c>
      <c r="M585" s="70"/>
      <c r="N585" s="71"/>
      <c r="O585" s="80"/>
      <c r="P585" s="70"/>
      <c r="Q585" s="71"/>
      <c r="R585" s="81"/>
    </row>
    <row r="586" spans="1:18" x14ac:dyDescent="0.2">
      <c r="A586" s="151"/>
      <c r="B586" s="120">
        <v>45470</v>
      </c>
      <c r="C586" s="77" t="s">
        <v>71</v>
      </c>
      <c r="D586" s="77" t="s">
        <v>59</v>
      </c>
      <c r="E586" s="77"/>
      <c r="F586" s="43"/>
      <c r="G586" s="77"/>
      <c r="H586" s="97">
        <v>13937.63</v>
      </c>
      <c r="I586" s="97"/>
      <c r="J586" s="97">
        <f>H586</f>
        <v>13937.63</v>
      </c>
      <c r="K586" s="97"/>
      <c r="L586" s="79">
        <f t="shared" si="12"/>
        <v>179948.31999999995</v>
      </c>
      <c r="M586" s="70"/>
      <c r="N586" s="71"/>
      <c r="O586" s="80"/>
      <c r="P586" s="70"/>
      <c r="Q586" s="71"/>
      <c r="R586" s="81"/>
    </row>
    <row r="587" spans="1:18" x14ac:dyDescent="0.2">
      <c r="A587" s="151"/>
      <c r="B587" s="60"/>
      <c r="C587" s="77"/>
      <c r="D587" s="77" t="s">
        <v>412</v>
      </c>
      <c r="E587" s="77" t="s">
        <v>91</v>
      </c>
      <c r="F587" s="43"/>
      <c r="G587" s="77"/>
      <c r="H587" s="97">
        <v>13981.5</v>
      </c>
      <c r="I587" s="97"/>
      <c r="J587" s="97"/>
      <c r="K587" s="97">
        <f>H587</f>
        <v>13981.5</v>
      </c>
      <c r="L587" s="79">
        <f t="shared" si="12"/>
        <v>165966.81999999995</v>
      </c>
      <c r="M587" s="70"/>
      <c r="N587" s="71"/>
      <c r="O587" s="80"/>
      <c r="P587" s="70"/>
      <c r="Q587" s="71"/>
      <c r="R587" s="81"/>
    </row>
    <row r="588" spans="1:18" x14ac:dyDescent="0.2">
      <c r="A588" s="151"/>
      <c r="B588" s="120">
        <v>45464</v>
      </c>
      <c r="C588" s="77" t="s">
        <v>71</v>
      </c>
      <c r="D588" s="77" t="s">
        <v>59</v>
      </c>
      <c r="E588" s="77"/>
      <c r="F588" s="43"/>
      <c r="G588" s="77"/>
      <c r="H588" s="97">
        <v>13981.5</v>
      </c>
      <c r="I588" s="97"/>
      <c r="J588" s="97">
        <f>H588</f>
        <v>13981.5</v>
      </c>
      <c r="K588" s="97"/>
      <c r="L588" s="79">
        <f t="shared" si="12"/>
        <v>179948.31999999995</v>
      </c>
      <c r="M588" s="70"/>
      <c r="N588" s="71"/>
      <c r="O588" s="80"/>
      <c r="P588" s="70"/>
      <c r="Q588" s="71"/>
      <c r="R588" s="81"/>
    </row>
    <row r="589" spans="1:18" x14ac:dyDescent="0.2">
      <c r="A589" s="151"/>
      <c r="B589" s="60"/>
      <c r="C589" s="77"/>
      <c r="D589" s="77" t="s">
        <v>474</v>
      </c>
      <c r="E589" s="77" t="s">
        <v>91</v>
      </c>
      <c r="F589" s="43"/>
      <c r="G589" s="77"/>
      <c r="H589" s="97">
        <v>5148</v>
      </c>
      <c r="I589" s="97"/>
      <c r="J589" s="97"/>
      <c r="K589" s="97">
        <f>H589</f>
        <v>5148</v>
      </c>
      <c r="L589" s="79">
        <f t="shared" si="12"/>
        <v>174800.31999999995</v>
      </c>
      <c r="M589" s="70"/>
      <c r="N589" s="71"/>
      <c r="O589" s="80"/>
      <c r="P589" s="70"/>
      <c r="Q589" s="71"/>
      <c r="R589" s="81"/>
    </row>
    <row r="590" spans="1:18" x14ac:dyDescent="0.2">
      <c r="A590" s="151"/>
      <c r="B590" s="120">
        <v>45470</v>
      </c>
      <c r="C590" s="77" t="s">
        <v>71</v>
      </c>
      <c r="D590" s="77" t="s">
        <v>59</v>
      </c>
      <c r="E590" s="77"/>
      <c r="F590" s="43"/>
      <c r="G590" s="77"/>
      <c r="H590" s="97">
        <v>5148</v>
      </c>
      <c r="I590" s="97"/>
      <c r="J590" s="97">
        <f>H590</f>
        <v>5148</v>
      </c>
      <c r="K590" s="97"/>
      <c r="L590" s="79">
        <f t="shared" si="12"/>
        <v>179948.31999999995</v>
      </c>
      <c r="M590" s="70"/>
      <c r="N590" s="71"/>
      <c r="O590" s="80"/>
      <c r="P590" s="70"/>
      <c r="Q590" s="71"/>
      <c r="R590" s="81"/>
    </row>
    <row r="591" spans="1:18" x14ac:dyDescent="0.2">
      <c r="A591" s="151"/>
      <c r="B591" s="60"/>
      <c r="C591" s="77"/>
      <c r="D591" s="77" t="s">
        <v>479</v>
      </c>
      <c r="E591" s="77" t="s">
        <v>91</v>
      </c>
      <c r="F591" s="43"/>
      <c r="G591" s="77"/>
      <c r="H591" s="97">
        <v>5767.13</v>
      </c>
      <c r="I591" s="97"/>
      <c r="J591" s="97"/>
      <c r="K591" s="97">
        <f>H591</f>
        <v>5767.13</v>
      </c>
      <c r="L591" s="79">
        <f t="shared" si="12"/>
        <v>174181.18999999994</v>
      </c>
      <c r="M591" s="70"/>
      <c r="N591" s="71"/>
      <c r="O591" s="80"/>
      <c r="P591" s="70"/>
      <c r="Q591" s="71"/>
      <c r="R591" s="81"/>
    </row>
    <row r="592" spans="1:18" x14ac:dyDescent="0.2">
      <c r="A592" s="151"/>
      <c r="B592" s="120">
        <v>45497</v>
      </c>
      <c r="C592" s="77" t="s">
        <v>71</v>
      </c>
      <c r="D592" s="77" t="s">
        <v>59</v>
      </c>
      <c r="E592" s="77"/>
      <c r="F592" s="43"/>
      <c r="G592" s="77"/>
      <c r="H592" s="97">
        <v>5767.13</v>
      </c>
      <c r="I592" s="97"/>
      <c r="J592" s="97">
        <f>H592</f>
        <v>5767.13</v>
      </c>
      <c r="K592" s="97"/>
      <c r="L592" s="79">
        <f t="shared" si="12"/>
        <v>179948.31999999995</v>
      </c>
      <c r="M592" s="70"/>
      <c r="N592" s="71"/>
      <c r="O592" s="80"/>
      <c r="P592" s="70"/>
      <c r="Q592" s="71"/>
      <c r="R592" s="81"/>
    </row>
    <row r="593" spans="1:18" x14ac:dyDescent="0.2">
      <c r="A593" s="151"/>
      <c r="B593" s="60"/>
      <c r="C593" s="77"/>
      <c r="D593" s="77" t="s">
        <v>480</v>
      </c>
      <c r="E593" s="77" t="s">
        <v>91</v>
      </c>
      <c r="F593" s="43"/>
      <c r="G593" s="77"/>
      <c r="H593" s="97">
        <v>5436.6</v>
      </c>
      <c r="I593" s="97"/>
      <c r="J593" s="97"/>
      <c r="K593" s="97">
        <f>H593</f>
        <v>5436.6</v>
      </c>
      <c r="L593" s="79">
        <f t="shared" si="12"/>
        <v>174511.71999999994</v>
      </c>
      <c r="M593" s="70"/>
      <c r="N593" s="71"/>
      <c r="O593" s="80"/>
      <c r="P593" s="70"/>
      <c r="Q593" s="71"/>
      <c r="R593" s="81"/>
    </row>
    <row r="594" spans="1:18" x14ac:dyDescent="0.2">
      <c r="A594" s="151"/>
      <c r="B594" s="120">
        <v>45497</v>
      </c>
      <c r="C594" s="77" t="s">
        <v>71</v>
      </c>
      <c r="D594" s="77" t="s">
        <v>59</v>
      </c>
      <c r="E594" s="77"/>
      <c r="F594" s="43"/>
      <c r="G594" s="77"/>
      <c r="H594" s="97">
        <v>5436.6</v>
      </c>
      <c r="I594" s="97"/>
      <c r="J594" s="97">
        <f>H594</f>
        <v>5436.6</v>
      </c>
      <c r="K594" s="97"/>
      <c r="L594" s="79">
        <f t="shared" si="12"/>
        <v>179948.31999999995</v>
      </c>
      <c r="M594" s="70"/>
      <c r="N594" s="71"/>
      <c r="O594" s="80"/>
      <c r="P594" s="70"/>
      <c r="Q594" s="71"/>
      <c r="R594" s="81"/>
    </row>
    <row r="595" spans="1:18" x14ac:dyDescent="0.2">
      <c r="A595" s="151"/>
      <c r="B595" s="60"/>
      <c r="C595" s="77"/>
      <c r="D595" s="77" t="s">
        <v>481</v>
      </c>
      <c r="E595" s="77" t="s">
        <v>91</v>
      </c>
      <c r="F595" s="43"/>
      <c r="G595" s="77"/>
      <c r="H595" s="97">
        <v>18006.3</v>
      </c>
      <c r="I595" s="97"/>
      <c r="J595" s="97"/>
      <c r="K595" s="97">
        <f>H595</f>
        <v>18006.3</v>
      </c>
      <c r="L595" s="79">
        <f t="shared" si="12"/>
        <v>161942.01999999996</v>
      </c>
      <c r="M595" s="70"/>
      <c r="N595" s="71"/>
      <c r="O595" s="80"/>
      <c r="P595" s="70"/>
      <c r="Q595" s="71"/>
      <c r="R595" s="81"/>
    </row>
    <row r="596" spans="1:18" x14ac:dyDescent="0.2">
      <c r="A596" s="151"/>
      <c r="B596" s="120">
        <v>45497</v>
      </c>
      <c r="C596" s="77" t="s">
        <v>71</v>
      </c>
      <c r="D596" s="77" t="s">
        <v>59</v>
      </c>
      <c r="E596" s="77"/>
      <c r="F596" s="43"/>
      <c r="G596" s="77"/>
      <c r="H596" s="97">
        <v>18006.3</v>
      </c>
      <c r="I596" s="97"/>
      <c r="J596" s="97">
        <f>H596</f>
        <v>18006.3</v>
      </c>
      <c r="K596" s="97"/>
      <c r="L596" s="79">
        <f t="shared" si="12"/>
        <v>179948.31999999995</v>
      </c>
      <c r="M596" s="70"/>
      <c r="N596" s="71"/>
      <c r="O596" s="80"/>
      <c r="P596" s="70"/>
      <c r="Q596" s="71"/>
      <c r="R596" s="81"/>
    </row>
    <row r="597" spans="1:18" x14ac:dyDescent="0.2">
      <c r="A597" s="151"/>
      <c r="B597" s="60"/>
      <c r="C597" s="77"/>
      <c r="D597" s="77" t="s">
        <v>482</v>
      </c>
      <c r="E597" s="77" t="s">
        <v>91</v>
      </c>
      <c r="F597" s="43"/>
      <c r="G597" s="77"/>
      <c r="H597" s="97">
        <v>18148.650000000001</v>
      </c>
      <c r="I597" s="97"/>
      <c r="J597" s="97"/>
      <c r="K597" s="97">
        <f>H597</f>
        <v>18148.650000000001</v>
      </c>
      <c r="L597" s="79">
        <f t="shared" si="12"/>
        <v>161799.66999999995</v>
      </c>
      <c r="M597" s="70"/>
      <c r="N597" s="71"/>
      <c r="O597" s="80"/>
      <c r="P597" s="70"/>
      <c r="Q597" s="71"/>
      <c r="R597" s="81"/>
    </row>
    <row r="598" spans="1:18" x14ac:dyDescent="0.2">
      <c r="A598" s="151"/>
      <c r="B598" s="120"/>
      <c r="C598" s="77" t="s">
        <v>71</v>
      </c>
      <c r="D598" s="77" t="s">
        <v>59</v>
      </c>
      <c r="E598" s="77"/>
      <c r="F598" s="43"/>
      <c r="G598" s="77"/>
      <c r="H598" s="97">
        <v>18148.650000000001</v>
      </c>
      <c r="I598" s="97"/>
      <c r="J598" s="97">
        <f>K597</f>
        <v>18148.650000000001</v>
      </c>
      <c r="K598" s="97"/>
      <c r="L598" s="79">
        <f t="shared" si="12"/>
        <v>179948.31999999995</v>
      </c>
      <c r="M598" s="70"/>
      <c r="N598" s="71"/>
      <c r="O598" s="80"/>
      <c r="P598" s="70"/>
      <c r="Q598" s="71"/>
      <c r="R598" s="81"/>
    </row>
    <row r="599" spans="1:18" x14ac:dyDescent="0.2">
      <c r="A599" s="151"/>
      <c r="B599" s="60"/>
      <c r="C599" s="77"/>
      <c r="D599" s="77" t="s">
        <v>483</v>
      </c>
      <c r="E599" s="77" t="s">
        <v>91</v>
      </c>
      <c r="F599" s="43"/>
      <c r="G599" s="77"/>
      <c r="H599" s="97">
        <v>14497.28</v>
      </c>
      <c r="I599" s="97"/>
      <c r="J599" s="97"/>
      <c r="K599" s="97">
        <f>H599</f>
        <v>14497.28</v>
      </c>
      <c r="L599" s="79">
        <f t="shared" si="12"/>
        <v>165451.03999999995</v>
      </c>
      <c r="M599" s="70"/>
      <c r="N599" s="71"/>
      <c r="O599" s="80"/>
      <c r="P599" s="70"/>
      <c r="Q599" s="71"/>
      <c r="R599" s="81"/>
    </row>
    <row r="600" spans="1:18" x14ac:dyDescent="0.2">
      <c r="A600" s="151"/>
      <c r="B600" s="120"/>
      <c r="C600" s="77" t="s">
        <v>71</v>
      </c>
      <c r="D600" s="77" t="s">
        <v>59</v>
      </c>
      <c r="E600" s="77"/>
      <c r="F600" s="43"/>
      <c r="G600" s="77"/>
      <c r="H600" s="97">
        <v>14497.28</v>
      </c>
      <c r="I600" s="97"/>
      <c r="J600" s="137">
        <v>14497.27</v>
      </c>
      <c r="K600" s="97"/>
      <c r="L600" s="79">
        <f t="shared" si="12"/>
        <v>179948.30999999994</v>
      </c>
      <c r="M600" s="70"/>
      <c r="N600" s="71"/>
      <c r="O600" s="80"/>
      <c r="P600" s="70"/>
      <c r="Q600" s="71"/>
      <c r="R600" s="81"/>
    </row>
    <row r="601" spans="1:18" x14ac:dyDescent="0.2">
      <c r="A601" s="151"/>
      <c r="B601" s="60"/>
      <c r="C601" s="77"/>
      <c r="D601" s="77" t="s">
        <v>487</v>
      </c>
      <c r="E601" s="77" t="s">
        <v>91</v>
      </c>
      <c r="F601" s="43"/>
      <c r="G601" s="77"/>
      <c r="H601" s="97">
        <v>16563.3</v>
      </c>
      <c r="I601" s="97"/>
      <c r="J601" s="97"/>
      <c r="K601" s="97">
        <f>H601</f>
        <v>16563.3</v>
      </c>
      <c r="L601" s="79">
        <f t="shared" si="12"/>
        <v>163385.00999999995</v>
      </c>
      <c r="M601" s="70"/>
      <c r="N601" s="71"/>
      <c r="O601" s="80"/>
      <c r="P601" s="70"/>
      <c r="Q601" s="71"/>
      <c r="R601" s="81"/>
    </row>
    <row r="602" spans="1:18" x14ac:dyDescent="0.2">
      <c r="A602" s="151"/>
      <c r="B602" s="120"/>
      <c r="C602" s="77" t="s">
        <v>71</v>
      </c>
      <c r="D602" s="77" t="s">
        <v>59</v>
      </c>
      <c r="E602" s="77"/>
      <c r="F602" s="43"/>
      <c r="G602" s="77"/>
      <c r="H602" s="97">
        <v>16563.3</v>
      </c>
      <c r="I602" s="97"/>
      <c r="J602" s="97">
        <f>K601</f>
        <v>16563.3</v>
      </c>
      <c r="K602" s="97"/>
      <c r="L602" s="79">
        <f t="shared" si="12"/>
        <v>179948.30999999994</v>
      </c>
      <c r="M602" s="70"/>
      <c r="N602" s="71"/>
      <c r="O602" s="80"/>
      <c r="P602" s="70"/>
      <c r="Q602" s="71"/>
      <c r="R602" s="81"/>
    </row>
    <row r="603" spans="1:18" x14ac:dyDescent="0.2">
      <c r="A603" s="151"/>
      <c r="B603" s="60"/>
      <c r="C603" s="77"/>
      <c r="D603" s="77" t="s">
        <v>492</v>
      </c>
      <c r="E603" s="77" t="s">
        <v>91</v>
      </c>
      <c r="F603" s="43"/>
      <c r="G603" s="77"/>
      <c r="H603" s="97">
        <v>17779.13</v>
      </c>
      <c r="I603" s="97"/>
      <c r="J603" s="97"/>
      <c r="K603" s="97">
        <f>H603</f>
        <v>17779.13</v>
      </c>
      <c r="L603" s="79">
        <f t="shared" si="12"/>
        <v>162169.17999999993</v>
      </c>
      <c r="M603" s="70"/>
      <c r="N603" s="71"/>
      <c r="O603" s="80"/>
      <c r="P603" s="70"/>
      <c r="Q603" s="71"/>
      <c r="R603" s="81"/>
    </row>
    <row r="604" spans="1:18" x14ac:dyDescent="0.2">
      <c r="A604" s="151"/>
      <c r="B604" s="120"/>
      <c r="C604" s="77" t="s">
        <v>71</v>
      </c>
      <c r="D604" s="77" t="s">
        <v>59</v>
      </c>
      <c r="E604" s="77"/>
      <c r="F604" s="43"/>
      <c r="G604" s="77"/>
      <c r="H604" s="97">
        <v>17779.13</v>
      </c>
      <c r="I604" s="97"/>
      <c r="J604" s="97">
        <f>K603</f>
        <v>17779.13</v>
      </c>
      <c r="K604" s="97"/>
      <c r="L604" s="79">
        <f t="shared" si="12"/>
        <v>179948.30999999994</v>
      </c>
      <c r="M604" s="70"/>
      <c r="N604" s="71"/>
      <c r="O604" s="80"/>
      <c r="P604" s="70"/>
      <c r="Q604" s="71"/>
      <c r="R604" s="81"/>
    </row>
    <row r="605" spans="1:18" x14ac:dyDescent="0.2">
      <c r="A605" s="151"/>
      <c r="C605" s="77"/>
      <c r="D605" s="77" t="s">
        <v>493</v>
      </c>
      <c r="E605" s="77" t="s">
        <v>91</v>
      </c>
      <c r="F605" s="43"/>
      <c r="G605" s="77"/>
      <c r="H605" s="97">
        <v>17665.05</v>
      </c>
      <c r="I605" s="97"/>
      <c r="J605" s="97"/>
      <c r="K605" s="97">
        <f>H605</f>
        <v>17665.05</v>
      </c>
      <c r="L605" s="79">
        <f t="shared" si="12"/>
        <v>162283.25999999995</v>
      </c>
      <c r="M605" s="70"/>
      <c r="N605" s="71"/>
      <c r="O605" s="80"/>
      <c r="P605" s="70"/>
      <c r="Q605" s="71"/>
      <c r="R605" s="81"/>
    </row>
    <row r="606" spans="1:18" x14ac:dyDescent="0.2">
      <c r="A606" s="151"/>
      <c r="B606" s="60">
        <v>45514</v>
      </c>
      <c r="C606" s="77" t="s">
        <v>71</v>
      </c>
      <c r="D606" s="77" t="s">
        <v>59</v>
      </c>
      <c r="E606" s="77"/>
      <c r="F606" s="43"/>
      <c r="G606" s="77"/>
      <c r="H606" s="97">
        <v>17665.05</v>
      </c>
      <c r="I606" s="97"/>
      <c r="J606" s="97">
        <f>K605</f>
        <v>17665.05</v>
      </c>
      <c r="K606" s="97"/>
      <c r="L606" s="79">
        <f t="shared" si="12"/>
        <v>179948.30999999994</v>
      </c>
      <c r="M606" s="70"/>
      <c r="N606" s="71"/>
      <c r="O606" s="80"/>
      <c r="P606" s="70"/>
      <c r="Q606" s="71"/>
      <c r="R606" s="81"/>
    </row>
    <row r="607" spans="1:18" x14ac:dyDescent="0.2">
      <c r="A607" s="151"/>
      <c r="B607" s="60"/>
      <c r="C607" s="77"/>
      <c r="D607" s="77" t="s">
        <v>498</v>
      </c>
      <c r="E607" s="77" t="s">
        <v>91</v>
      </c>
      <c r="F607" s="43"/>
      <c r="G607" s="77"/>
      <c r="H607" s="97">
        <v>15242</v>
      </c>
      <c r="I607" s="97"/>
      <c r="J607" s="97"/>
      <c r="K607" s="97">
        <f>H607</f>
        <v>15242</v>
      </c>
      <c r="L607" s="79">
        <f t="shared" si="12"/>
        <v>164706.30999999994</v>
      </c>
      <c r="M607" s="70"/>
      <c r="N607" s="71"/>
      <c r="O607" s="80"/>
      <c r="P607" s="70"/>
      <c r="Q607" s="71"/>
      <c r="R607" s="81"/>
    </row>
    <row r="608" spans="1:18" x14ac:dyDescent="0.2">
      <c r="A608" s="151"/>
      <c r="B608" s="60">
        <v>45521</v>
      </c>
      <c r="C608" s="77" t="s">
        <v>71</v>
      </c>
      <c r="D608" s="77" t="s">
        <v>59</v>
      </c>
      <c r="E608" s="77"/>
      <c r="F608" s="43"/>
      <c r="G608" s="77"/>
      <c r="H608" s="97">
        <v>15242</v>
      </c>
      <c r="I608" s="97"/>
      <c r="J608" s="97">
        <v>15242</v>
      </c>
      <c r="K608" s="97"/>
      <c r="L608" s="79">
        <f t="shared" si="12"/>
        <v>179948.30999999994</v>
      </c>
      <c r="M608" s="70"/>
      <c r="N608" s="71"/>
      <c r="O608" s="80"/>
      <c r="P608" s="70"/>
      <c r="Q608" s="71"/>
      <c r="R608" s="81"/>
    </row>
    <row r="609" spans="1:18" x14ac:dyDescent="0.2">
      <c r="A609" s="151"/>
      <c r="B609" s="60"/>
      <c r="C609" s="77"/>
      <c r="D609" s="77" t="s">
        <v>503</v>
      </c>
      <c r="E609" s="77" t="s">
        <v>91</v>
      </c>
      <c r="F609" s="43"/>
      <c r="G609" s="77"/>
      <c r="H609" s="97">
        <v>16965</v>
      </c>
      <c r="I609" s="97"/>
      <c r="J609" s="97"/>
      <c r="K609" s="97">
        <v>16965</v>
      </c>
      <c r="L609" s="79">
        <f t="shared" si="12"/>
        <v>162983.30999999994</v>
      </c>
      <c r="M609" s="70"/>
      <c r="N609" s="71"/>
      <c r="O609" s="80"/>
      <c r="P609" s="70"/>
      <c r="Q609" s="71"/>
      <c r="R609" s="81"/>
    </row>
    <row r="610" spans="1:18" x14ac:dyDescent="0.2">
      <c r="A610" s="151"/>
      <c r="B610" s="60">
        <v>45528</v>
      </c>
      <c r="C610" s="77" t="s">
        <v>71</v>
      </c>
      <c r="D610" s="77" t="s">
        <v>59</v>
      </c>
      <c r="E610" s="77"/>
      <c r="F610" s="43"/>
      <c r="G610" s="77"/>
      <c r="H610" s="97">
        <v>16965</v>
      </c>
      <c r="I610" s="97"/>
      <c r="J610" s="97">
        <f>H610</f>
        <v>16965</v>
      </c>
      <c r="K610" s="97"/>
      <c r="L610" s="79">
        <f t="shared" si="12"/>
        <v>179948.30999999994</v>
      </c>
      <c r="M610" s="70"/>
      <c r="N610" s="71"/>
      <c r="O610" s="80"/>
      <c r="P610" s="70"/>
      <c r="Q610" s="71"/>
      <c r="R610" s="81"/>
    </row>
    <row r="611" spans="1:18" x14ac:dyDescent="0.2">
      <c r="A611" s="151"/>
      <c r="B611" s="60"/>
      <c r="C611" s="77"/>
      <c r="D611" s="77" t="s">
        <v>509</v>
      </c>
      <c r="E611" s="77" t="s">
        <v>91</v>
      </c>
      <c r="F611" s="43"/>
      <c r="G611" s="77"/>
      <c r="H611" s="97">
        <v>18131.099999999999</v>
      </c>
      <c r="I611" s="97"/>
      <c r="J611" s="97"/>
      <c r="K611" s="97">
        <f>H611</f>
        <v>18131.099999999999</v>
      </c>
      <c r="L611" s="79">
        <f t="shared" si="12"/>
        <v>161817.20999999993</v>
      </c>
      <c r="M611" s="70"/>
      <c r="N611" s="71"/>
      <c r="O611" s="80"/>
      <c r="P611" s="70"/>
      <c r="Q611" s="71"/>
      <c r="R611" s="81"/>
    </row>
    <row r="612" spans="1:18" x14ac:dyDescent="0.2">
      <c r="A612" s="151"/>
      <c r="B612" s="60">
        <v>45535</v>
      </c>
      <c r="C612" s="77" t="s">
        <v>71</v>
      </c>
      <c r="D612" s="77" t="s">
        <v>59</v>
      </c>
      <c r="E612" s="77"/>
      <c r="F612" s="43"/>
      <c r="G612" s="77"/>
      <c r="H612" s="97">
        <v>18131.099999999999</v>
      </c>
      <c r="I612" s="97"/>
      <c r="J612" s="97">
        <f>H612</f>
        <v>18131.099999999999</v>
      </c>
      <c r="K612" s="97"/>
      <c r="L612" s="79">
        <f t="shared" si="12"/>
        <v>179948.30999999994</v>
      </c>
      <c r="M612" s="70"/>
      <c r="N612" s="71"/>
      <c r="O612" s="80"/>
      <c r="P612" s="70"/>
      <c r="Q612" s="71"/>
      <c r="R612" s="81"/>
    </row>
    <row r="613" spans="1:18" x14ac:dyDescent="0.2">
      <c r="A613" s="151"/>
      <c r="B613" s="60"/>
      <c r="C613" s="77"/>
      <c r="D613" s="77" t="s">
        <v>522</v>
      </c>
      <c r="E613" s="77" t="s">
        <v>91</v>
      </c>
      <c r="F613" s="43"/>
      <c r="G613" s="77"/>
      <c r="H613" s="97">
        <v>27897.03</v>
      </c>
      <c r="I613" s="97"/>
      <c r="J613" s="97"/>
      <c r="K613" s="97">
        <f>H613</f>
        <v>27897.03</v>
      </c>
      <c r="L613" s="79">
        <f t="shared" si="12"/>
        <v>152051.27999999994</v>
      </c>
      <c r="M613" s="70"/>
      <c r="N613" s="71"/>
      <c r="O613" s="80"/>
      <c r="P613" s="70"/>
      <c r="Q613" s="71"/>
      <c r="R613" s="81"/>
    </row>
    <row r="614" spans="1:18" x14ac:dyDescent="0.2">
      <c r="A614" s="151"/>
      <c r="B614" s="60">
        <v>45542</v>
      </c>
      <c r="C614" s="77" t="s">
        <v>71</v>
      </c>
      <c r="D614" s="77" t="s">
        <v>59</v>
      </c>
      <c r="E614" s="77"/>
      <c r="F614" s="43"/>
      <c r="G614" s="77"/>
      <c r="H614" s="97">
        <v>27897.03</v>
      </c>
      <c r="I614" s="97"/>
      <c r="J614" s="97">
        <f>H614</f>
        <v>27897.03</v>
      </c>
      <c r="K614" s="97"/>
      <c r="L614" s="79">
        <f t="shared" si="12"/>
        <v>179948.30999999994</v>
      </c>
      <c r="M614" s="70"/>
      <c r="N614" s="71"/>
      <c r="O614" s="80"/>
      <c r="P614" s="70"/>
      <c r="Q614" s="71"/>
      <c r="R614" s="81"/>
    </row>
    <row r="615" spans="1:18" x14ac:dyDescent="0.2">
      <c r="A615" s="151"/>
      <c r="B615" s="60"/>
      <c r="C615" s="77"/>
      <c r="D615" s="77" t="s">
        <v>523</v>
      </c>
      <c r="E615" s="77" t="s">
        <v>91</v>
      </c>
      <c r="F615" s="43"/>
      <c r="G615" s="77"/>
      <c r="H615" s="97">
        <v>33341.51</v>
      </c>
      <c r="I615" s="97"/>
      <c r="J615" s="97"/>
      <c r="K615" s="97">
        <f>H615</f>
        <v>33341.51</v>
      </c>
      <c r="L615" s="79">
        <f t="shared" si="12"/>
        <v>146606.79999999993</v>
      </c>
      <c r="M615" s="70"/>
      <c r="N615" s="71"/>
      <c r="O615" s="80"/>
      <c r="P615" s="70"/>
      <c r="Q615" s="71"/>
      <c r="R615" s="81"/>
    </row>
    <row r="616" spans="1:18" x14ac:dyDescent="0.2">
      <c r="A616" s="151"/>
      <c r="B616" s="60">
        <v>45549</v>
      </c>
      <c r="C616" s="77" t="s">
        <v>71</v>
      </c>
      <c r="D616" s="77" t="s">
        <v>59</v>
      </c>
      <c r="E616" s="77"/>
      <c r="F616" s="43"/>
      <c r="G616" s="77"/>
      <c r="H616" s="97">
        <v>33341.51</v>
      </c>
      <c r="I616" s="97"/>
      <c r="J616" s="97">
        <f>H616</f>
        <v>33341.51</v>
      </c>
      <c r="K616" s="97"/>
      <c r="L616" s="79">
        <f t="shared" si="12"/>
        <v>179948.30999999994</v>
      </c>
      <c r="M616" s="70"/>
      <c r="N616" s="71"/>
      <c r="O616" s="80"/>
      <c r="P616" s="70"/>
      <c r="Q616" s="71"/>
      <c r="R616" s="81"/>
    </row>
    <row r="617" spans="1:18" x14ac:dyDescent="0.2">
      <c r="A617" s="151"/>
      <c r="B617" s="60"/>
      <c r="C617" s="77"/>
      <c r="D617" s="77" t="s">
        <v>524</v>
      </c>
      <c r="E617" s="77" t="s">
        <v>91</v>
      </c>
      <c r="F617" s="43"/>
      <c r="G617" s="77"/>
      <c r="H617" s="97">
        <v>13102.05</v>
      </c>
      <c r="I617" s="97"/>
      <c r="J617" s="97"/>
      <c r="K617" s="97">
        <f>H617</f>
        <v>13102.05</v>
      </c>
      <c r="L617" s="79">
        <f t="shared" si="12"/>
        <v>166846.25999999995</v>
      </c>
      <c r="M617" s="70"/>
      <c r="N617" s="71"/>
      <c r="O617" s="80"/>
      <c r="P617" s="70"/>
      <c r="Q617" s="71"/>
      <c r="R617" s="81"/>
    </row>
    <row r="618" spans="1:18" x14ac:dyDescent="0.2">
      <c r="A618" s="151"/>
      <c r="B618" s="60">
        <v>45556</v>
      </c>
      <c r="C618" s="77" t="s">
        <v>71</v>
      </c>
      <c r="D618" s="77" t="s">
        <v>59</v>
      </c>
      <c r="E618" s="77"/>
      <c r="F618" s="43"/>
      <c r="G618" s="77"/>
      <c r="H618" s="97">
        <v>13102.05</v>
      </c>
      <c r="I618" s="97"/>
      <c r="J618" s="97">
        <f>H618</f>
        <v>13102.05</v>
      </c>
      <c r="K618" s="97"/>
      <c r="L618" s="79">
        <f t="shared" si="12"/>
        <v>179948.30999999994</v>
      </c>
      <c r="M618" s="70"/>
      <c r="N618" s="71"/>
      <c r="O618" s="80"/>
      <c r="P618" s="70"/>
      <c r="Q618" s="71"/>
      <c r="R618" s="81"/>
    </row>
    <row r="619" spans="1:18" x14ac:dyDescent="0.2">
      <c r="A619" s="151"/>
      <c r="B619" s="60"/>
      <c r="C619" s="77"/>
      <c r="D619" s="77" t="s">
        <v>526</v>
      </c>
      <c r="E619" s="77" t="s">
        <v>91</v>
      </c>
      <c r="F619" s="130"/>
      <c r="G619" s="126"/>
      <c r="H619" s="125">
        <v>8301.15</v>
      </c>
      <c r="I619" s="97"/>
      <c r="J619" s="97"/>
      <c r="K619" s="127">
        <f>H619</f>
        <v>8301.15</v>
      </c>
      <c r="L619" s="79">
        <f t="shared" si="12"/>
        <v>171647.15999999995</v>
      </c>
      <c r="M619" s="70"/>
      <c r="N619" s="131"/>
      <c r="O619" s="80" t="e">
        <f>#REF!+M619-N619</f>
        <v>#REF!</v>
      </c>
      <c r="P619" s="70"/>
      <c r="Q619" s="71"/>
      <c r="R619" s="81" t="e">
        <f>#REF!+P619-Q619</f>
        <v>#REF!</v>
      </c>
    </row>
    <row r="620" spans="1:18" x14ac:dyDescent="0.2">
      <c r="A620" s="151"/>
      <c r="B620" s="60">
        <v>45563</v>
      </c>
      <c r="C620" s="77" t="s">
        <v>71</v>
      </c>
      <c r="D620" s="77" t="s">
        <v>59</v>
      </c>
      <c r="E620" s="77"/>
      <c r="F620" s="43"/>
      <c r="G620" s="77"/>
      <c r="H620" s="125">
        <v>8301.15</v>
      </c>
      <c r="I620" s="97"/>
      <c r="J620" s="97">
        <f>H620</f>
        <v>8301.15</v>
      </c>
      <c r="K620" s="97"/>
      <c r="L620" s="79">
        <f t="shared" si="12"/>
        <v>179948.30999999994</v>
      </c>
      <c r="M620" s="70"/>
      <c r="N620" s="71"/>
      <c r="O620" s="80"/>
      <c r="P620" s="70"/>
      <c r="Q620" s="71"/>
      <c r="R620" s="81"/>
    </row>
    <row r="621" spans="1:18" x14ac:dyDescent="0.2">
      <c r="A621" s="151"/>
      <c r="B621" s="60"/>
      <c r="C621" s="77"/>
      <c r="D621" s="77" t="s">
        <v>535</v>
      </c>
      <c r="E621" s="77" t="s">
        <v>91</v>
      </c>
      <c r="F621" s="43"/>
      <c r="G621" s="77"/>
      <c r="H621" s="125">
        <v>14040.53</v>
      </c>
      <c r="I621" s="97"/>
      <c r="J621" s="97"/>
      <c r="K621" s="97">
        <f>H621</f>
        <v>14040.53</v>
      </c>
      <c r="L621" s="79">
        <f t="shared" si="12"/>
        <v>165907.77999999994</v>
      </c>
      <c r="M621" s="70"/>
      <c r="N621" s="71"/>
      <c r="O621" s="80"/>
      <c r="P621" s="70"/>
      <c r="Q621" s="71"/>
      <c r="R621" s="81"/>
    </row>
    <row r="622" spans="1:18" x14ac:dyDescent="0.2">
      <c r="A622" s="151"/>
      <c r="B622" s="60">
        <v>45570</v>
      </c>
      <c r="C622" s="77" t="s">
        <v>71</v>
      </c>
      <c r="D622" s="77" t="s">
        <v>59</v>
      </c>
      <c r="E622" s="77"/>
      <c r="F622" s="43"/>
      <c r="G622" s="77"/>
      <c r="H622" s="125">
        <v>14040.53</v>
      </c>
      <c r="I622" s="97"/>
      <c r="J622" s="97">
        <f>H622</f>
        <v>14040.53</v>
      </c>
      <c r="K622" s="97"/>
      <c r="L622" s="79">
        <f t="shared" si="12"/>
        <v>179948.30999999994</v>
      </c>
      <c r="M622" s="70"/>
      <c r="N622" s="71"/>
      <c r="O622" s="80"/>
      <c r="P622" s="70"/>
      <c r="Q622" s="71"/>
      <c r="R622" s="81"/>
    </row>
    <row r="623" spans="1:18" x14ac:dyDescent="0.2">
      <c r="A623" s="151"/>
      <c r="B623" s="60"/>
      <c r="C623" s="77"/>
      <c r="D623" s="77" t="s">
        <v>550</v>
      </c>
      <c r="E623" s="77" t="s">
        <v>91</v>
      </c>
      <c r="F623" s="43"/>
      <c r="G623" s="77"/>
      <c r="H623" s="125">
        <v>14355.84</v>
      </c>
      <c r="I623" s="97"/>
      <c r="J623" s="97"/>
      <c r="K623" s="97">
        <f>H623</f>
        <v>14355.84</v>
      </c>
      <c r="L623" s="79">
        <f t="shared" si="12"/>
        <v>165592.46999999994</v>
      </c>
      <c r="M623" s="70"/>
      <c r="N623" s="71"/>
      <c r="O623" s="80"/>
      <c r="P623" s="70"/>
      <c r="Q623" s="71"/>
      <c r="R623" s="81"/>
    </row>
    <row r="624" spans="1:18" x14ac:dyDescent="0.2">
      <c r="A624" s="151"/>
      <c r="B624" s="60">
        <v>45577</v>
      </c>
      <c r="C624" s="77" t="s">
        <v>71</v>
      </c>
      <c r="D624" s="77" t="s">
        <v>59</v>
      </c>
      <c r="E624" s="77"/>
      <c r="F624" s="43"/>
      <c r="G624" s="77"/>
      <c r="H624" s="125">
        <v>14355.84</v>
      </c>
      <c r="I624" s="97"/>
      <c r="J624" s="97">
        <f>H624</f>
        <v>14355.84</v>
      </c>
      <c r="K624" s="97"/>
      <c r="L624" s="79">
        <f t="shared" si="12"/>
        <v>179948.30999999994</v>
      </c>
      <c r="M624" s="70"/>
      <c r="N624" s="71"/>
      <c r="O624" s="80"/>
      <c r="P624" s="70"/>
      <c r="Q624" s="71"/>
      <c r="R624" s="81"/>
    </row>
    <row r="625" spans="1:18" x14ac:dyDescent="0.2">
      <c r="A625" s="151"/>
      <c r="B625" s="60"/>
      <c r="C625" s="77"/>
      <c r="D625" s="77" t="s">
        <v>551</v>
      </c>
      <c r="E625" s="77" t="s">
        <v>91</v>
      </c>
      <c r="F625" s="43"/>
      <c r="G625" s="77"/>
      <c r="H625" s="125">
        <v>12098.7</v>
      </c>
      <c r="I625" s="97"/>
      <c r="J625" s="97"/>
      <c r="K625" s="97">
        <f>H625</f>
        <v>12098.7</v>
      </c>
      <c r="L625" s="79">
        <f t="shared" si="12"/>
        <v>167849.60999999993</v>
      </c>
      <c r="M625" s="70"/>
      <c r="N625" s="71"/>
      <c r="O625" s="80"/>
      <c r="P625" s="70"/>
      <c r="Q625" s="71"/>
      <c r="R625" s="81"/>
    </row>
    <row r="626" spans="1:18" x14ac:dyDescent="0.2">
      <c r="A626" s="151"/>
      <c r="B626" s="60">
        <v>45584</v>
      </c>
      <c r="C626" s="77" t="s">
        <v>71</v>
      </c>
      <c r="D626" s="77" t="s">
        <v>59</v>
      </c>
      <c r="E626" s="77"/>
      <c r="F626" s="43"/>
      <c r="G626" s="77"/>
      <c r="H626" s="125">
        <v>12098.7</v>
      </c>
      <c r="I626" s="97"/>
      <c r="J626" s="97">
        <f>H626</f>
        <v>12098.7</v>
      </c>
      <c r="K626" s="97"/>
      <c r="L626" s="79">
        <f t="shared" si="12"/>
        <v>179948.30999999994</v>
      </c>
      <c r="M626" s="70"/>
      <c r="N626" s="71"/>
      <c r="O626" s="80"/>
      <c r="P626" s="70"/>
      <c r="Q626" s="71"/>
      <c r="R626" s="81"/>
    </row>
    <row r="627" spans="1:18" x14ac:dyDescent="0.2">
      <c r="A627" s="151"/>
      <c r="B627" s="60"/>
      <c r="C627" s="77"/>
      <c r="D627" s="77" t="s">
        <v>564</v>
      </c>
      <c r="E627" s="77" t="s">
        <v>91</v>
      </c>
      <c r="F627" s="43"/>
      <c r="G627" s="77"/>
      <c r="H627" s="125">
        <v>9675.56</v>
      </c>
      <c r="I627" s="97"/>
      <c r="J627" s="97"/>
      <c r="K627" s="97">
        <f>H627</f>
        <v>9675.56</v>
      </c>
      <c r="L627" s="79">
        <f t="shared" si="12"/>
        <v>170272.74999999994</v>
      </c>
      <c r="M627" s="70"/>
      <c r="N627" s="71"/>
      <c r="O627" s="80"/>
      <c r="P627" s="70"/>
      <c r="Q627" s="71"/>
      <c r="R627" s="81"/>
    </row>
    <row r="628" spans="1:18" x14ac:dyDescent="0.2">
      <c r="A628" s="151"/>
      <c r="B628" s="60">
        <v>45591</v>
      </c>
      <c r="C628" s="77" t="s">
        <v>71</v>
      </c>
      <c r="D628" s="77" t="s">
        <v>59</v>
      </c>
      <c r="E628" s="77"/>
      <c r="F628" s="43"/>
      <c r="G628" s="77"/>
      <c r="H628" s="125">
        <v>9675.56</v>
      </c>
      <c r="I628" s="97"/>
      <c r="J628" s="97">
        <f>H628</f>
        <v>9675.56</v>
      </c>
      <c r="K628" s="97"/>
      <c r="L628" s="79">
        <f t="shared" si="12"/>
        <v>179948.30999999994</v>
      </c>
      <c r="M628" s="70"/>
      <c r="N628" s="71"/>
      <c r="O628" s="80"/>
      <c r="P628" s="70"/>
      <c r="Q628" s="71"/>
      <c r="R628" s="81"/>
    </row>
    <row r="629" spans="1:18" x14ac:dyDescent="0.2">
      <c r="A629" s="151"/>
      <c r="B629" s="60"/>
      <c r="C629" s="77"/>
      <c r="D629" s="77" t="s">
        <v>569</v>
      </c>
      <c r="E629" s="77" t="s">
        <v>91</v>
      </c>
      <c r="F629" s="43"/>
      <c r="G629" s="77"/>
      <c r="H629" s="125">
        <v>6012</v>
      </c>
      <c r="I629" s="97"/>
      <c r="J629" s="97"/>
      <c r="K629" s="97">
        <f>H629</f>
        <v>6012</v>
      </c>
      <c r="L629" s="79">
        <f t="shared" si="12"/>
        <v>173936.30999999994</v>
      </c>
      <c r="M629" s="70"/>
      <c r="N629" s="71"/>
      <c r="O629" s="80"/>
      <c r="P629" s="70"/>
      <c r="Q629" s="71"/>
      <c r="R629" s="81"/>
    </row>
    <row r="630" spans="1:18" x14ac:dyDescent="0.2">
      <c r="A630" s="151"/>
      <c r="B630" s="60">
        <v>45596</v>
      </c>
      <c r="C630" s="77" t="s">
        <v>71</v>
      </c>
      <c r="D630" s="77" t="s">
        <v>59</v>
      </c>
      <c r="E630" s="77"/>
      <c r="F630" s="43"/>
      <c r="G630" s="77"/>
      <c r="H630" s="125">
        <v>6012</v>
      </c>
      <c r="I630" s="97"/>
      <c r="J630" s="97">
        <f>H630</f>
        <v>6012</v>
      </c>
      <c r="K630" s="97"/>
      <c r="L630" s="79">
        <f t="shared" si="12"/>
        <v>179948.30999999994</v>
      </c>
      <c r="M630" s="70"/>
      <c r="N630" s="71"/>
      <c r="O630" s="80"/>
      <c r="P630" s="70"/>
      <c r="Q630" s="71"/>
      <c r="R630" s="81"/>
    </row>
    <row r="631" spans="1:18" x14ac:dyDescent="0.2">
      <c r="A631" s="151"/>
      <c r="B631" s="60"/>
      <c r="C631" s="77"/>
      <c r="D631" s="77" t="s">
        <v>570</v>
      </c>
      <c r="E631" s="77" t="s">
        <v>91</v>
      </c>
      <c r="F631" s="43"/>
      <c r="G631" s="77"/>
      <c r="H631" s="125">
        <v>11665.99</v>
      </c>
      <c r="I631" s="97"/>
      <c r="J631" s="97"/>
      <c r="K631" s="97">
        <f>H631</f>
        <v>11665.99</v>
      </c>
      <c r="L631" s="79">
        <f t="shared" si="12"/>
        <v>168282.31999999995</v>
      </c>
      <c r="M631" s="70"/>
      <c r="N631" s="71"/>
      <c r="O631" s="80"/>
      <c r="P631" s="70"/>
      <c r="Q631" s="71"/>
      <c r="R631" s="81"/>
    </row>
    <row r="632" spans="1:18" x14ac:dyDescent="0.2">
      <c r="A632" s="151"/>
      <c r="B632" s="60">
        <v>45605</v>
      </c>
      <c r="C632" s="77" t="s">
        <v>71</v>
      </c>
      <c r="D632" s="77" t="s">
        <v>59</v>
      </c>
      <c r="E632" s="77"/>
      <c r="F632" s="43"/>
      <c r="G632" s="77"/>
      <c r="H632" s="125">
        <f>H631</f>
        <v>11665.99</v>
      </c>
      <c r="I632" s="97"/>
      <c r="J632" s="97">
        <f>H632</f>
        <v>11665.99</v>
      </c>
      <c r="K632" s="97"/>
      <c r="L632" s="79">
        <f t="shared" si="12"/>
        <v>179948.30999999994</v>
      </c>
      <c r="M632" s="70"/>
      <c r="N632" s="71"/>
      <c r="O632" s="80"/>
      <c r="P632" s="70"/>
      <c r="Q632" s="71"/>
      <c r="R632" s="81"/>
    </row>
    <row r="633" spans="1:18" x14ac:dyDescent="0.2">
      <c r="A633" s="151"/>
      <c r="B633" s="60"/>
      <c r="C633" s="77"/>
      <c r="D633" s="77" t="s">
        <v>580</v>
      </c>
      <c r="E633" s="77" t="s">
        <v>91</v>
      </c>
      <c r="F633" s="43"/>
      <c r="G633" s="77"/>
      <c r="H633" s="125">
        <v>8008.69</v>
      </c>
      <c r="I633" s="97"/>
      <c r="J633" s="97"/>
      <c r="K633" s="97">
        <f>H633</f>
        <v>8008.69</v>
      </c>
      <c r="L633" s="79">
        <f t="shared" si="12"/>
        <v>171939.61999999994</v>
      </c>
      <c r="M633" s="70"/>
      <c r="N633" s="71"/>
      <c r="O633" s="80"/>
      <c r="P633" s="70"/>
      <c r="Q633" s="71"/>
      <c r="R633" s="81"/>
    </row>
    <row r="634" spans="1:18" x14ac:dyDescent="0.2">
      <c r="A634" s="151"/>
      <c r="B634" s="60">
        <v>45612</v>
      </c>
      <c r="C634" s="77" t="s">
        <v>71</v>
      </c>
      <c r="D634" s="77" t="s">
        <v>59</v>
      </c>
      <c r="E634" s="77"/>
      <c r="F634" s="130"/>
      <c r="G634" s="126"/>
      <c r="H634" s="125">
        <v>8008.69</v>
      </c>
      <c r="I634" s="97"/>
      <c r="J634" s="97">
        <f>H634</f>
        <v>8008.69</v>
      </c>
      <c r="K634" s="127"/>
      <c r="L634" s="79">
        <f t="shared" si="12"/>
        <v>179948.30999999994</v>
      </c>
      <c r="M634" s="70"/>
      <c r="N634" s="131"/>
      <c r="O634" s="80" t="e">
        <f>#REF!+M634-N634</f>
        <v>#REF!</v>
      </c>
      <c r="P634" s="70"/>
      <c r="Q634" s="71"/>
      <c r="R634" s="81" t="e">
        <f>#REF!+P634-Q634</f>
        <v>#REF!</v>
      </c>
    </row>
    <row r="635" spans="1:18" x14ac:dyDescent="0.2">
      <c r="A635" s="151"/>
      <c r="B635" s="60"/>
      <c r="C635" s="77"/>
      <c r="D635" s="77" t="s">
        <v>581</v>
      </c>
      <c r="E635" s="77" t="s">
        <v>91</v>
      </c>
      <c r="F635" s="43"/>
      <c r="G635" s="77"/>
      <c r="H635" s="125">
        <v>8294.68</v>
      </c>
      <c r="I635" s="97"/>
      <c r="J635" s="97"/>
      <c r="K635" s="97">
        <f>H635</f>
        <v>8294.68</v>
      </c>
      <c r="L635" s="79">
        <f t="shared" si="12"/>
        <v>171653.62999999995</v>
      </c>
      <c r="M635" s="70"/>
      <c r="N635" s="71"/>
      <c r="O635" s="80"/>
      <c r="P635" s="70"/>
      <c r="Q635" s="71"/>
      <c r="R635" s="81"/>
    </row>
    <row r="636" spans="1:18" x14ac:dyDescent="0.2">
      <c r="A636" s="151"/>
      <c r="B636" s="60">
        <v>45619</v>
      </c>
      <c r="C636" s="77" t="s">
        <v>71</v>
      </c>
      <c r="D636" s="77" t="s">
        <v>59</v>
      </c>
      <c r="E636" s="77"/>
      <c r="F636" s="130"/>
      <c r="G636" s="126"/>
      <c r="H636" s="125">
        <v>8294.68</v>
      </c>
      <c r="I636" s="97"/>
      <c r="J636" s="97">
        <f>H636</f>
        <v>8294.68</v>
      </c>
      <c r="K636" s="127"/>
      <c r="L636" s="79">
        <f t="shared" si="12"/>
        <v>179948.30999999994</v>
      </c>
      <c r="M636" s="70"/>
      <c r="N636" s="131"/>
      <c r="O636" s="80" t="e">
        <f>#REF!+M636-N636</f>
        <v>#REF!</v>
      </c>
      <c r="P636" s="70"/>
      <c r="Q636" s="71"/>
      <c r="R636" s="81" t="e">
        <f>#REF!+P636-Q636</f>
        <v>#REF!</v>
      </c>
    </row>
    <row r="637" spans="1:18" x14ac:dyDescent="0.2">
      <c r="A637" s="151"/>
      <c r="B637" s="60"/>
      <c r="C637" s="77"/>
      <c r="D637" s="77" t="s">
        <v>583</v>
      </c>
      <c r="E637" s="77" t="s">
        <v>91</v>
      </c>
      <c r="F637" s="43"/>
      <c r="G637" s="77"/>
      <c r="H637" s="125">
        <v>6368.9624999999996</v>
      </c>
      <c r="I637" s="97"/>
      <c r="J637" s="97"/>
      <c r="K637" s="97">
        <f>H637</f>
        <v>6368.9624999999996</v>
      </c>
      <c r="L637" s="79">
        <f t="shared" si="12"/>
        <v>173579.34749999995</v>
      </c>
      <c r="M637" s="70"/>
      <c r="N637" s="71"/>
      <c r="O637" s="80"/>
      <c r="P637" s="70"/>
      <c r="Q637" s="71"/>
      <c r="R637" s="81"/>
    </row>
    <row r="638" spans="1:18" x14ac:dyDescent="0.2">
      <c r="A638" s="151"/>
      <c r="B638" s="60">
        <v>45625</v>
      </c>
      <c r="C638" s="77" t="s">
        <v>71</v>
      </c>
      <c r="D638" s="77" t="s">
        <v>59</v>
      </c>
      <c r="E638" s="77"/>
      <c r="F638" s="130"/>
      <c r="G638" s="126"/>
      <c r="H638" s="125">
        <v>6368.9624999999996</v>
      </c>
      <c r="I638" s="97"/>
      <c r="J638" s="97">
        <f>H638</f>
        <v>6368.9624999999996</v>
      </c>
      <c r="K638" s="127"/>
      <c r="L638" s="79">
        <f t="shared" si="12"/>
        <v>179948.30999999994</v>
      </c>
      <c r="M638" s="70"/>
      <c r="N638" s="131"/>
      <c r="O638" s="80"/>
      <c r="P638" s="70"/>
      <c r="Q638" s="71"/>
      <c r="R638" s="81"/>
    </row>
    <row r="639" spans="1:18" x14ac:dyDescent="0.2">
      <c r="A639" s="151"/>
      <c r="B639" s="60"/>
      <c r="C639" s="77"/>
      <c r="D639" s="77" t="s">
        <v>604</v>
      </c>
      <c r="E639" s="77" t="s">
        <v>91</v>
      </c>
      <c r="F639" s="43"/>
      <c r="G639" s="77"/>
      <c r="H639" s="125">
        <v>13265.90625</v>
      </c>
      <c r="I639" s="97"/>
      <c r="J639" s="97"/>
      <c r="K639" s="97">
        <f>H639</f>
        <v>13265.90625</v>
      </c>
      <c r="L639" s="79">
        <f t="shared" si="12"/>
        <v>166682.40374999994</v>
      </c>
      <c r="M639" s="70"/>
      <c r="N639" s="71"/>
      <c r="O639" s="80"/>
      <c r="P639" s="70"/>
      <c r="Q639" s="71"/>
      <c r="R639" s="81"/>
    </row>
    <row r="640" spans="1:18" x14ac:dyDescent="0.2">
      <c r="A640" s="151"/>
      <c r="B640" s="60">
        <v>45633</v>
      </c>
      <c r="C640" s="77" t="s">
        <v>71</v>
      </c>
      <c r="D640" s="77" t="s">
        <v>59</v>
      </c>
      <c r="E640" s="77"/>
      <c r="F640" s="130"/>
      <c r="G640" s="126"/>
      <c r="H640" s="125">
        <v>13265.90625</v>
      </c>
      <c r="I640" s="97"/>
      <c r="J640" s="97">
        <f>H640</f>
        <v>13265.90625</v>
      </c>
      <c r="K640" s="127"/>
      <c r="L640" s="79">
        <f t="shared" si="12"/>
        <v>179948.30999999994</v>
      </c>
      <c r="M640" s="70"/>
      <c r="N640" s="131"/>
      <c r="O640" s="80"/>
      <c r="P640" s="70"/>
      <c r="Q640" s="71"/>
      <c r="R640" s="81"/>
    </row>
    <row r="641" spans="1:18" x14ac:dyDescent="0.2">
      <c r="A641" s="151"/>
      <c r="B641" s="60"/>
      <c r="C641" s="77"/>
      <c r="D641" s="77" t="s">
        <v>605</v>
      </c>
      <c r="E641" s="77" t="s">
        <v>91</v>
      </c>
      <c r="F641" s="43"/>
      <c r="G641" s="77"/>
      <c r="H641" s="125">
        <v>10020</v>
      </c>
      <c r="I641" s="97"/>
      <c r="J641" s="97"/>
      <c r="K641" s="97">
        <f>H641</f>
        <v>10020</v>
      </c>
      <c r="L641" s="79">
        <f t="shared" si="12"/>
        <v>169928.30999999994</v>
      </c>
      <c r="M641" s="70"/>
      <c r="N641" s="71"/>
      <c r="O641" s="80"/>
      <c r="P641" s="70"/>
      <c r="Q641" s="71"/>
      <c r="R641" s="81"/>
    </row>
    <row r="642" spans="1:18" x14ac:dyDescent="0.2">
      <c r="A642" s="151"/>
      <c r="B642" s="60">
        <v>45640</v>
      </c>
      <c r="C642" s="77" t="s">
        <v>71</v>
      </c>
      <c r="D642" s="77" t="s">
        <v>59</v>
      </c>
      <c r="E642" s="77"/>
      <c r="F642" s="130"/>
      <c r="G642" s="126"/>
      <c r="H642" s="125">
        <v>10020</v>
      </c>
      <c r="I642" s="97"/>
      <c r="J642" s="97">
        <f>H642</f>
        <v>10020</v>
      </c>
      <c r="K642" s="127"/>
      <c r="L642" s="79">
        <f t="shared" si="12"/>
        <v>179948.30999999994</v>
      </c>
      <c r="M642" s="70"/>
      <c r="N642" s="131"/>
      <c r="O642" s="80"/>
      <c r="P642" s="70"/>
      <c r="Q642" s="71"/>
      <c r="R642" s="81"/>
    </row>
    <row r="643" spans="1:18" x14ac:dyDescent="0.2">
      <c r="A643" s="151"/>
      <c r="B643" s="60"/>
      <c r="C643" s="77"/>
      <c r="D643" s="77" t="s">
        <v>620</v>
      </c>
      <c r="E643" s="77" t="s">
        <v>91</v>
      </c>
      <c r="F643" s="43"/>
      <c r="G643" s="77"/>
      <c r="H643" s="125">
        <v>8515.9562499999993</v>
      </c>
      <c r="I643" s="97"/>
      <c r="J643" s="97"/>
      <c r="K643" s="97">
        <f>H643</f>
        <v>8515.9562499999993</v>
      </c>
      <c r="L643" s="79">
        <f t="shared" si="12"/>
        <v>171432.35374999995</v>
      </c>
      <c r="M643" s="70"/>
      <c r="N643" s="71"/>
      <c r="O643" s="80"/>
      <c r="P643" s="70"/>
      <c r="Q643" s="71"/>
      <c r="R643" s="81"/>
    </row>
    <row r="644" spans="1:18" x14ac:dyDescent="0.2">
      <c r="A644" s="151"/>
      <c r="B644" s="60">
        <v>45647</v>
      </c>
      <c r="C644" s="77" t="s">
        <v>71</v>
      </c>
      <c r="D644" s="77" t="s">
        <v>59</v>
      </c>
      <c r="E644" s="77"/>
      <c r="F644" s="130"/>
      <c r="G644" s="126"/>
      <c r="H644" s="125">
        <v>8515.9562499999993</v>
      </c>
      <c r="I644" s="97"/>
      <c r="J644" s="97">
        <f>H644</f>
        <v>8515.9562499999993</v>
      </c>
      <c r="K644" s="127"/>
      <c r="L644" s="79">
        <f t="shared" si="12"/>
        <v>179948.30999999994</v>
      </c>
      <c r="M644" s="70"/>
      <c r="N644" s="131"/>
      <c r="O644" s="80"/>
      <c r="P644" s="70"/>
      <c r="Q644" s="71"/>
      <c r="R644" s="81"/>
    </row>
    <row r="645" spans="1:18" x14ac:dyDescent="0.2">
      <c r="A645" s="151"/>
      <c r="B645" s="60"/>
      <c r="C645" s="77"/>
      <c r="D645" s="77" t="s">
        <v>633</v>
      </c>
      <c r="E645" s="77" t="s">
        <v>91</v>
      </c>
      <c r="F645" s="43"/>
      <c r="G645" s="77"/>
      <c r="H645" s="125">
        <v>10324.862499999999</v>
      </c>
      <c r="I645" s="97"/>
      <c r="J645" s="97"/>
      <c r="K645" s="97">
        <f>H645</f>
        <v>10324.862499999999</v>
      </c>
      <c r="L645" s="79">
        <f t="shared" si="12"/>
        <v>169623.44749999995</v>
      </c>
      <c r="M645" s="70"/>
      <c r="N645" s="71"/>
      <c r="O645" s="80"/>
      <c r="P645" s="70"/>
      <c r="Q645" s="71"/>
      <c r="R645" s="81"/>
    </row>
    <row r="646" spans="1:18" x14ac:dyDescent="0.2">
      <c r="A646" s="151"/>
      <c r="B646" s="60">
        <v>45654</v>
      </c>
      <c r="C646" s="77" t="s">
        <v>71</v>
      </c>
      <c r="D646" s="77" t="s">
        <v>59</v>
      </c>
      <c r="E646" s="77"/>
      <c r="F646" s="130"/>
      <c r="G646" s="126"/>
      <c r="H646" s="125">
        <v>10324.862499999999</v>
      </c>
      <c r="I646" s="97"/>
      <c r="J646" s="97">
        <f>H646</f>
        <v>10324.862499999999</v>
      </c>
      <c r="K646" s="127"/>
      <c r="L646" s="79">
        <f t="shared" si="12"/>
        <v>179948.30999999994</v>
      </c>
      <c r="M646" s="70"/>
      <c r="N646" s="131"/>
      <c r="O646" s="80"/>
      <c r="P646" s="70"/>
      <c r="Q646" s="71"/>
      <c r="R646" s="81"/>
    </row>
    <row r="647" spans="1:18" x14ac:dyDescent="0.2">
      <c r="A647" s="151"/>
      <c r="B647" s="60"/>
      <c r="C647" s="77"/>
      <c r="D647" s="77" t="s">
        <v>634</v>
      </c>
      <c r="E647" s="77" t="s">
        <v>91</v>
      </c>
      <c r="F647" s="43"/>
      <c r="G647" s="77"/>
      <c r="H647" s="125">
        <v>8597.3700000000008</v>
      </c>
      <c r="I647" s="97"/>
      <c r="J647" s="97"/>
      <c r="K647" s="97">
        <f>H647</f>
        <v>8597.3700000000008</v>
      </c>
      <c r="L647" s="79">
        <f t="shared" si="12"/>
        <v>171350.93999999994</v>
      </c>
      <c r="M647" s="70"/>
      <c r="N647" s="71"/>
      <c r="O647" s="80"/>
      <c r="P647" s="70"/>
      <c r="Q647" s="71"/>
      <c r="R647" s="81"/>
    </row>
    <row r="648" spans="1:18" x14ac:dyDescent="0.2">
      <c r="A648" s="151"/>
      <c r="B648" s="60">
        <v>45661</v>
      </c>
      <c r="C648" s="77" t="s">
        <v>71</v>
      </c>
      <c r="D648" s="77" t="s">
        <v>59</v>
      </c>
      <c r="E648" s="77"/>
      <c r="F648" s="130"/>
      <c r="G648" s="126"/>
      <c r="H648" s="125">
        <v>8597.3700000000008</v>
      </c>
      <c r="I648" s="97"/>
      <c r="J648" s="97">
        <f>H648</f>
        <v>8597.3700000000008</v>
      </c>
      <c r="K648" s="127"/>
      <c r="L648" s="79">
        <f t="shared" si="12"/>
        <v>179948.30999999994</v>
      </c>
      <c r="M648" s="70"/>
      <c r="N648" s="131" t="s">
        <v>648</v>
      </c>
      <c r="O648" s="80"/>
      <c r="P648" s="70"/>
      <c r="Q648" s="71"/>
      <c r="R648" s="81"/>
    </row>
    <row r="649" spans="1:18" x14ac:dyDescent="0.2">
      <c r="A649" s="151"/>
      <c r="B649" s="60"/>
      <c r="C649" s="77"/>
      <c r="D649" s="77" t="s">
        <v>636</v>
      </c>
      <c r="E649" s="77" t="s">
        <v>91</v>
      </c>
      <c r="F649" s="43"/>
      <c r="G649" s="77"/>
      <c r="H649" s="125">
        <v>9018</v>
      </c>
      <c r="I649" s="97"/>
      <c r="J649" s="97"/>
      <c r="K649" s="97">
        <f>H649</f>
        <v>9018</v>
      </c>
      <c r="L649" s="79">
        <f t="shared" ref="L649:L712" si="13">L648+J649-K649</f>
        <v>170930.30999999994</v>
      </c>
      <c r="M649" s="70"/>
      <c r="N649" s="71"/>
      <c r="O649" s="80"/>
      <c r="P649" s="70"/>
      <c r="Q649" s="71"/>
      <c r="R649" s="81"/>
    </row>
    <row r="650" spans="1:18" x14ac:dyDescent="0.2">
      <c r="A650" s="151"/>
      <c r="B650" s="60">
        <v>45668</v>
      </c>
      <c r="C650" s="77" t="s">
        <v>71</v>
      </c>
      <c r="D650" s="77" t="s">
        <v>59</v>
      </c>
      <c r="E650" s="77"/>
      <c r="F650" s="130"/>
      <c r="G650" s="126"/>
      <c r="H650" s="125">
        <v>9018</v>
      </c>
      <c r="I650" s="97"/>
      <c r="J650" s="97">
        <f>H650</f>
        <v>9018</v>
      </c>
      <c r="K650" s="127"/>
      <c r="L650" s="79">
        <f t="shared" si="13"/>
        <v>179948.30999999994</v>
      </c>
      <c r="M650" s="70"/>
      <c r="N650" s="131"/>
      <c r="O650" s="80"/>
      <c r="P650" s="70"/>
      <c r="Q650" s="71"/>
      <c r="R650" s="81"/>
    </row>
    <row r="651" spans="1:18" x14ac:dyDescent="0.2">
      <c r="A651" s="151"/>
      <c r="B651" s="60"/>
      <c r="C651" s="77"/>
      <c r="D651" s="77" t="s">
        <v>637</v>
      </c>
      <c r="E651" s="77" t="s">
        <v>91</v>
      </c>
      <c r="F651" s="43"/>
      <c r="G651" s="77"/>
      <c r="H651" s="125">
        <v>10267</v>
      </c>
      <c r="I651" s="97"/>
      <c r="J651" s="97"/>
      <c r="K651" s="97">
        <f>H651</f>
        <v>10267</v>
      </c>
      <c r="L651" s="79">
        <f t="shared" si="13"/>
        <v>169681.30999999994</v>
      </c>
      <c r="M651" s="70"/>
      <c r="N651" s="71"/>
      <c r="O651" s="80"/>
      <c r="P651" s="70"/>
      <c r="Q651" s="71"/>
      <c r="R651" s="81"/>
    </row>
    <row r="652" spans="1:18" x14ac:dyDescent="0.2">
      <c r="A652" s="151"/>
      <c r="B652" s="60">
        <v>45675</v>
      </c>
      <c r="C652" s="77" t="s">
        <v>71</v>
      </c>
      <c r="D652" s="77" t="s">
        <v>59</v>
      </c>
      <c r="E652" s="77"/>
      <c r="F652" s="130"/>
      <c r="G652" s="126"/>
      <c r="H652" s="125">
        <v>10267</v>
      </c>
      <c r="I652" s="97"/>
      <c r="J652" s="97">
        <f>H652</f>
        <v>10267</v>
      </c>
      <c r="K652" s="127"/>
      <c r="L652" s="79">
        <f t="shared" si="13"/>
        <v>179948.30999999994</v>
      </c>
      <c r="M652" s="70"/>
      <c r="N652" s="131"/>
      <c r="O652" s="80"/>
      <c r="P652" s="70"/>
      <c r="Q652" s="71"/>
      <c r="R652" s="81"/>
    </row>
    <row r="653" spans="1:18" x14ac:dyDescent="0.2">
      <c r="A653" s="151"/>
      <c r="B653" s="60"/>
      <c r="C653" s="77"/>
      <c r="D653" s="77" t="s">
        <v>640</v>
      </c>
      <c r="E653" s="77" t="s">
        <v>91</v>
      </c>
      <c r="F653" s="43"/>
      <c r="G653" s="77"/>
      <c r="H653" s="125">
        <v>9012.84375</v>
      </c>
      <c r="I653" s="97"/>
      <c r="J653" s="97"/>
      <c r="K653" s="97">
        <f>H653</f>
        <v>9012.84375</v>
      </c>
      <c r="L653" s="79">
        <f t="shared" si="13"/>
        <v>170935.46624999994</v>
      </c>
      <c r="M653" s="70"/>
      <c r="N653" s="71"/>
      <c r="O653" s="80"/>
      <c r="P653" s="70"/>
      <c r="Q653" s="71"/>
      <c r="R653" s="81"/>
    </row>
    <row r="654" spans="1:18" x14ac:dyDescent="0.2">
      <c r="A654" s="151"/>
      <c r="B654" s="60">
        <v>45682</v>
      </c>
      <c r="C654" s="77" t="s">
        <v>71</v>
      </c>
      <c r="D654" s="77" t="s">
        <v>59</v>
      </c>
      <c r="E654" s="77"/>
      <c r="F654" s="130"/>
      <c r="G654" s="126"/>
      <c r="H654" s="125">
        <v>9012.84375</v>
      </c>
      <c r="I654" s="97"/>
      <c r="J654" s="97">
        <f>H654</f>
        <v>9012.84375</v>
      </c>
      <c r="K654" s="127"/>
      <c r="L654" s="79">
        <f t="shared" si="13"/>
        <v>179948.30999999994</v>
      </c>
      <c r="M654" s="70"/>
      <c r="N654" s="131"/>
      <c r="O654" s="80"/>
      <c r="P654" s="70"/>
      <c r="Q654" s="71"/>
      <c r="R654" s="81"/>
    </row>
    <row r="655" spans="1:18" x14ac:dyDescent="0.2">
      <c r="A655" s="151"/>
      <c r="B655" s="60"/>
      <c r="C655" s="77"/>
      <c r="D655" s="77" t="s">
        <v>649</v>
      </c>
      <c r="E655" s="77" t="s">
        <v>91</v>
      </c>
      <c r="F655" s="43"/>
      <c r="G655" s="77"/>
      <c r="H655" s="125">
        <v>9745.4937499999996</v>
      </c>
      <c r="I655" s="97"/>
      <c r="J655" s="97"/>
      <c r="K655" s="97">
        <f>H655</f>
        <v>9745.4937499999996</v>
      </c>
      <c r="L655" s="79">
        <f t="shared" si="13"/>
        <v>170202.81624999995</v>
      </c>
      <c r="M655" s="70"/>
      <c r="N655" s="71"/>
      <c r="O655" s="80"/>
      <c r="P655" s="70"/>
      <c r="Q655" s="71"/>
      <c r="R655" s="81"/>
    </row>
    <row r="656" spans="1:18" x14ac:dyDescent="0.2">
      <c r="A656" s="151"/>
      <c r="B656" s="60">
        <v>45689</v>
      </c>
      <c r="C656" s="77" t="s">
        <v>71</v>
      </c>
      <c r="D656" s="77" t="s">
        <v>59</v>
      </c>
      <c r="E656" s="77"/>
      <c r="F656" s="130"/>
      <c r="G656" s="126"/>
      <c r="H656" s="125">
        <v>9745.4937499999996</v>
      </c>
      <c r="I656" s="97"/>
      <c r="J656" s="97">
        <f>H656</f>
        <v>9745.4937499999996</v>
      </c>
      <c r="K656" s="127"/>
      <c r="L656" s="79">
        <f t="shared" si="13"/>
        <v>179948.30999999994</v>
      </c>
      <c r="M656" s="70"/>
      <c r="N656" s="131"/>
      <c r="O656" s="80"/>
      <c r="P656" s="70"/>
      <c r="Q656" s="71"/>
      <c r="R656" s="81"/>
    </row>
    <row r="657" spans="1:18" x14ac:dyDescent="0.2">
      <c r="A657" s="151"/>
      <c r="B657" s="60"/>
      <c r="C657" s="77"/>
      <c r="D657" s="77" t="s">
        <v>650</v>
      </c>
      <c r="E657" s="77" t="s">
        <v>91</v>
      </c>
      <c r="F657" s="43"/>
      <c r="G657" s="77"/>
      <c r="H657" s="125">
        <v>11512.51</v>
      </c>
      <c r="I657" s="97"/>
      <c r="J657" s="97"/>
      <c r="K657" s="97">
        <f>H657</f>
        <v>11512.51</v>
      </c>
      <c r="L657" s="79">
        <f t="shared" si="13"/>
        <v>168435.79999999993</v>
      </c>
      <c r="M657" s="70"/>
      <c r="N657" s="71"/>
      <c r="O657" s="80"/>
      <c r="P657" s="70"/>
      <c r="Q657" s="71"/>
      <c r="R657" s="81"/>
    </row>
    <row r="658" spans="1:18" x14ac:dyDescent="0.2">
      <c r="A658" s="151"/>
      <c r="B658" s="60">
        <v>45696</v>
      </c>
      <c r="C658" s="77" t="s">
        <v>71</v>
      </c>
      <c r="D658" s="77" t="s">
        <v>59</v>
      </c>
      <c r="E658" s="77"/>
      <c r="F658" s="130"/>
      <c r="G658" s="126"/>
      <c r="H658" s="125">
        <v>11512.51</v>
      </c>
      <c r="I658" s="97"/>
      <c r="J658" s="97">
        <f>H658</f>
        <v>11512.51</v>
      </c>
      <c r="K658" s="127"/>
      <c r="L658" s="79">
        <f t="shared" si="13"/>
        <v>179948.30999999994</v>
      </c>
      <c r="M658" s="70"/>
      <c r="N658" s="131"/>
      <c r="O658" s="80"/>
      <c r="P658" s="70"/>
      <c r="Q658" s="71"/>
      <c r="R658" s="81"/>
    </row>
    <row r="659" spans="1:18" x14ac:dyDescent="0.2">
      <c r="A659" s="151"/>
      <c r="B659" s="60"/>
      <c r="C659" s="77"/>
      <c r="D659" s="77" t="s">
        <v>653</v>
      </c>
      <c r="E659" s="77" t="s">
        <v>91</v>
      </c>
      <c r="F659" s="43"/>
      <c r="G659" s="77"/>
      <c r="H659" s="125">
        <v>9516.91</v>
      </c>
      <c r="I659" s="97"/>
      <c r="J659" s="97"/>
      <c r="K659" s="97">
        <f>H659</f>
        <v>9516.91</v>
      </c>
      <c r="L659" s="79">
        <f t="shared" si="13"/>
        <v>170431.39999999994</v>
      </c>
      <c r="M659" s="70"/>
      <c r="N659" s="71"/>
      <c r="O659" s="80"/>
      <c r="P659" s="70"/>
      <c r="Q659" s="71"/>
      <c r="R659" s="81"/>
    </row>
    <row r="660" spans="1:18" x14ac:dyDescent="0.2">
      <c r="A660" s="151"/>
      <c r="B660" s="60">
        <v>45703</v>
      </c>
      <c r="C660" s="77" t="s">
        <v>71</v>
      </c>
      <c r="D660" s="77" t="s">
        <v>59</v>
      </c>
      <c r="E660" s="77"/>
      <c r="F660" s="130"/>
      <c r="G660" s="126"/>
      <c r="H660" s="125">
        <v>9516.91</v>
      </c>
      <c r="I660" s="97"/>
      <c r="J660" s="97">
        <f>H660</f>
        <v>9516.91</v>
      </c>
      <c r="K660" s="127"/>
      <c r="L660" s="79">
        <f t="shared" si="13"/>
        <v>179948.30999999994</v>
      </c>
      <c r="M660" s="70"/>
      <c r="N660" s="131"/>
      <c r="O660" s="80"/>
      <c r="P660" s="70"/>
      <c r="Q660" s="71"/>
      <c r="R660" s="81"/>
    </row>
    <row r="661" spans="1:18" x14ac:dyDescent="0.2">
      <c r="A661" s="151"/>
      <c r="B661" s="60"/>
      <c r="C661" s="77"/>
      <c r="D661" s="77" t="s">
        <v>678</v>
      </c>
      <c r="E661" s="77" t="s">
        <v>91</v>
      </c>
      <c r="F661" s="43"/>
      <c r="G661" s="77"/>
      <c r="H661" s="125">
        <v>14564.793750000001</v>
      </c>
      <c r="I661" s="97"/>
      <c r="J661" s="97"/>
      <c r="K661" s="97">
        <f>H661</f>
        <v>14564.793750000001</v>
      </c>
      <c r="L661" s="79">
        <f t="shared" si="13"/>
        <v>165383.51624999993</v>
      </c>
      <c r="M661" s="70"/>
      <c r="N661" s="71"/>
      <c r="O661" s="80"/>
      <c r="P661" s="70"/>
      <c r="Q661" s="71"/>
      <c r="R661" s="81"/>
    </row>
    <row r="662" spans="1:18" x14ac:dyDescent="0.2">
      <c r="A662" s="151"/>
      <c r="B662" s="60">
        <v>45710</v>
      </c>
      <c r="C662" s="77" t="s">
        <v>71</v>
      </c>
      <c r="D662" s="77" t="s">
        <v>59</v>
      </c>
      <c r="E662" s="77"/>
      <c r="F662" s="130"/>
      <c r="G662" s="126"/>
      <c r="H662" s="125">
        <v>14564.793750000001</v>
      </c>
      <c r="I662" s="97"/>
      <c r="J662" s="97">
        <f>H662</f>
        <v>14564.793750000001</v>
      </c>
      <c r="K662" s="127"/>
      <c r="L662" s="79">
        <f t="shared" si="13"/>
        <v>179948.30999999994</v>
      </c>
      <c r="M662" s="70"/>
      <c r="N662" s="131"/>
      <c r="O662" s="80"/>
      <c r="P662" s="70"/>
      <c r="Q662" s="71"/>
      <c r="R662" s="81"/>
    </row>
    <row r="663" spans="1:18" x14ac:dyDescent="0.2">
      <c r="A663" s="151"/>
      <c r="B663" s="60"/>
      <c r="C663" s="77"/>
      <c r="D663" s="77" t="s">
        <v>679</v>
      </c>
      <c r="E663" s="77" t="s">
        <v>91</v>
      </c>
      <c r="F663" s="43"/>
      <c r="G663" s="77"/>
      <c r="H663" s="125">
        <v>12709.69375</v>
      </c>
      <c r="I663" s="97"/>
      <c r="J663" s="97"/>
      <c r="K663" s="97">
        <f>H663</f>
        <v>12709.69375</v>
      </c>
      <c r="L663" s="79">
        <f t="shared" si="13"/>
        <v>167238.61624999993</v>
      </c>
      <c r="M663" s="70"/>
      <c r="N663" s="71"/>
      <c r="O663" s="80"/>
      <c r="P663" s="70"/>
      <c r="Q663" s="71"/>
      <c r="R663" s="81"/>
    </row>
    <row r="664" spans="1:18" x14ac:dyDescent="0.2">
      <c r="A664" s="151"/>
      <c r="B664" s="60">
        <v>45717</v>
      </c>
      <c r="C664" s="77" t="s">
        <v>71</v>
      </c>
      <c r="D664" s="77" t="s">
        <v>59</v>
      </c>
      <c r="E664" s="77"/>
      <c r="F664" s="130"/>
      <c r="G664" s="126"/>
      <c r="H664" s="125">
        <v>12709.69375</v>
      </c>
      <c r="I664" s="97"/>
      <c r="J664" s="97">
        <f>H664</f>
        <v>12709.69375</v>
      </c>
      <c r="K664" s="127"/>
      <c r="L664" s="79">
        <f t="shared" si="13"/>
        <v>179948.30999999994</v>
      </c>
      <c r="M664" s="70"/>
      <c r="N664" s="131"/>
      <c r="O664" s="80"/>
      <c r="P664" s="70"/>
      <c r="Q664" s="71"/>
      <c r="R664" s="81"/>
    </row>
    <row r="665" spans="1:18" x14ac:dyDescent="0.2">
      <c r="A665" s="151"/>
      <c r="B665" s="60"/>
      <c r="C665" s="77"/>
      <c r="D665" s="77" t="s">
        <v>711</v>
      </c>
      <c r="E665" s="77" t="s">
        <v>91</v>
      </c>
      <c r="F665" s="43"/>
      <c r="G665" s="77"/>
      <c r="H665" s="125">
        <v>17961.5</v>
      </c>
      <c r="I665" s="97"/>
      <c r="J665" s="97"/>
      <c r="K665" s="97">
        <f>H665</f>
        <v>17961.5</v>
      </c>
      <c r="L665" s="79">
        <f t="shared" si="13"/>
        <v>161986.80999999994</v>
      </c>
      <c r="M665" s="70"/>
      <c r="N665" s="71"/>
      <c r="O665" s="80"/>
      <c r="P665" s="70"/>
      <c r="Q665" s="71"/>
      <c r="R665" s="81"/>
    </row>
    <row r="666" spans="1:18" x14ac:dyDescent="0.2">
      <c r="A666" s="151"/>
      <c r="B666" s="60">
        <v>45724</v>
      </c>
      <c r="C666" s="77" t="s">
        <v>71</v>
      </c>
      <c r="D666" s="77" t="s">
        <v>59</v>
      </c>
      <c r="E666" s="77"/>
      <c r="F666" s="130"/>
      <c r="G666" s="126"/>
      <c r="H666" s="125">
        <v>17961.5</v>
      </c>
      <c r="I666" s="97"/>
      <c r="J666" s="97">
        <f>H666</f>
        <v>17961.5</v>
      </c>
      <c r="K666" s="127"/>
      <c r="L666" s="79">
        <f t="shared" si="13"/>
        <v>179948.30999999994</v>
      </c>
      <c r="M666" s="70"/>
      <c r="N666" s="131"/>
      <c r="O666" s="80"/>
      <c r="P666" s="70"/>
      <c r="Q666" s="71"/>
      <c r="R666" s="81"/>
    </row>
    <row r="667" spans="1:18" x14ac:dyDescent="0.2">
      <c r="A667" s="151"/>
      <c r="B667" s="60"/>
      <c r="C667" s="77"/>
      <c r="D667" s="77" t="s">
        <v>683</v>
      </c>
      <c r="E667" s="77" t="s">
        <v>91</v>
      </c>
      <c r="F667" s="43"/>
      <c r="G667" s="77"/>
      <c r="H667" s="125">
        <v>34251.649999999994</v>
      </c>
      <c r="I667" s="97"/>
      <c r="J667" s="97"/>
      <c r="K667" s="97">
        <f>H667</f>
        <v>34251.649999999994</v>
      </c>
      <c r="L667" s="79">
        <f t="shared" si="13"/>
        <v>145696.65999999995</v>
      </c>
      <c r="M667" s="70"/>
      <c r="N667" s="71"/>
      <c r="O667" s="80"/>
      <c r="P667" s="70"/>
      <c r="Q667" s="71"/>
      <c r="R667" s="81"/>
    </row>
    <row r="668" spans="1:18" x14ac:dyDescent="0.2">
      <c r="A668" s="151"/>
      <c r="B668" s="60">
        <v>45731</v>
      </c>
      <c r="C668" s="77" t="s">
        <v>71</v>
      </c>
      <c r="D668" s="77" t="s">
        <v>59</v>
      </c>
      <c r="E668" s="77"/>
      <c r="F668" s="130"/>
      <c r="G668" s="126"/>
      <c r="H668" s="125">
        <v>34251.649999999994</v>
      </c>
      <c r="I668" s="97"/>
      <c r="J668" s="97">
        <f>H668</f>
        <v>34251.649999999994</v>
      </c>
      <c r="K668" s="127"/>
      <c r="L668" s="79">
        <f t="shared" si="13"/>
        <v>179948.30999999994</v>
      </c>
      <c r="M668" s="70"/>
      <c r="N668" s="131"/>
      <c r="O668" s="80"/>
      <c r="P668" s="70"/>
      <c r="Q668" s="71"/>
      <c r="R668" s="81"/>
    </row>
    <row r="669" spans="1:18" x14ac:dyDescent="0.2">
      <c r="A669" s="151"/>
      <c r="B669" s="60"/>
      <c r="C669" s="77"/>
      <c r="D669" s="77" t="s">
        <v>702</v>
      </c>
      <c r="E669" s="77" t="s">
        <v>91</v>
      </c>
      <c r="F669" s="43"/>
      <c r="G669" s="77"/>
      <c r="H669" s="125">
        <v>43472.756249999999</v>
      </c>
      <c r="I669" s="97"/>
      <c r="J669" s="97"/>
      <c r="K669" s="97">
        <f>H669</f>
        <v>43472.756249999999</v>
      </c>
      <c r="L669" s="79">
        <f t="shared" si="13"/>
        <v>136475.55374999993</v>
      </c>
      <c r="M669" s="70"/>
      <c r="N669" s="71"/>
      <c r="O669" s="80"/>
      <c r="P669" s="70"/>
      <c r="Q669" s="71"/>
      <c r="R669" s="81"/>
    </row>
    <row r="670" spans="1:18" x14ac:dyDescent="0.2">
      <c r="A670" s="151"/>
      <c r="B670" s="60">
        <v>45738</v>
      </c>
      <c r="C670" s="77" t="s">
        <v>71</v>
      </c>
      <c r="D670" s="77" t="s">
        <v>59</v>
      </c>
      <c r="E670" s="77"/>
      <c r="F670" s="130"/>
      <c r="G670" s="126"/>
      <c r="H670" s="125">
        <v>43472.756249999999</v>
      </c>
      <c r="I670" s="97"/>
      <c r="J670" s="97">
        <f>H670</f>
        <v>43472.756249999999</v>
      </c>
      <c r="K670" s="127"/>
      <c r="L670" s="79">
        <f t="shared" si="13"/>
        <v>179948.30999999994</v>
      </c>
      <c r="M670" s="70"/>
      <c r="N670" s="131"/>
      <c r="O670" s="80"/>
      <c r="P670" s="70"/>
      <c r="Q670" s="71"/>
      <c r="R670" s="81"/>
    </row>
    <row r="671" spans="1:18" x14ac:dyDescent="0.2">
      <c r="A671" s="151"/>
      <c r="B671" s="60"/>
      <c r="C671" s="77"/>
      <c r="D671" s="77" t="s">
        <v>708</v>
      </c>
      <c r="E671" s="77" t="s">
        <v>91</v>
      </c>
      <c r="F671" s="43"/>
      <c r="G671" s="77"/>
      <c r="H671" s="125">
        <v>14529</v>
      </c>
      <c r="I671" s="97"/>
      <c r="J671" s="97"/>
      <c r="K671" s="97">
        <f>H671</f>
        <v>14529</v>
      </c>
      <c r="L671" s="79">
        <f t="shared" si="13"/>
        <v>165419.30999999994</v>
      </c>
      <c r="M671" s="70"/>
      <c r="N671" s="71"/>
      <c r="O671" s="80"/>
      <c r="P671" s="70"/>
      <c r="Q671" s="71"/>
      <c r="R671" s="81"/>
    </row>
    <row r="672" spans="1:18" x14ac:dyDescent="0.2">
      <c r="A672" s="151"/>
      <c r="B672" s="60">
        <v>45745</v>
      </c>
      <c r="C672" s="77" t="s">
        <v>71</v>
      </c>
      <c r="D672" s="77" t="s">
        <v>59</v>
      </c>
      <c r="E672" s="77"/>
      <c r="F672" s="130"/>
      <c r="G672" s="126"/>
      <c r="H672" s="125">
        <v>14529</v>
      </c>
      <c r="I672" s="97"/>
      <c r="J672" s="97">
        <f>H672</f>
        <v>14529</v>
      </c>
      <c r="K672" s="127"/>
      <c r="L672" s="79">
        <f t="shared" si="13"/>
        <v>179948.30999999994</v>
      </c>
      <c r="M672" s="70"/>
      <c r="N672" s="131"/>
      <c r="O672" s="80"/>
      <c r="P672" s="70"/>
      <c r="Q672" s="71"/>
      <c r="R672" s="81"/>
    </row>
    <row r="673" spans="1:18" x14ac:dyDescent="0.2">
      <c r="A673" s="151"/>
      <c r="B673" s="60"/>
      <c r="C673" s="77"/>
      <c r="D673" s="77" t="s">
        <v>712</v>
      </c>
      <c r="E673" s="77" t="s">
        <v>91</v>
      </c>
      <c r="F673" s="43"/>
      <c r="G673" s="77"/>
      <c r="H673" s="125">
        <v>10978.1625</v>
      </c>
      <c r="I673" s="97"/>
      <c r="J673" s="97"/>
      <c r="K673" s="97">
        <f>H673</f>
        <v>10978.1625</v>
      </c>
      <c r="L673" s="79">
        <f t="shared" si="13"/>
        <v>168970.14749999993</v>
      </c>
      <c r="M673" s="70"/>
      <c r="N673" s="71"/>
      <c r="O673" s="80"/>
      <c r="P673" s="70"/>
      <c r="Q673" s="71"/>
      <c r="R673" s="81"/>
    </row>
    <row r="674" spans="1:18" ht="12" customHeight="1" x14ac:dyDescent="0.2">
      <c r="A674" s="151"/>
      <c r="B674" s="60">
        <v>45752</v>
      </c>
      <c r="C674" s="77" t="s">
        <v>71</v>
      </c>
      <c r="D674" s="77" t="s">
        <v>59</v>
      </c>
      <c r="E674" s="77"/>
      <c r="F674" s="130"/>
      <c r="G674" s="126"/>
      <c r="H674" s="125">
        <v>10978.1625</v>
      </c>
      <c r="I674" s="97"/>
      <c r="J674" s="97">
        <f>H674</f>
        <v>10978.1625</v>
      </c>
      <c r="K674" s="127"/>
      <c r="L674" s="79">
        <f t="shared" si="13"/>
        <v>179948.30999999994</v>
      </c>
      <c r="M674" s="70"/>
      <c r="N674" s="131"/>
      <c r="O674" s="80"/>
      <c r="P674" s="70"/>
      <c r="Q674" s="71"/>
      <c r="R674" s="81"/>
    </row>
    <row r="675" spans="1:18" x14ac:dyDescent="0.2">
      <c r="A675" s="151"/>
      <c r="B675" s="60"/>
      <c r="C675" s="77"/>
      <c r="D675" s="77" t="s">
        <v>713</v>
      </c>
      <c r="E675" s="77" t="s">
        <v>91</v>
      </c>
      <c r="F675" s="43"/>
      <c r="G675" s="77"/>
      <c r="H675" s="125">
        <v>13905.88125</v>
      </c>
      <c r="I675" s="97"/>
      <c r="J675" s="97"/>
      <c r="K675" s="97">
        <f>H675</f>
        <v>13905.88125</v>
      </c>
      <c r="L675" s="79">
        <f t="shared" si="13"/>
        <v>166042.42874999993</v>
      </c>
      <c r="M675" s="70"/>
      <c r="N675" s="71"/>
      <c r="O675" s="80"/>
      <c r="P675" s="70"/>
      <c r="Q675" s="71"/>
      <c r="R675" s="81"/>
    </row>
    <row r="676" spans="1:18" x14ac:dyDescent="0.2">
      <c r="A676" s="151"/>
      <c r="B676" s="60">
        <v>45759</v>
      </c>
      <c r="C676" s="77" t="s">
        <v>71</v>
      </c>
      <c r="D676" s="77" t="s">
        <v>59</v>
      </c>
      <c r="E676" s="77"/>
      <c r="F676" s="130"/>
      <c r="G676" s="126"/>
      <c r="H676" s="125">
        <v>13905.88125</v>
      </c>
      <c r="I676" s="97"/>
      <c r="J676" s="97">
        <f>H676</f>
        <v>13905.88125</v>
      </c>
      <c r="K676" s="127"/>
      <c r="L676" s="79">
        <f t="shared" si="13"/>
        <v>179948.30999999994</v>
      </c>
      <c r="M676" s="70"/>
      <c r="N676" s="131"/>
      <c r="O676" s="80"/>
      <c r="P676" s="70"/>
      <c r="Q676" s="71"/>
      <c r="R676" s="81"/>
    </row>
    <row r="677" spans="1:18" x14ac:dyDescent="0.2">
      <c r="A677" s="151"/>
      <c r="B677" s="60"/>
      <c r="C677" s="77"/>
      <c r="D677" s="77" t="s">
        <v>723</v>
      </c>
      <c r="E677" s="77" t="s">
        <v>91</v>
      </c>
      <c r="F677" s="43"/>
      <c r="G677" s="77"/>
      <c r="H677" s="125">
        <v>12905.96875</v>
      </c>
      <c r="I677" s="97"/>
      <c r="J677" s="97"/>
      <c r="K677" s="97">
        <f>H677</f>
        <v>12905.96875</v>
      </c>
      <c r="L677" s="79">
        <f t="shared" si="13"/>
        <v>167042.34124999994</v>
      </c>
      <c r="M677" s="70"/>
      <c r="N677" s="71"/>
      <c r="O677" s="80"/>
      <c r="P677" s="70"/>
      <c r="Q677" s="71"/>
      <c r="R677" s="81"/>
    </row>
    <row r="678" spans="1:18" x14ac:dyDescent="0.2">
      <c r="A678" s="151"/>
      <c r="B678" s="60">
        <v>45767</v>
      </c>
      <c r="C678" s="77" t="s">
        <v>71</v>
      </c>
      <c r="D678" s="77" t="s">
        <v>59</v>
      </c>
      <c r="E678" s="77"/>
      <c r="F678" s="130"/>
      <c r="G678" s="126"/>
      <c r="H678" s="125">
        <v>12905.96875</v>
      </c>
      <c r="I678" s="97"/>
      <c r="J678" s="97">
        <f>H678</f>
        <v>12905.96875</v>
      </c>
      <c r="K678" s="127"/>
      <c r="L678" s="79">
        <f t="shared" si="13"/>
        <v>179948.30999999994</v>
      </c>
      <c r="M678" s="70"/>
      <c r="N678" s="131"/>
      <c r="O678" s="80"/>
      <c r="P678" s="70"/>
      <c r="Q678" s="71"/>
      <c r="R678" s="81"/>
    </row>
    <row r="679" spans="1:18" x14ac:dyDescent="0.2">
      <c r="A679" s="151"/>
      <c r="B679" s="60"/>
      <c r="C679" s="77"/>
      <c r="D679" s="77" t="s">
        <v>724</v>
      </c>
      <c r="E679" s="77" t="s">
        <v>91</v>
      </c>
      <c r="F679" s="43"/>
      <c r="G679" s="77"/>
      <c r="H679" s="125">
        <v>9406.2750000000015</v>
      </c>
      <c r="I679" s="97"/>
      <c r="J679" s="97"/>
      <c r="K679" s="97">
        <f>H679</f>
        <v>9406.2750000000015</v>
      </c>
      <c r="L679" s="79">
        <f t="shared" si="13"/>
        <v>170542.03499999995</v>
      </c>
      <c r="M679" s="70"/>
      <c r="N679" s="71"/>
      <c r="O679" s="80"/>
      <c r="P679" s="70"/>
      <c r="Q679" s="71"/>
      <c r="R679" s="81"/>
    </row>
    <row r="680" spans="1:18" x14ac:dyDescent="0.2">
      <c r="A680" s="151"/>
      <c r="B680" s="60">
        <v>45773</v>
      </c>
      <c r="C680" s="77" t="s">
        <v>71</v>
      </c>
      <c r="D680" s="77" t="s">
        <v>59</v>
      </c>
      <c r="E680" s="77"/>
      <c r="F680" s="130"/>
      <c r="G680" s="126"/>
      <c r="H680" s="125">
        <v>9406.2750000000015</v>
      </c>
      <c r="I680" s="97"/>
      <c r="J680" s="97"/>
      <c r="K680" s="127"/>
      <c r="L680" s="79">
        <f t="shared" si="13"/>
        <v>170542.03499999995</v>
      </c>
      <c r="M680" s="70"/>
      <c r="N680" s="131"/>
      <c r="O680" s="80"/>
      <c r="P680" s="70"/>
      <c r="Q680" s="71"/>
      <c r="R680" s="81"/>
    </row>
    <row r="681" spans="1:18" x14ac:dyDescent="0.2">
      <c r="A681" s="151"/>
      <c r="B681" s="60"/>
      <c r="C681" s="77"/>
      <c r="D681" s="77" t="s">
        <v>725</v>
      </c>
      <c r="E681" s="77" t="s">
        <v>91</v>
      </c>
      <c r="F681" s="43"/>
      <c r="G681" s="77"/>
      <c r="H681" s="125">
        <v>2322.34</v>
      </c>
      <c r="I681" s="97"/>
      <c r="J681" s="97"/>
      <c r="K681" s="97">
        <f>H681</f>
        <v>2322.34</v>
      </c>
      <c r="L681" s="79">
        <f t="shared" si="13"/>
        <v>168219.69499999995</v>
      </c>
      <c r="M681" s="70"/>
      <c r="N681" s="71"/>
      <c r="O681" s="80"/>
      <c r="P681" s="70"/>
      <c r="Q681" s="71"/>
      <c r="R681" s="81"/>
    </row>
    <row r="682" spans="1:18" x14ac:dyDescent="0.2">
      <c r="A682" s="151"/>
      <c r="B682" s="60">
        <v>45780</v>
      </c>
      <c r="C682" s="77" t="s">
        <v>71</v>
      </c>
      <c r="D682" s="77" t="s">
        <v>59</v>
      </c>
      <c r="E682" s="77"/>
      <c r="F682" s="130"/>
      <c r="G682" s="126"/>
      <c r="H682" s="125">
        <v>2322.34</v>
      </c>
      <c r="I682" s="97"/>
      <c r="J682" s="97">
        <f>H682</f>
        <v>2322.34</v>
      </c>
      <c r="K682" s="127"/>
      <c r="L682" s="79">
        <f t="shared" si="13"/>
        <v>170542.03499999995</v>
      </c>
      <c r="M682" s="70"/>
      <c r="N682" s="131"/>
      <c r="O682" s="80"/>
      <c r="P682" s="70"/>
      <c r="Q682" s="71"/>
      <c r="R682" s="81"/>
    </row>
    <row r="683" spans="1:18" x14ac:dyDescent="0.2">
      <c r="A683" s="151"/>
      <c r="B683" s="60"/>
      <c r="C683" s="77"/>
      <c r="D683" s="77" t="s">
        <v>726</v>
      </c>
      <c r="E683" s="77" t="s">
        <v>91</v>
      </c>
      <c r="F683" s="43"/>
      <c r="G683" s="77"/>
      <c r="H683" s="125">
        <v>1471.6875</v>
      </c>
      <c r="I683" s="97"/>
      <c r="J683" s="97"/>
      <c r="K683" s="97">
        <f>H683</f>
        <v>1471.6875</v>
      </c>
      <c r="L683" s="79">
        <f t="shared" si="13"/>
        <v>169070.34749999995</v>
      </c>
      <c r="M683" s="70"/>
      <c r="N683" s="71"/>
      <c r="O683" s="80"/>
      <c r="P683" s="70"/>
      <c r="Q683" s="71"/>
      <c r="R683" s="81"/>
    </row>
    <row r="684" spans="1:18" x14ac:dyDescent="0.2">
      <c r="A684" s="151"/>
      <c r="B684" s="60">
        <v>45787</v>
      </c>
      <c r="C684" s="77" t="s">
        <v>71</v>
      </c>
      <c r="D684" s="77" t="s">
        <v>59</v>
      </c>
      <c r="E684" s="77"/>
      <c r="F684" s="130"/>
      <c r="G684" s="126"/>
      <c r="H684" s="125">
        <v>1471.6875</v>
      </c>
      <c r="I684" s="97"/>
      <c r="J684" s="97">
        <f>H684</f>
        <v>1471.6875</v>
      </c>
      <c r="K684" s="127"/>
      <c r="L684" s="79">
        <f t="shared" si="13"/>
        <v>170542.03499999995</v>
      </c>
      <c r="M684" s="70"/>
      <c r="N684" s="131"/>
      <c r="O684" s="80"/>
      <c r="P684" s="70"/>
      <c r="Q684" s="71"/>
      <c r="R684" s="81"/>
    </row>
    <row r="685" spans="1:18" x14ac:dyDescent="0.2">
      <c r="A685" s="151"/>
      <c r="B685" s="60"/>
      <c r="C685" s="77"/>
      <c r="D685" s="77" t="s">
        <v>735</v>
      </c>
      <c r="E685" s="77" t="s">
        <v>91</v>
      </c>
      <c r="F685" s="43"/>
      <c r="G685" s="77"/>
      <c r="H685" s="125">
        <v>1883.96875</v>
      </c>
      <c r="I685" s="97"/>
      <c r="J685" s="97"/>
      <c r="K685" s="97">
        <f>H685</f>
        <v>1883.96875</v>
      </c>
      <c r="L685" s="79">
        <f t="shared" si="13"/>
        <v>168658.06624999995</v>
      </c>
      <c r="M685" s="70"/>
      <c r="N685" s="71"/>
      <c r="O685" s="80"/>
      <c r="P685" s="70"/>
      <c r="Q685" s="71"/>
      <c r="R685" s="81"/>
    </row>
    <row r="686" spans="1:18" x14ac:dyDescent="0.2">
      <c r="A686" s="151"/>
      <c r="B686" s="60">
        <v>45825</v>
      </c>
      <c r="C686" s="77" t="s">
        <v>71</v>
      </c>
      <c r="D686" s="77" t="s">
        <v>59</v>
      </c>
      <c r="E686" s="77"/>
      <c r="F686" s="130"/>
      <c r="G686" s="126"/>
      <c r="H686" s="125">
        <v>1883.96875</v>
      </c>
      <c r="I686" s="97"/>
      <c r="J686" s="97">
        <f>H686</f>
        <v>1883.96875</v>
      </c>
      <c r="K686" s="127"/>
      <c r="L686" s="79">
        <f t="shared" si="13"/>
        <v>170542.03499999995</v>
      </c>
      <c r="M686" s="70"/>
      <c r="N686" s="131"/>
      <c r="O686" s="80"/>
      <c r="P686" s="70"/>
      <c r="Q686" s="71"/>
      <c r="R686" s="81"/>
    </row>
    <row r="687" spans="1:18" x14ac:dyDescent="0.2">
      <c r="A687" s="151"/>
      <c r="B687" s="60"/>
      <c r="C687" s="77"/>
      <c r="D687" s="77" t="s">
        <v>736</v>
      </c>
      <c r="E687" s="77" t="s">
        <v>91</v>
      </c>
      <c r="F687" s="43"/>
      <c r="G687" s="77"/>
      <c r="H687" s="125">
        <v>5585.1062499999998</v>
      </c>
      <c r="I687" s="97"/>
      <c r="J687" s="97"/>
      <c r="K687" s="97">
        <f>H687</f>
        <v>5585.1062499999998</v>
      </c>
      <c r="L687" s="79">
        <f t="shared" si="13"/>
        <v>164956.92874999993</v>
      </c>
      <c r="M687" s="70"/>
      <c r="N687" s="71"/>
      <c r="O687" s="80"/>
      <c r="P687" s="70"/>
      <c r="Q687" s="71"/>
      <c r="R687" s="81"/>
    </row>
    <row r="688" spans="1:18" x14ac:dyDescent="0.2">
      <c r="A688" s="151"/>
      <c r="B688" s="60">
        <v>45801</v>
      </c>
      <c r="C688" s="77" t="s">
        <v>71</v>
      </c>
      <c r="D688" s="77" t="s">
        <v>59</v>
      </c>
      <c r="E688" s="77"/>
      <c r="F688" s="130"/>
      <c r="G688" s="126"/>
      <c r="H688" s="125">
        <v>5585.1062499999998</v>
      </c>
      <c r="I688" s="97"/>
      <c r="J688" s="97">
        <f>H688</f>
        <v>5585.1062499999998</v>
      </c>
      <c r="K688" s="127"/>
      <c r="L688" s="79">
        <f t="shared" si="13"/>
        <v>170542.03499999995</v>
      </c>
      <c r="M688" s="70"/>
      <c r="N688" s="131"/>
      <c r="O688" s="80"/>
      <c r="P688" s="70"/>
      <c r="Q688" s="71"/>
      <c r="R688" s="81"/>
    </row>
    <row r="689" spans="1:18" x14ac:dyDescent="0.2">
      <c r="A689" s="151"/>
      <c r="B689" s="60"/>
      <c r="C689" s="77"/>
      <c r="D689" s="77" t="s">
        <v>746</v>
      </c>
      <c r="E689" s="77" t="s">
        <v>91</v>
      </c>
      <c r="F689" s="43"/>
      <c r="G689" s="77"/>
      <c r="H689" s="125">
        <v>3949.55</v>
      </c>
      <c r="I689" s="97"/>
      <c r="J689" s="97"/>
      <c r="K689" s="97">
        <f>H689</f>
        <v>3949.55</v>
      </c>
      <c r="L689" s="79">
        <f t="shared" si="13"/>
        <v>166592.48499999996</v>
      </c>
      <c r="M689" s="70"/>
      <c r="N689" s="71"/>
      <c r="O689" s="80"/>
      <c r="P689" s="70"/>
      <c r="Q689" s="71"/>
      <c r="R689" s="81"/>
    </row>
    <row r="690" spans="1:18" x14ac:dyDescent="0.2">
      <c r="A690" s="151"/>
      <c r="B690" s="60">
        <v>45808</v>
      </c>
      <c r="C690" s="77" t="s">
        <v>71</v>
      </c>
      <c r="D690" s="77" t="s">
        <v>59</v>
      </c>
      <c r="E690" s="77"/>
      <c r="F690" s="130"/>
      <c r="G690" s="126"/>
      <c r="H690" s="125">
        <v>3949.55</v>
      </c>
      <c r="I690" s="97"/>
      <c r="J690" s="97">
        <f>H690</f>
        <v>3949.55</v>
      </c>
      <c r="K690" s="127"/>
      <c r="L690" s="79">
        <f t="shared" si="13"/>
        <v>170542.03499999995</v>
      </c>
      <c r="M690" s="70"/>
      <c r="N690" s="131"/>
      <c r="O690" s="80"/>
      <c r="P690" s="70"/>
      <c r="Q690" s="71"/>
      <c r="R690" s="81"/>
    </row>
    <row r="691" spans="1:18" x14ac:dyDescent="0.2">
      <c r="A691" s="151"/>
      <c r="B691" s="60"/>
      <c r="C691" s="77"/>
      <c r="D691" s="77" t="s">
        <v>768</v>
      </c>
      <c r="E691" s="77" t="s">
        <v>91</v>
      </c>
      <c r="F691" s="43"/>
      <c r="G691" s="77"/>
      <c r="H691" s="125">
        <v>21586.84</v>
      </c>
      <c r="I691" s="97"/>
      <c r="J691" s="97"/>
      <c r="K691" s="97">
        <f>H691</f>
        <v>21586.84</v>
      </c>
      <c r="L691" s="79">
        <f t="shared" si="13"/>
        <v>148955.19499999995</v>
      </c>
      <c r="M691" s="70"/>
      <c r="N691" s="71"/>
      <c r="O691" s="80"/>
      <c r="P691" s="70"/>
      <c r="Q691" s="71"/>
      <c r="R691" s="81"/>
    </row>
    <row r="692" spans="1:18" x14ac:dyDescent="0.2">
      <c r="A692" s="151"/>
      <c r="B692" s="60">
        <v>45818</v>
      </c>
      <c r="C692" s="77" t="s">
        <v>71</v>
      </c>
      <c r="D692" s="77" t="s">
        <v>59</v>
      </c>
      <c r="E692" s="77"/>
      <c r="F692" s="130"/>
      <c r="G692" s="126"/>
      <c r="H692" s="125">
        <v>21586.84</v>
      </c>
      <c r="I692" s="97"/>
      <c r="J692" s="97">
        <f>H692</f>
        <v>21586.84</v>
      </c>
      <c r="K692" s="127"/>
      <c r="L692" s="79">
        <f t="shared" si="13"/>
        <v>170542.03499999995</v>
      </c>
      <c r="M692" s="70"/>
      <c r="N692" s="131"/>
      <c r="O692" s="80"/>
      <c r="P692" s="70"/>
      <c r="Q692" s="71"/>
      <c r="R692" s="81"/>
    </row>
    <row r="693" spans="1:18" x14ac:dyDescent="0.2">
      <c r="A693" s="151"/>
      <c r="B693" s="60"/>
      <c r="C693" s="77"/>
      <c r="D693" s="77" t="s">
        <v>747</v>
      </c>
      <c r="E693" s="77" t="s">
        <v>91</v>
      </c>
      <c r="F693" s="43"/>
      <c r="G693" s="77"/>
      <c r="H693" s="125">
        <v>6916.9312499999996</v>
      </c>
      <c r="I693" s="97"/>
      <c r="J693" s="97"/>
      <c r="K693" s="97">
        <f>H693</f>
        <v>6916.9312499999996</v>
      </c>
      <c r="L693" s="79">
        <f t="shared" si="13"/>
        <v>163625.10374999995</v>
      </c>
      <c r="M693" s="70"/>
      <c r="N693" s="71"/>
      <c r="O693" s="80"/>
      <c r="P693" s="70"/>
      <c r="Q693" s="71"/>
      <c r="R693" s="81"/>
    </row>
    <row r="694" spans="1:18" x14ac:dyDescent="0.2">
      <c r="A694" s="151"/>
      <c r="B694" s="60">
        <v>45816</v>
      </c>
      <c r="C694" s="77" t="s">
        <v>71</v>
      </c>
      <c r="D694" s="77" t="s">
        <v>59</v>
      </c>
      <c r="E694" s="77"/>
      <c r="F694" s="130"/>
      <c r="G694" s="126"/>
      <c r="H694" s="125">
        <v>6916.9312499999996</v>
      </c>
      <c r="I694" s="97"/>
      <c r="J694" s="97">
        <f>H694</f>
        <v>6916.9312499999996</v>
      </c>
      <c r="K694" s="127"/>
      <c r="L694" s="79">
        <f t="shared" si="13"/>
        <v>170542.03499999995</v>
      </c>
      <c r="M694" s="70"/>
      <c r="N694" s="131"/>
      <c r="O694" s="80"/>
      <c r="P694" s="70"/>
      <c r="Q694" s="71"/>
      <c r="R694" s="81"/>
    </row>
    <row r="695" spans="1:18" x14ac:dyDescent="0.2">
      <c r="A695" s="151"/>
      <c r="B695" s="60"/>
      <c r="C695" s="77"/>
      <c r="D695" s="77" t="s">
        <v>748</v>
      </c>
      <c r="E695" s="77" t="s">
        <v>91</v>
      </c>
      <c r="F695" s="43"/>
      <c r="G695" s="77"/>
      <c r="H695" s="125">
        <v>13091.6</v>
      </c>
      <c r="I695" s="97"/>
      <c r="J695" s="97"/>
      <c r="K695" s="97">
        <f>H695</f>
        <v>13091.6</v>
      </c>
      <c r="L695" s="79">
        <f t="shared" si="13"/>
        <v>157450.43499999994</v>
      </c>
      <c r="M695" s="70"/>
      <c r="N695" s="71"/>
      <c r="O695" s="80"/>
      <c r="P695" s="70"/>
      <c r="Q695" s="71"/>
      <c r="R695" s="81"/>
    </row>
    <row r="696" spans="1:18" x14ac:dyDescent="0.2">
      <c r="A696" s="151"/>
      <c r="B696" s="60">
        <v>45822</v>
      </c>
      <c r="C696" s="77" t="s">
        <v>71</v>
      </c>
      <c r="D696" s="77" t="s">
        <v>59</v>
      </c>
      <c r="E696" s="77"/>
      <c r="F696" s="130"/>
      <c r="G696" s="126"/>
      <c r="H696" s="125">
        <v>13091.6</v>
      </c>
      <c r="I696" s="97"/>
      <c r="J696" s="97"/>
      <c r="K696" s="127"/>
      <c r="L696" s="79">
        <f t="shared" si="13"/>
        <v>157450.43499999994</v>
      </c>
      <c r="M696" s="70"/>
      <c r="N696" s="131"/>
      <c r="O696" s="80"/>
      <c r="P696" s="70"/>
      <c r="Q696" s="71"/>
      <c r="R696" s="81"/>
    </row>
    <row r="697" spans="1:18" x14ac:dyDescent="0.2">
      <c r="A697" s="151"/>
      <c r="B697" s="60"/>
      <c r="C697" s="77"/>
      <c r="D697" s="77" t="s">
        <v>749</v>
      </c>
      <c r="E697" s="77" t="s">
        <v>91</v>
      </c>
      <c r="F697" s="43"/>
      <c r="G697" s="77"/>
      <c r="H697" s="125">
        <v>12189.668750000001</v>
      </c>
      <c r="I697" s="97"/>
      <c r="J697" s="97"/>
      <c r="K697" s="97">
        <f>H697</f>
        <v>12189.668750000001</v>
      </c>
      <c r="L697" s="79">
        <f t="shared" si="13"/>
        <v>145260.76624999993</v>
      </c>
      <c r="M697" s="70"/>
      <c r="N697" s="71"/>
      <c r="O697" s="80"/>
      <c r="P697" s="70"/>
      <c r="Q697" s="71"/>
      <c r="R697" s="81"/>
    </row>
    <row r="698" spans="1:18" x14ac:dyDescent="0.2">
      <c r="A698" s="151"/>
      <c r="B698" s="60">
        <v>45829</v>
      </c>
      <c r="C698" s="77" t="s">
        <v>71</v>
      </c>
      <c r="D698" s="77" t="s">
        <v>59</v>
      </c>
      <c r="E698" s="77"/>
      <c r="F698" s="130"/>
      <c r="G698" s="126"/>
      <c r="H698" s="125">
        <v>12189.668750000001</v>
      </c>
      <c r="I698" s="97"/>
      <c r="J698" s="97">
        <f>H698</f>
        <v>12189.668750000001</v>
      </c>
      <c r="K698" s="127"/>
      <c r="L698" s="79">
        <f t="shared" si="13"/>
        <v>157450.43499999994</v>
      </c>
      <c r="M698" s="70"/>
      <c r="N698" s="131"/>
      <c r="O698" s="80"/>
      <c r="P698" s="70"/>
      <c r="Q698" s="71"/>
      <c r="R698" s="81"/>
    </row>
    <row r="699" spans="1:18" x14ac:dyDescent="0.2">
      <c r="A699" s="151"/>
      <c r="B699" s="60"/>
      <c r="C699" s="77"/>
      <c r="D699" s="77" t="s">
        <v>750</v>
      </c>
      <c r="E699" s="77" t="s">
        <v>91</v>
      </c>
      <c r="F699" s="43"/>
      <c r="G699" s="77"/>
      <c r="H699" s="283">
        <v>3945.375</v>
      </c>
      <c r="I699" s="97"/>
      <c r="J699" s="97"/>
      <c r="K699" s="97">
        <f>H699</f>
        <v>3945.375</v>
      </c>
      <c r="L699" s="79">
        <f t="shared" si="13"/>
        <v>153505.05999999994</v>
      </c>
      <c r="M699" s="70"/>
      <c r="N699" s="71"/>
      <c r="O699" s="80"/>
      <c r="P699" s="70"/>
      <c r="Q699" s="71"/>
      <c r="R699" s="81"/>
    </row>
    <row r="700" spans="1:18" x14ac:dyDescent="0.2">
      <c r="A700" s="151"/>
      <c r="B700" s="60">
        <v>45836</v>
      </c>
      <c r="C700" s="77" t="s">
        <v>71</v>
      </c>
      <c r="D700" s="77" t="s">
        <v>59</v>
      </c>
      <c r="E700" s="77"/>
      <c r="F700" s="130"/>
      <c r="G700" s="280"/>
      <c r="H700" s="125">
        <v>3945.375</v>
      </c>
      <c r="I700" s="282"/>
      <c r="J700" s="97">
        <f>H700</f>
        <v>3945.375</v>
      </c>
      <c r="K700" s="127"/>
      <c r="L700" s="79">
        <f t="shared" si="13"/>
        <v>157450.43499999994</v>
      </c>
      <c r="M700" s="70"/>
      <c r="N700" s="131"/>
      <c r="O700" s="80"/>
      <c r="P700" s="70"/>
      <c r="Q700" s="71"/>
      <c r="R700" s="81"/>
    </row>
    <row r="701" spans="1:18" ht="15" x14ac:dyDescent="0.25">
      <c r="A701" s="151"/>
      <c r="B701" s="60"/>
      <c r="C701" s="77"/>
      <c r="D701" s="77" t="s">
        <v>763</v>
      </c>
      <c r="E701" s="77" t="s">
        <v>91</v>
      </c>
      <c r="F701" s="43"/>
      <c r="G701" s="281"/>
      <c r="H701" s="284">
        <v>5188.4799999999996</v>
      </c>
      <c r="I701" s="282"/>
      <c r="J701" s="97"/>
      <c r="K701" s="97">
        <f>H701</f>
        <v>5188.4799999999996</v>
      </c>
      <c r="L701" s="79">
        <f t="shared" si="13"/>
        <v>152261.95499999993</v>
      </c>
      <c r="M701" s="70"/>
      <c r="N701" s="71"/>
      <c r="O701" s="80"/>
      <c r="P701" s="70"/>
      <c r="Q701" s="71"/>
      <c r="R701" s="81"/>
    </row>
    <row r="702" spans="1:18" ht="15" x14ac:dyDescent="0.25">
      <c r="A702" s="151"/>
      <c r="B702" s="60">
        <v>45843</v>
      </c>
      <c r="C702" s="77" t="s">
        <v>71</v>
      </c>
      <c r="D702" s="77" t="s">
        <v>59</v>
      </c>
      <c r="E702" s="77"/>
      <c r="F702" s="130"/>
      <c r="G702" s="280"/>
      <c r="H702" s="284">
        <v>5188.4799999999996</v>
      </c>
      <c r="I702" s="282"/>
      <c r="J702" s="97">
        <f>H702</f>
        <v>5188.4799999999996</v>
      </c>
      <c r="K702" s="127"/>
      <c r="L702" s="79">
        <f t="shared" si="13"/>
        <v>157450.43499999994</v>
      </c>
      <c r="M702" s="70"/>
      <c r="N702" s="131"/>
      <c r="O702" s="80"/>
      <c r="P702" s="70"/>
      <c r="Q702" s="71"/>
      <c r="R702" s="81"/>
    </row>
    <row r="703" spans="1:18" ht="15" x14ac:dyDescent="0.25">
      <c r="A703" s="151"/>
      <c r="B703" s="60"/>
      <c r="C703" s="77"/>
      <c r="D703" s="77" t="s">
        <v>778</v>
      </c>
      <c r="E703" s="77" t="s">
        <v>91</v>
      </c>
      <c r="F703" s="43"/>
      <c r="G703" s="281"/>
      <c r="H703" s="285">
        <v>3006</v>
      </c>
      <c r="I703" s="282"/>
      <c r="J703" s="97"/>
      <c r="K703" s="97">
        <f>H703</f>
        <v>3006</v>
      </c>
      <c r="L703" s="79">
        <f t="shared" si="13"/>
        <v>154444.43499999994</v>
      </c>
      <c r="M703" s="70"/>
      <c r="N703" s="71"/>
      <c r="O703" s="80"/>
      <c r="P703" s="70"/>
      <c r="Q703" s="71"/>
      <c r="R703" s="81"/>
    </row>
    <row r="704" spans="1:18" ht="15" x14ac:dyDescent="0.25">
      <c r="A704" s="151"/>
      <c r="B704" s="60">
        <v>45850</v>
      </c>
      <c r="C704" s="77" t="s">
        <v>71</v>
      </c>
      <c r="D704" s="77" t="s">
        <v>59</v>
      </c>
      <c r="E704" s="77"/>
      <c r="F704" s="130"/>
      <c r="G704" s="280"/>
      <c r="H704" s="284">
        <v>3006</v>
      </c>
      <c r="I704" s="282"/>
      <c r="J704" s="97"/>
      <c r="K704" s="127"/>
      <c r="L704" s="79">
        <f t="shared" si="13"/>
        <v>154444.43499999994</v>
      </c>
      <c r="M704" s="70"/>
      <c r="N704" s="131"/>
      <c r="O704" s="80"/>
      <c r="P704" s="70"/>
      <c r="Q704" s="71"/>
      <c r="R704" s="81"/>
    </row>
    <row r="705" spans="1:18" ht="15" x14ac:dyDescent="0.25">
      <c r="A705" s="151"/>
      <c r="B705" s="60"/>
      <c r="C705" s="77"/>
      <c r="D705" s="77" t="s">
        <v>779</v>
      </c>
      <c r="E705" s="77" t="s">
        <v>91</v>
      </c>
      <c r="F705" s="43"/>
      <c r="G705" s="281"/>
      <c r="H705" s="285">
        <v>4471.43</v>
      </c>
      <c r="I705" s="282"/>
      <c r="J705" s="97"/>
      <c r="K705" s="97">
        <f>H705</f>
        <v>4471.43</v>
      </c>
      <c r="L705" s="79">
        <f t="shared" si="13"/>
        <v>149973.00499999995</v>
      </c>
      <c r="M705" s="70"/>
      <c r="N705" s="71"/>
      <c r="O705" s="80"/>
      <c r="P705" s="70"/>
      <c r="Q705" s="71"/>
      <c r="R705" s="81"/>
    </row>
    <row r="706" spans="1:18" ht="15" x14ac:dyDescent="0.25">
      <c r="A706" s="151"/>
      <c r="B706" s="60">
        <v>45857</v>
      </c>
      <c r="C706" s="77" t="s">
        <v>71</v>
      </c>
      <c r="D706" s="77" t="s">
        <v>59</v>
      </c>
      <c r="E706" s="77"/>
      <c r="F706" s="130"/>
      <c r="G706" s="280"/>
      <c r="H706" s="284">
        <v>4471.43</v>
      </c>
      <c r="I706" s="282"/>
      <c r="J706" s="97"/>
      <c r="K706" s="127"/>
      <c r="L706" s="79">
        <f t="shared" si="13"/>
        <v>149973.00499999995</v>
      </c>
      <c r="M706" s="70"/>
      <c r="N706" s="131"/>
      <c r="O706" s="80"/>
      <c r="P706" s="70"/>
      <c r="Q706" s="71"/>
      <c r="R706" s="81"/>
    </row>
    <row r="707" spans="1:18" ht="15" x14ac:dyDescent="0.25">
      <c r="A707" s="151"/>
      <c r="B707" s="60"/>
      <c r="C707" s="77"/>
      <c r="D707" s="77" t="s">
        <v>780</v>
      </c>
      <c r="E707" s="77" t="s">
        <v>91</v>
      </c>
      <c r="F707" s="43"/>
      <c r="G707" s="281"/>
      <c r="H707" s="285">
        <v>8468.5</v>
      </c>
      <c r="I707" s="282"/>
      <c r="J707" s="97"/>
      <c r="K707" s="97">
        <f>H707</f>
        <v>8468.5</v>
      </c>
      <c r="L707" s="79">
        <f t="shared" si="13"/>
        <v>141504.50499999995</v>
      </c>
      <c r="M707" s="70"/>
      <c r="N707" s="71"/>
      <c r="O707" s="80"/>
      <c r="P707" s="70"/>
      <c r="Q707" s="71"/>
      <c r="R707" s="81"/>
    </row>
    <row r="708" spans="1:18" ht="15" x14ac:dyDescent="0.25">
      <c r="A708" s="151"/>
      <c r="B708" s="60">
        <v>45864</v>
      </c>
      <c r="C708" s="77" t="s">
        <v>71</v>
      </c>
      <c r="D708" s="77" t="s">
        <v>59</v>
      </c>
      <c r="E708" s="77"/>
      <c r="F708" s="130"/>
      <c r="G708" s="280"/>
      <c r="H708" s="284">
        <v>4471.43</v>
      </c>
      <c r="I708" s="282"/>
      <c r="J708" s="97"/>
      <c r="K708" s="127"/>
      <c r="L708" s="79">
        <f t="shared" si="13"/>
        <v>141504.50499999995</v>
      </c>
      <c r="M708" s="70"/>
      <c r="N708" s="131"/>
      <c r="O708" s="80"/>
      <c r="P708" s="70"/>
      <c r="Q708" s="71"/>
      <c r="R708" s="81"/>
    </row>
    <row r="709" spans="1:18" ht="15" x14ac:dyDescent="0.25">
      <c r="A709" s="151"/>
      <c r="B709" s="60"/>
      <c r="C709" s="77"/>
      <c r="D709" s="77" t="s">
        <v>803</v>
      </c>
      <c r="E709" s="77" t="s">
        <v>91</v>
      </c>
      <c r="F709" s="43"/>
      <c r="G709" s="281"/>
      <c r="H709" s="285">
        <v>3006</v>
      </c>
      <c r="I709" s="282"/>
      <c r="J709" s="97"/>
      <c r="K709" s="97">
        <f>H709</f>
        <v>3006</v>
      </c>
      <c r="L709" s="79">
        <f t="shared" si="13"/>
        <v>138498.50499999995</v>
      </c>
      <c r="M709" s="70"/>
      <c r="N709" s="71"/>
      <c r="O709" s="80"/>
      <c r="P709" s="70"/>
      <c r="Q709" s="71"/>
      <c r="R709" s="81"/>
    </row>
    <row r="710" spans="1:18" ht="15" x14ac:dyDescent="0.25">
      <c r="A710" s="151"/>
      <c r="B710" s="60">
        <v>45871</v>
      </c>
      <c r="C710" s="77" t="s">
        <v>71</v>
      </c>
      <c r="D710" s="77" t="s">
        <v>59</v>
      </c>
      <c r="E710" s="77"/>
      <c r="F710" s="130"/>
      <c r="G710" s="280"/>
      <c r="H710" s="284">
        <v>3006</v>
      </c>
      <c r="I710" s="282"/>
      <c r="J710" s="97"/>
      <c r="K710" s="127"/>
      <c r="L710" s="79">
        <f t="shared" si="13"/>
        <v>138498.50499999995</v>
      </c>
      <c r="M710" s="70"/>
      <c r="N710" s="131"/>
      <c r="O710" s="80"/>
      <c r="P710" s="70"/>
      <c r="Q710" s="71"/>
      <c r="R710" s="81"/>
    </row>
    <row r="711" spans="1:18" ht="15" x14ac:dyDescent="0.25">
      <c r="A711" s="151"/>
      <c r="B711" s="60"/>
      <c r="C711" s="77"/>
      <c r="D711" s="77" t="s">
        <v>804</v>
      </c>
      <c r="E711" s="77" t="s">
        <v>91</v>
      </c>
      <c r="F711" s="43"/>
      <c r="G711" s="281"/>
      <c r="H711" s="285">
        <v>4991.21</v>
      </c>
      <c r="I711" s="282"/>
      <c r="J711" s="97"/>
      <c r="K711" s="97">
        <f>H711</f>
        <v>4991.21</v>
      </c>
      <c r="L711" s="79">
        <f t="shared" si="13"/>
        <v>133507.29499999995</v>
      </c>
      <c r="M711" s="70"/>
      <c r="N711" s="71"/>
      <c r="O711" s="80"/>
      <c r="P711" s="70"/>
      <c r="Q711" s="71"/>
      <c r="R711" s="81"/>
    </row>
    <row r="712" spans="1:18" ht="15" x14ac:dyDescent="0.25">
      <c r="A712" s="151"/>
      <c r="B712" s="60">
        <v>45878</v>
      </c>
      <c r="C712" s="77" t="s">
        <v>71</v>
      </c>
      <c r="D712" s="77" t="s">
        <v>59</v>
      </c>
      <c r="E712" s="77"/>
      <c r="F712" s="130"/>
      <c r="G712" s="280"/>
      <c r="H712" s="284">
        <v>4991.21</v>
      </c>
      <c r="I712" s="282"/>
      <c r="J712" s="97"/>
      <c r="K712" s="127"/>
      <c r="L712" s="79">
        <f t="shared" si="13"/>
        <v>133507.29499999995</v>
      </c>
      <c r="M712" s="70"/>
      <c r="N712" s="131"/>
      <c r="O712" s="80"/>
      <c r="P712" s="70"/>
      <c r="Q712" s="71"/>
      <c r="R712" s="81"/>
    </row>
    <row r="713" spans="1:18" x14ac:dyDescent="0.2">
      <c r="A713" s="151"/>
      <c r="B713" s="60"/>
      <c r="C713" s="77"/>
      <c r="D713" s="77"/>
      <c r="E713" s="77"/>
      <c r="F713" s="43"/>
      <c r="G713" s="77"/>
      <c r="H713" s="125"/>
      <c r="I713" s="97"/>
      <c r="J713" s="97"/>
      <c r="K713" s="97"/>
      <c r="L713" s="79">
        <f t="shared" ref="L713:L776" si="14">L712+J713-K713</f>
        <v>133507.29499999995</v>
      </c>
      <c r="M713" s="70"/>
      <c r="N713" s="71"/>
      <c r="O713" s="80"/>
      <c r="P713" s="70"/>
      <c r="Q713" s="71"/>
      <c r="R713" s="81"/>
    </row>
    <row r="714" spans="1:18" x14ac:dyDescent="0.2">
      <c r="A714" s="151"/>
      <c r="B714" s="60"/>
      <c r="C714" s="77"/>
      <c r="D714" s="77"/>
      <c r="E714" s="77"/>
      <c r="F714" s="43"/>
      <c r="G714" s="77"/>
      <c r="H714" s="125"/>
      <c r="I714" s="97"/>
      <c r="J714" s="97"/>
      <c r="K714" s="97"/>
      <c r="L714" s="79">
        <f t="shared" si="14"/>
        <v>133507.29499999995</v>
      </c>
      <c r="M714" s="70"/>
      <c r="N714" s="71"/>
      <c r="O714" s="80"/>
      <c r="P714" s="70"/>
      <c r="Q714" s="71"/>
      <c r="R714" s="81"/>
    </row>
    <row r="715" spans="1:18" x14ac:dyDescent="0.2">
      <c r="A715" s="151"/>
      <c r="B715" s="60"/>
      <c r="C715" s="77"/>
      <c r="D715" s="77"/>
      <c r="E715" s="77"/>
      <c r="F715" s="43"/>
      <c r="G715" s="77"/>
      <c r="H715" s="125"/>
      <c r="I715" s="97"/>
      <c r="J715" s="97"/>
      <c r="K715" s="97"/>
      <c r="L715" s="79">
        <f t="shared" si="14"/>
        <v>133507.29499999995</v>
      </c>
      <c r="M715" s="70"/>
      <c r="N715" s="71"/>
      <c r="O715" s="80"/>
      <c r="P715" s="70"/>
      <c r="Q715" s="71"/>
      <c r="R715" s="81"/>
    </row>
    <row r="716" spans="1:18" x14ac:dyDescent="0.2">
      <c r="A716" s="151"/>
      <c r="B716" s="60"/>
      <c r="C716" s="77"/>
      <c r="D716" s="77"/>
      <c r="E716" s="77"/>
      <c r="F716" s="43"/>
      <c r="G716" s="77"/>
      <c r="H716" s="125"/>
      <c r="I716" s="97"/>
      <c r="J716" s="97"/>
      <c r="K716" s="97"/>
      <c r="L716" s="79">
        <f t="shared" si="14"/>
        <v>133507.29499999995</v>
      </c>
      <c r="M716" s="70"/>
      <c r="N716" s="71"/>
      <c r="O716" s="80"/>
      <c r="P716" s="70"/>
      <c r="Q716" s="71"/>
      <c r="R716" s="81"/>
    </row>
    <row r="717" spans="1:18" x14ac:dyDescent="0.2">
      <c r="A717" s="151"/>
      <c r="B717" s="60"/>
      <c r="C717" s="77"/>
      <c r="D717" s="77"/>
      <c r="E717" s="77"/>
      <c r="F717" s="43"/>
      <c r="G717" s="77"/>
      <c r="H717" s="125"/>
      <c r="I717" s="97"/>
      <c r="J717" s="97"/>
      <c r="K717" s="97"/>
      <c r="L717" s="79">
        <f t="shared" si="14"/>
        <v>133507.29499999995</v>
      </c>
      <c r="M717" s="70"/>
      <c r="N717" s="71"/>
      <c r="O717" s="80"/>
      <c r="P717" s="70"/>
      <c r="Q717" s="71"/>
      <c r="R717" s="81"/>
    </row>
    <row r="718" spans="1:18" x14ac:dyDescent="0.2">
      <c r="A718" s="151"/>
      <c r="B718" s="60"/>
      <c r="C718" s="77"/>
      <c r="D718" s="77"/>
      <c r="E718" s="77"/>
      <c r="F718" s="43"/>
      <c r="G718" s="77"/>
      <c r="H718" s="125"/>
      <c r="I718" s="97"/>
      <c r="J718" s="97"/>
      <c r="K718" s="97"/>
      <c r="L718" s="79">
        <f t="shared" si="14"/>
        <v>133507.29499999995</v>
      </c>
      <c r="M718" s="70"/>
      <c r="N718" s="71"/>
      <c r="O718" s="80"/>
      <c r="P718" s="70"/>
      <c r="Q718" s="71"/>
      <c r="R718" s="81"/>
    </row>
    <row r="719" spans="1:18" x14ac:dyDescent="0.2">
      <c r="A719" s="151"/>
      <c r="B719" s="60"/>
      <c r="C719" s="77"/>
      <c r="D719" s="77"/>
      <c r="E719" s="77"/>
      <c r="F719" s="43"/>
      <c r="G719" s="77"/>
      <c r="H719" s="125"/>
      <c r="I719" s="97"/>
      <c r="J719" s="97"/>
      <c r="K719" s="97"/>
      <c r="L719" s="79">
        <f t="shared" si="14"/>
        <v>133507.29499999995</v>
      </c>
      <c r="M719" s="70"/>
      <c r="N719" s="71"/>
      <c r="O719" s="80"/>
      <c r="P719" s="70"/>
      <c r="Q719" s="71"/>
      <c r="R719" s="81"/>
    </row>
    <row r="720" spans="1:18" x14ac:dyDescent="0.2">
      <c r="A720" s="151"/>
      <c r="B720" s="60"/>
      <c r="C720" s="77"/>
      <c r="D720" s="77"/>
      <c r="E720" s="77"/>
      <c r="F720" s="43"/>
      <c r="G720" s="77"/>
      <c r="H720" s="125"/>
      <c r="I720" s="97"/>
      <c r="J720" s="97"/>
      <c r="K720" s="97"/>
      <c r="L720" s="79">
        <f t="shared" si="14"/>
        <v>133507.29499999995</v>
      </c>
      <c r="M720" s="70"/>
      <c r="N720" s="71"/>
      <c r="O720" s="80"/>
      <c r="P720" s="70"/>
      <c r="Q720" s="71"/>
      <c r="R720" s="81"/>
    </row>
    <row r="721" spans="1:18" x14ac:dyDescent="0.2">
      <c r="A721" s="151"/>
      <c r="B721" s="60"/>
      <c r="C721" s="77"/>
      <c r="D721" s="77"/>
      <c r="E721" s="77"/>
      <c r="F721" s="43"/>
      <c r="G721" s="77"/>
      <c r="H721" s="125"/>
      <c r="I721" s="97"/>
      <c r="J721" s="97"/>
      <c r="K721" s="97"/>
      <c r="L721" s="79">
        <f t="shared" si="14"/>
        <v>133507.29499999995</v>
      </c>
      <c r="M721" s="70"/>
      <c r="N721" s="71"/>
      <c r="O721" s="80"/>
      <c r="P721" s="70"/>
      <c r="Q721" s="71"/>
      <c r="R721" s="81"/>
    </row>
    <row r="722" spans="1:18" x14ac:dyDescent="0.2">
      <c r="A722" s="151"/>
      <c r="B722" s="60"/>
      <c r="C722" s="77"/>
      <c r="D722" s="77"/>
      <c r="E722" s="77"/>
      <c r="F722" s="43"/>
      <c r="G722" s="77"/>
      <c r="H722" s="125"/>
      <c r="I722" s="97"/>
      <c r="J722" s="97"/>
      <c r="K722" s="97"/>
      <c r="L722" s="79">
        <f t="shared" si="14"/>
        <v>133507.29499999995</v>
      </c>
      <c r="M722" s="70"/>
      <c r="N722" s="71"/>
      <c r="O722" s="80"/>
      <c r="P722" s="70"/>
      <c r="Q722" s="71"/>
      <c r="R722" s="81"/>
    </row>
    <row r="723" spans="1:18" x14ac:dyDescent="0.2">
      <c r="A723" s="151"/>
      <c r="B723" s="60"/>
      <c r="C723" s="77"/>
      <c r="D723" s="77"/>
      <c r="E723" s="77"/>
      <c r="F723" s="43"/>
      <c r="G723" s="77"/>
      <c r="H723" s="125"/>
      <c r="I723" s="97"/>
      <c r="J723" s="97"/>
      <c r="K723" s="97"/>
      <c r="L723" s="79">
        <f t="shared" si="14"/>
        <v>133507.29499999995</v>
      </c>
      <c r="M723" s="70"/>
      <c r="N723" s="71"/>
      <c r="O723" s="80"/>
      <c r="P723" s="70"/>
      <c r="Q723" s="71"/>
      <c r="R723" s="81"/>
    </row>
    <row r="724" spans="1:18" x14ac:dyDescent="0.2">
      <c r="A724" s="151"/>
      <c r="B724" s="60"/>
      <c r="C724" s="77"/>
      <c r="D724" s="77"/>
      <c r="E724" s="77"/>
      <c r="F724" s="43"/>
      <c r="G724" s="77"/>
      <c r="H724" s="125"/>
      <c r="I724" s="97"/>
      <c r="J724" s="97"/>
      <c r="K724" s="97"/>
      <c r="L724" s="79">
        <f t="shared" si="14"/>
        <v>133507.29499999995</v>
      </c>
      <c r="M724" s="70"/>
      <c r="N724" s="71"/>
      <c r="O724" s="80"/>
      <c r="P724" s="70"/>
      <c r="Q724" s="71"/>
      <c r="R724" s="81"/>
    </row>
    <row r="725" spans="1:18" x14ac:dyDescent="0.2">
      <c r="A725" s="151"/>
      <c r="B725" s="60"/>
      <c r="C725" s="77"/>
      <c r="D725" s="77"/>
      <c r="E725" s="77"/>
      <c r="F725" s="43"/>
      <c r="G725" s="77"/>
      <c r="H725" s="125"/>
      <c r="I725" s="97"/>
      <c r="J725" s="97"/>
      <c r="K725" s="97"/>
      <c r="L725" s="79">
        <f t="shared" si="14"/>
        <v>133507.29499999995</v>
      </c>
      <c r="M725" s="70"/>
      <c r="N725" s="71"/>
      <c r="O725" s="80"/>
      <c r="P725" s="70"/>
      <c r="Q725" s="71"/>
      <c r="R725" s="81"/>
    </row>
    <row r="726" spans="1:18" x14ac:dyDescent="0.2">
      <c r="A726" s="151"/>
      <c r="B726" s="60"/>
      <c r="C726" s="77"/>
      <c r="D726" s="77"/>
      <c r="E726" s="77"/>
      <c r="F726" s="43"/>
      <c r="G726" s="77"/>
      <c r="H726" s="125"/>
      <c r="I726" s="97"/>
      <c r="J726" s="97"/>
      <c r="K726" s="97"/>
      <c r="L726" s="79">
        <f t="shared" si="14"/>
        <v>133507.29499999995</v>
      </c>
      <c r="M726" s="70"/>
      <c r="N726" s="71"/>
      <c r="O726" s="80"/>
      <c r="P726" s="70"/>
      <c r="Q726" s="71"/>
      <c r="R726" s="81"/>
    </row>
    <row r="727" spans="1:18" x14ac:dyDescent="0.2">
      <c r="A727" s="151"/>
      <c r="B727" s="60"/>
      <c r="C727" s="77"/>
      <c r="D727" s="77"/>
      <c r="E727" s="77"/>
      <c r="F727" s="43"/>
      <c r="G727" s="77"/>
      <c r="H727" s="125"/>
      <c r="I727" s="97"/>
      <c r="J727" s="97"/>
      <c r="K727" s="97"/>
      <c r="L727" s="79">
        <f t="shared" si="14"/>
        <v>133507.29499999995</v>
      </c>
      <c r="M727" s="70"/>
      <c r="N727" s="71"/>
      <c r="O727" s="80"/>
      <c r="P727" s="70"/>
      <c r="Q727" s="71"/>
      <c r="R727" s="81"/>
    </row>
    <row r="728" spans="1:18" x14ac:dyDescent="0.2">
      <c r="A728" s="151"/>
      <c r="B728" s="60"/>
      <c r="C728" s="77"/>
      <c r="D728" s="77"/>
      <c r="E728" s="77"/>
      <c r="F728" s="43"/>
      <c r="G728" s="77"/>
      <c r="H728" s="125"/>
      <c r="I728" s="97"/>
      <c r="J728" s="97"/>
      <c r="K728" s="97"/>
      <c r="L728" s="79">
        <f t="shared" si="14"/>
        <v>133507.29499999995</v>
      </c>
      <c r="M728" s="70"/>
      <c r="N728" s="71"/>
      <c r="O728" s="80"/>
      <c r="P728" s="70"/>
      <c r="Q728" s="71"/>
      <c r="R728" s="81"/>
    </row>
    <row r="729" spans="1:18" x14ac:dyDescent="0.2">
      <c r="A729" s="151"/>
      <c r="B729" s="60"/>
      <c r="C729" s="77"/>
      <c r="D729" s="77"/>
      <c r="E729" s="77"/>
      <c r="F729" s="43"/>
      <c r="G729" s="77"/>
      <c r="H729" s="125"/>
      <c r="I729" s="97"/>
      <c r="J729" s="97"/>
      <c r="K729" s="97"/>
      <c r="L729" s="79">
        <f t="shared" si="14"/>
        <v>133507.29499999995</v>
      </c>
      <c r="M729" s="70"/>
      <c r="N729" s="71"/>
      <c r="O729" s="80"/>
      <c r="P729" s="70"/>
      <c r="Q729" s="71"/>
      <c r="R729" s="81"/>
    </row>
    <row r="730" spans="1:18" x14ac:dyDescent="0.2">
      <c r="A730" s="151"/>
      <c r="B730" s="60"/>
      <c r="C730" s="77"/>
      <c r="D730" s="77"/>
      <c r="E730" s="77"/>
      <c r="F730" s="43"/>
      <c r="G730" s="77"/>
      <c r="H730" s="125"/>
      <c r="I730" s="97"/>
      <c r="J730" s="97"/>
      <c r="K730" s="97"/>
      <c r="L730" s="79">
        <f t="shared" si="14"/>
        <v>133507.29499999995</v>
      </c>
      <c r="M730" s="70"/>
      <c r="N730" s="71"/>
      <c r="O730" s="80"/>
      <c r="P730" s="70"/>
      <c r="Q730" s="71"/>
      <c r="R730" s="81"/>
    </row>
    <row r="731" spans="1:18" x14ac:dyDescent="0.2">
      <c r="A731" s="151"/>
      <c r="B731" s="60"/>
      <c r="C731" s="77"/>
      <c r="D731" s="77"/>
      <c r="E731" s="77"/>
      <c r="F731" s="43"/>
      <c r="G731" s="77"/>
      <c r="H731" s="125"/>
      <c r="I731" s="97"/>
      <c r="J731" s="97"/>
      <c r="K731" s="97"/>
      <c r="L731" s="79">
        <f t="shared" si="14"/>
        <v>133507.29499999995</v>
      </c>
      <c r="M731" s="70"/>
      <c r="N731" s="71"/>
      <c r="O731" s="80"/>
      <c r="P731" s="70"/>
      <c r="Q731" s="71"/>
      <c r="R731" s="81"/>
    </row>
    <row r="732" spans="1:18" x14ac:dyDescent="0.2">
      <c r="A732" s="151"/>
      <c r="B732" s="60"/>
      <c r="C732" s="77"/>
      <c r="D732" s="77"/>
      <c r="E732" s="77"/>
      <c r="F732" s="43"/>
      <c r="G732" s="77"/>
      <c r="H732" s="125"/>
      <c r="I732" s="97"/>
      <c r="J732" s="97"/>
      <c r="K732" s="97"/>
      <c r="L732" s="79">
        <f t="shared" si="14"/>
        <v>133507.29499999995</v>
      </c>
      <c r="M732" s="70"/>
      <c r="N732" s="71"/>
      <c r="O732" s="80"/>
      <c r="P732" s="70"/>
      <c r="Q732" s="71"/>
      <c r="R732" s="81"/>
    </row>
    <row r="733" spans="1:18" x14ac:dyDescent="0.2">
      <c r="A733" s="151"/>
      <c r="B733" s="60"/>
      <c r="C733" s="77"/>
      <c r="D733" s="77"/>
      <c r="E733" s="77"/>
      <c r="F733" s="43"/>
      <c r="G733" s="77"/>
      <c r="H733" s="125"/>
      <c r="I733" s="97"/>
      <c r="J733" s="97"/>
      <c r="K733" s="97"/>
      <c r="L733" s="79">
        <f t="shared" si="14"/>
        <v>133507.29499999995</v>
      </c>
      <c r="M733" s="70"/>
      <c r="N733" s="71"/>
      <c r="O733" s="80"/>
      <c r="P733" s="70"/>
      <c r="Q733" s="71"/>
      <c r="R733" s="81"/>
    </row>
    <row r="734" spans="1:18" x14ac:dyDescent="0.2">
      <c r="A734" s="151"/>
      <c r="B734" s="60"/>
      <c r="C734" s="77"/>
      <c r="D734" s="77"/>
      <c r="E734" s="77"/>
      <c r="F734" s="43"/>
      <c r="G734" s="77"/>
      <c r="H734" s="125"/>
      <c r="I734" s="97"/>
      <c r="J734" s="97"/>
      <c r="K734" s="97"/>
      <c r="L734" s="79">
        <f t="shared" si="14"/>
        <v>133507.29499999995</v>
      </c>
      <c r="M734" s="70"/>
      <c r="N734" s="71"/>
      <c r="O734" s="80"/>
      <c r="P734" s="70"/>
      <c r="Q734" s="71"/>
      <c r="R734" s="81"/>
    </row>
    <row r="735" spans="1:18" x14ac:dyDescent="0.2">
      <c r="A735" s="151"/>
      <c r="B735" s="60"/>
      <c r="C735" s="77"/>
      <c r="D735" s="77"/>
      <c r="E735" s="77"/>
      <c r="F735" s="43"/>
      <c r="G735" s="77"/>
      <c r="H735" s="125"/>
      <c r="I735" s="97"/>
      <c r="J735" s="97"/>
      <c r="K735" s="97"/>
      <c r="L735" s="79">
        <f t="shared" si="14"/>
        <v>133507.29499999995</v>
      </c>
      <c r="M735" s="70"/>
      <c r="N735" s="71"/>
      <c r="O735" s="80"/>
      <c r="P735" s="70"/>
      <c r="Q735" s="71"/>
      <c r="R735" s="81"/>
    </row>
    <row r="736" spans="1:18" x14ac:dyDescent="0.2">
      <c r="A736" s="151"/>
      <c r="B736" s="60"/>
      <c r="C736" s="77"/>
      <c r="D736" s="77"/>
      <c r="E736" s="77"/>
      <c r="F736" s="43"/>
      <c r="G736" s="77"/>
      <c r="H736" s="125"/>
      <c r="I736" s="97"/>
      <c r="J736" s="97"/>
      <c r="K736" s="97"/>
      <c r="L736" s="79">
        <f t="shared" si="14"/>
        <v>133507.29499999995</v>
      </c>
      <c r="M736" s="70"/>
      <c r="N736" s="71"/>
      <c r="O736" s="80"/>
      <c r="P736" s="70"/>
      <c r="Q736" s="71"/>
      <c r="R736" s="81"/>
    </row>
    <row r="737" spans="1:18" x14ac:dyDescent="0.2">
      <c r="A737" s="151"/>
      <c r="B737" s="60"/>
      <c r="C737" s="77"/>
      <c r="D737" s="77"/>
      <c r="E737" s="77"/>
      <c r="F737" s="43"/>
      <c r="G737" s="77"/>
      <c r="H737" s="125"/>
      <c r="I737" s="97"/>
      <c r="J737" s="97"/>
      <c r="K737" s="97"/>
      <c r="L737" s="79">
        <f t="shared" si="14"/>
        <v>133507.29499999995</v>
      </c>
      <c r="M737" s="70"/>
      <c r="N737" s="71"/>
      <c r="O737" s="80"/>
      <c r="P737" s="70"/>
      <c r="Q737" s="71"/>
      <c r="R737" s="81"/>
    </row>
    <row r="738" spans="1:18" x14ac:dyDescent="0.2">
      <c r="A738" s="151"/>
      <c r="B738" s="60"/>
      <c r="C738" s="77"/>
      <c r="D738" s="77"/>
      <c r="E738" s="77"/>
      <c r="F738" s="43"/>
      <c r="G738" s="77"/>
      <c r="H738" s="125"/>
      <c r="I738" s="97"/>
      <c r="J738" s="97"/>
      <c r="K738" s="97"/>
      <c r="L738" s="79">
        <f t="shared" si="14"/>
        <v>133507.29499999995</v>
      </c>
      <c r="M738" s="70"/>
      <c r="N738" s="71"/>
      <c r="O738" s="80"/>
      <c r="P738" s="70"/>
      <c r="Q738" s="71"/>
      <c r="R738" s="81"/>
    </row>
    <row r="739" spans="1:18" x14ac:dyDescent="0.2">
      <c r="A739" s="151"/>
      <c r="B739" s="60"/>
      <c r="C739" s="77"/>
      <c r="D739" s="77"/>
      <c r="E739" s="77"/>
      <c r="F739" s="43"/>
      <c r="G739" s="77"/>
      <c r="H739" s="125"/>
      <c r="I739" s="97"/>
      <c r="J739" s="97"/>
      <c r="K739" s="97"/>
      <c r="L739" s="79">
        <f t="shared" si="14"/>
        <v>133507.29499999995</v>
      </c>
      <c r="M739" s="70"/>
      <c r="N739" s="71"/>
      <c r="O739" s="80"/>
      <c r="P739" s="70"/>
      <c r="Q739" s="71"/>
      <c r="R739" s="81"/>
    </row>
    <row r="740" spans="1:18" x14ac:dyDescent="0.2">
      <c r="A740" s="151"/>
      <c r="B740" s="60"/>
      <c r="C740" s="77"/>
      <c r="D740" s="77"/>
      <c r="E740" s="77"/>
      <c r="F740" s="43"/>
      <c r="G740" s="77"/>
      <c r="H740" s="125"/>
      <c r="I740" s="97"/>
      <c r="J740" s="97"/>
      <c r="K740" s="97"/>
      <c r="L740" s="79">
        <f t="shared" si="14"/>
        <v>133507.29499999995</v>
      </c>
      <c r="M740" s="70"/>
      <c r="N740" s="71"/>
      <c r="O740" s="80"/>
      <c r="P740" s="70"/>
      <c r="Q740" s="71"/>
      <c r="R740" s="81"/>
    </row>
    <row r="741" spans="1:18" x14ac:dyDescent="0.2">
      <c r="A741" s="151"/>
      <c r="B741" s="60"/>
      <c r="C741" s="77"/>
      <c r="D741" s="77"/>
      <c r="E741" s="77"/>
      <c r="F741" s="43"/>
      <c r="G741" s="77"/>
      <c r="H741" s="125"/>
      <c r="I741" s="97"/>
      <c r="J741" s="97"/>
      <c r="K741" s="97"/>
      <c r="L741" s="79">
        <f t="shared" si="14"/>
        <v>133507.29499999995</v>
      </c>
      <c r="M741" s="70"/>
      <c r="N741" s="71"/>
      <c r="O741" s="80"/>
      <c r="P741" s="70"/>
      <c r="Q741" s="71"/>
      <c r="R741" s="81"/>
    </row>
    <row r="742" spans="1:18" x14ac:dyDescent="0.2">
      <c r="A742" s="151"/>
      <c r="B742" s="60"/>
      <c r="C742" s="77"/>
      <c r="D742" s="77"/>
      <c r="E742" s="77"/>
      <c r="F742" s="43"/>
      <c r="G742" s="77"/>
      <c r="H742" s="125"/>
      <c r="I742" s="97"/>
      <c r="J742" s="97"/>
      <c r="K742" s="97"/>
      <c r="L742" s="79">
        <f t="shared" si="14"/>
        <v>133507.29499999995</v>
      </c>
      <c r="M742" s="70"/>
      <c r="N742" s="71"/>
      <c r="O742" s="80"/>
      <c r="P742" s="70"/>
      <c r="Q742" s="71"/>
      <c r="R742" s="81"/>
    </row>
    <row r="743" spans="1:18" x14ac:dyDescent="0.2">
      <c r="A743" s="151"/>
      <c r="B743" s="60"/>
      <c r="C743" s="77"/>
      <c r="D743" s="77"/>
      <c r="E743" s="77"/>
      <c r="F743" s="43"/>
      <c r="G743" s="77"/>
      <c r="H743" s="125"/>
      <c r="I743" s="97"/>
      <c r="J743" s="97"/>
      <c r="K743" s="97"/>
      <c r="L743" s="79">
        <f t="shared" si="14"/>
        <v>133507.29499999995</v>
      </c>
      <c r="M743" s="70"/>
      <c r="N743" s="71"/>
      <c r="O743" s="80"/>
      <c r="P743" s="70"/>
      <c r="Q743" s="71"/>
      <c r="R743" s="81"/>
    </row>
    <row r="744" spans="1:18" x14ac:dyDescent="0.2">
      <c r="A744" s="151"/>
      <c r="B744" s="60"/>
      <c r="C744" s="77"/>
      <c r="D744" s="77"/>
      <c r="E744" s="77"/>
      <c r="F744" s="43"/>
      <c r="G744" s="77"/>
      <c r="H744" s="125"/>
      <c r="I744" s="97"/>
      <c r="J744" s="97"/>
      <c r="K744" s="97"/>
      <c r="L744" s="79">
        <f t="shared" si="14"/>
        <v>133507.29499999995</v>
      </c>
      <c r="M744" s="70"/>
      <c r="N744" s="71"/>
      <c r="O744" s="80"/>
      <c r="P744" s="70"/>
      <c r="Q744" s="71"/>
      <c r="R744" s="81"/>
    </row>
    <row r="745" spans="1:18" x14ac:dyDescent="0.2">
      <c r="A745" s="151"/>
      <c r="B745" s="60"/>
      <c r="C745" s="77"/>
      <c r="D745" s="77"/>
      <c r="E745" s="77"/>
      <c r="F745" s="43"/>
      <c r="G745" s="77"/>
      <c r="H745" s="125"/>
      <c r="I745" s="97"/>
      <c r="J745" s="97"/>
      <c r="K745" s="97"/>
      <c r="L745" s="79">
        <f t="shared" si="14"/>
        <v>133507.29499999995</v>
      </c>
      <c r="M745" s="70"/>
      <c r="N745" s="71"/>
      <c r="O745" s="80"/>
      <c r="P745" s="70"/>
      <c r="Q745" s="71"/>
      <c r="R745" s="81"/>
    </row>
    <row r="746" spans="1:18" x14ac:dyDescent="0.2">
      <c r="A746" s="151"/>
      <c r="B746" s="60"/>
      <c r="C746" s="77"/>
      <c r="D746" s="77"/>
      <c r="E746" s="77"/>
      <c r="F746" s="43"/>
      <c r="G746" s="77"/>
      <c r="H746" s="125"/>
      <c r="I746" s="97"/>
      <c r="J746" s="97"/>
      <c r="K746" s="97"/>
      <c r="L746" s="79">
        <f t="shared" si="14"/>
        <v>133507.29499999995</v>
      </c>
      <c r="M746" s="70"/>
      <c r="N746" s="71"/>
      <c r="O746" s="80"/>
      <c r="P746" s="70"/>
      <c r="Q746" s="71"/>
      <c r="R746" s="81"/>
    </row>
    <row r="747" spans="1:18" x14ac:dyDescent="0.2">
      <c r="A747" s="151"/>
      <c r="B747" s="60"/>
      <c r="C747" s="77"/>
      <c r="D747" s="77"/>
      <c r="E747" s="77"/>
      <c r="F747" s="43"/>
      <c r="G747" s="77"/>
      <c r="H747" s="125"/>
      <c r="I747" s="97"/>
      <c r="J747" s="97"/>
      <c r="K747" s="97"/>
      <c r="L747" s="79">
        <f t="shared" si="14"/>
        <v>133507.29499999995</v>
      </c>
      <c r="M747" s="70"/>
      <c r="N747" s="71"/>
      <c r="O747" s="80"/>
      <c r="P747" s="70"/>
      <c r="Q747" s="71"/>
      <c r="R747" s="81"/>
    </row>
    <row r="748" spans="1:18" x14ac:dyDescent="0.2">
      <c r="A748" s="151"/>
      <c r="B748" s="60"/>
      <c r="C748" s="77"/>
      <c r="D748" s="77"/>
      <c r="E748" s="77"/>
      <c r="F748" s="43"/>
      <c r="G748" s="77"/>
      <c r="H748" s="125"/>
      <c r="I748" s="97"/>
      <c r="J748" s="97"/>
      <c r="K748" s="97"/>
      <c r="L748" s="79">
        <f t="shared" si="14"/>
        <v>133507.29499999995</v>
      </c>
      <c r="M748" s="70"/>
      <c r="N748" s="71"/>
      <c r="O748" s="80"/>
      <c r="P748" s="70"/>
      <c r="Q748" s="71"/>
      <c r="R748" s="81"/>
    </row>
    <row r="749" spans="1:18" x14ac:dyDescent="0.2">
      <c r="A749" s="151"/>
      <c r="B749" s="60"/>
      <c r="C749" s="77"/>
      <c r="D749" s="77"/>
      <c r="E749" s="77"/>
      <c r="F749" s="43"/>
      <c r="G749" s="77"/>
      <c r="H749" s="125"/>
      <c r="I749" s="97"/>
      <c r="J749" s="97"/>
      <c r="K749" s="97"/>
      <c r="L749" s="79">
        <f t="shared" si="14"/>
        <v>133507.29499999995</v>
      </c>
      <c r="M749" s="70"/>
      <c r="N749" s="71"/>
      <c r="O749" s="80"/>
      <c r="P749" s="70"/>
      <c r="Q749" s="71"/>
      <c r="R749" s="81"/>
    </row>
    <row r="750" spans="1:18" x14ac:dyDescent="0.2">
      <c r="A750" s="151"/>
      <c r="B750" s="60"/>
      <c r="C750" s="77"/>
      <c r="D750" s="77"/>
      <c r="E750" s="77"/>
      <c r="F750" s="43"/>
      <c r="G750" s="77"/>
      <c r="H750" s="125"/>
      <c r="I750" s="97"/>
      <c r="J750" s="97"/>
      <c r="K750" s="97"/>
      <c r="L750" s="79">
        <f t="shared" si="14"/>
        <v>133507.29499999995</v>
      </c>
      <c r="M750" s="70"/>
      <c r="N750" s="71"/>
      <c r="O750" s="80"/>
      <c r="P750" s="70"/>
      <c r="Q750" s="71"/>
      <c r="R750" s="81"/>
    </row>
    <row r="751" spans="1:18" x14ac:dyDescent="0.2">
      <c r="A751" s="151"/>
      <c r="B751" s="60"/>
      <c r="C751" s="77"/>
      <c r="D751" s="77"/>
      <c r="E751" s="77"/>
      <c r="F751" s="43"/>
      <c r="G751" s="77"/>
      <c r="H751" s="125"/>
      <c r="I751" s="97"/>
      <c r="J751" s="97"/>
      <c r="K751" s="97"/>
      <c r="L751" s="79">
        <f t="shared" si="14"/>
        <v>133507.29499999995</v>
      </c>
      <c r="M751" s="70"/>
      <c r="N751" s="71"/>
      <c r="O751" s="80"/>
      <c r="P751" s="70"/>
      <c r="Q751" s="71"/>
      <c r="R751" s="81"/>
    </row>
    <row r="752" spans="1:18" x14ac:dyDescent="0.2">
      <c r="A752" s="151"/>
      <c r="B752" s="60"/>
      <c r="C752" s="77"/>
      <c r="D752" s="77"/>
      <c r="E752" s="77"/>
      <c r="F752" s="43"/>
      <c r="G752" s="77"/>
      <c r="H752" s="125"/>
      <c r="I752" s="97"/>
      <c r="J752" s="97"/>
      <c r="K752" s="97"/>
      <c r="L752" s="79">
        <f t="shared" si="14"/>
        <v>133507.29499999995</v>
      </c>
      <c r="M752" s="70"/>
      <c r="N752" s="71"/>
      <c r="O752" s="80"/>
      <c r="P752" s="70"/>
      <c r="Q752" s="71"/>
      <c r="R752" s="81"/>
    </row>
    <row r="753" spans="1:18" x14ac:dyDescent="0.2">
      <c r="A753" s="151"/>
      <c r="B753" s="60"/>
      <c r="C753" s="77"/>
      <c r="D753" s="77"/>
      <c r="E753" s="77"/>
      <c r="F753" s="43"/>
      <c r="G753" s="77"/>
      <c r="H753" s="125"/>
      <c r="I753" s="97"/>
      <c r="J753" s="97"/>
      <c r="K753" s="97"/>
      <c r="L753" s="79">
        <f t="shared" si="14"/>
        <v>133507.29499999995</v>
      </c>
      <c r="M753" s="70"/>
      <c r="N753" s="71"/>
      <c r="O753" s="80"/>
      <c r="P753" s="70"/>
      <c r="Q753" s="71"/>
      <c r="R753" s="81"/>
    </row>
    <row r="754" spans="1:18" x14ac:dyDescent="0.2">
      <c r="A754" s="151"/>
      <c r="B754" s="60"/>
      <c r="C754" s="77"/>
      <c r="D754" s="77"/>
      <c r="E754" s="77"/>
      <c r="F754" s="43"/>
      <c r="G754" s="77"/>
      <c r="H754" s="125"/>
      <c r="I754" s="97"/>
      <c r="J754" s="97"/>
      <c r="K754" s="97"/>
      <c r="L754" s="79">
        <f t="shared" si="14"/>
        <v>133507.29499999995</v>
      </c>
      <c r="M754" s="70"/>
      <c r="N754" s="71"/>
      <c r="O754" s="80"/>
      <c r="P754" s="70"/>
      <c r="Q754" s="71"/>
      <c r="R754" s="81"/>
    </row>
    <row r="755" spans="1:18" x14ac:dyDescent="0.2">
      <c r="A755" s="151"/>
      <c r="B755" s="60"/>
      <c r="C755" s="77"/>
      <c r="D755" s="77"/>
      <c r="E755" s="77"/>
      <c r="F755" s="43"/>
      <c r="G755" s="77"/>
      <c r="H755" s="125"/>
      <c r="I755" s="97"/>
      <c r="J755" s="97"/>
      <c r="K755" s="97"/>
      <c r="L755" s="79">
        <f t="shared" si="14"/>
        <v>133507.29499999995</v>
      </c>
      <c r="M755" s="70"/>
      <c r="N755" s="71"/>
      <c r="O755" s="80"/>
      <c r="P755" s="70"/>
      <c r="Q755" s="71"/>
      <c r="R755" s="81"/>
    </row>
    <row r="756" spans="1:18" x14ac:dyDescent="0.2">
      <c r="A756" s="151"/>
      <c r="B756" s="60"/>
      <c r="C756" s="77"/>
      <c r="D756" s="77"/>
      <c r="E756" s="77"/>
      <c r="F756" s="43"/>
      <c r="G756" s="77"/>
      <c r="H756" s="125"/>
      <c r="I756" s="97"/>
      <c r="J756" s="97"/>
      <c r="K756" s="97"/>
      <c r="L756" s="79">
        <f t="shared" si="14"/>
        <v>133507.29499999995</v>
      </c>
      <c r="M756" s="70"/>
      <c r="N756" s="71"/>
      <c r="O756" s="80"/>
      <c r="P756" s="70"/>
      <c r="Q756" s="71"/>
      <c r="R756" s="81"/>
    </row>
    <row r="757" spans="1:18" x14ac:dyDescent="0.2">
      <c r="A757" s="151"/>
      <c r="B757" s="60"/>
      <c r="C757" s="77"/>
      <c r="D757" s="77"/>
      <c r="E757" s="77"/>
      <c r="F757" s="43"/>
      <c r="G757" s="77"/>
      <c r="H757" s="125"/>
      <c r="I757" s="97"/>
      <c r="J757" s="97"/>
      <c r="K757" s="97"/>
      <c r="L757" s="79">
        <f t="shared" si="14"/>
        <v>133507.29499999995</v>
      </c>
      <c r="M757" s="70"/>
      <c r="N757" s="71"/>
      <c r="O757" s="80"/>
      <c r="P757" s="70"/>
      <c r="Q757" s="71"/>
      <c r="R757" s="81"/>
    </row>
    <row r="758" spans="1:18" x14ac:dyDescent="0.2">
      <c r="A758" s="151"/>
      <c r="B758" s="60"/>
      <c r="C758" s="77"/>
      <c r="D758" s="77"/>
      <c r="E758" s="77"/>
      <c r="F758" s="43"/>
      <c r="G758" s="77"/>
      <c r="H758" s="125"/>
      <c r="I758" s="97"/>
      <c r="J758" s="97"/>
      <c r="K758" s="97"/>
      <c r="L758" s="79">
        <f t="shared" si="14"/>
        <v>133507.29499999995</v>
      </c>
      <c r="M758" s="70"/>
      <c r="N758" s="71"/>
      <c r="O758" s="80"/>
      <c r="P758" s="70"/>
      <c r="Q758" s="71"/>
      <c r="R758" s="81"/>
    </row>
    <row r="759" spans="1:18" x14ac:dyDescent="0.2">
      <c r="A759" s="151"/>
      <c r="B759" s="60"/>
      <c r="C759" s="77"/>
      <c r="D759" s="77"/>
      <c r="E759" s="77"/>
      <c r="F759" s="43"/>
      <c r="G759" s="77"/>
      <c r="H759" s="125"/>
      <c r="I759" s="97"/>
      <c r="J759" s="97"/>
      <c r="K759" s="97"/>
      <c r="L759" s="79">
        <f t="shared" si="14"/>
        <v>133507.29499999995</v>
      </c>
      <c r="M759" s="70"/>
      <c r="N759" s="71"/>
      <c r="O759" s="80"/>
      <c r="P759" s="70"/>
      <c r="Q759" s="71"/>
      <c r="R759" s="81"/>
    </row>
    <row r="760" spans="1:18" x14ac:dyDescent="0.2">
      <c r="A760" s="151"/>
      <c r="B760" s="60"/>
      <c r="C760" s="77"/>
      <c r="D760" s="77"/>
      <c r="E760" s="77"/>
      <c r="F760" s="43"/>
      <c r="G760" s="77"/>
      <c r="H760" s="125"/>
      <c r="I760" s="97"/>
      <c r="J760" s="97"/>
      <c r="K760" s="97"/>
      <c r="L760" s="79">
        <f t="shared" si="14"/>
        <v>133507.29499999995</v>
      </c>
      <c r="M760" s="70"/>
      <c r="N760" s="71"/>
      <c r="O760" s="80"/>
      <c r="P760" s="70"/>
      <c r="Q760" s="71"/>
      <c r="R760" s="81"/>
    </row>
    <row r="761" spans="1:18" x14ac:dyDescent="0.2">
      <c r="A761" s="151"/>
      <c r="B761" s="60"/>
      <c r="C761" s="77"/>
      <c r="D761" s="77"/>
      <c r="E761" s="77"/>
      <c r="F761" s="43"/>
      <c r="G761" s="77"/>
      <c r="H761" s="125"/>
      <c r="I761" s="97"/>
      <c r="J761" s="97"/>
      <c r="K761" s="97"/>
      <c r="L761" s="79">
        <f t="shared" si="14"/>
        <v>133507.29499999995</v>
      </c>
      <c r="M761" s="70"/>
      <c r="N761" s="71"/>
      <c r="O761" s="80"/>
      <c r="P761" s="70"/>
      <c r="Q761" s="71"/>
      <c r="R761" s="81"/>
    </row>
    <row r="762" spans="1:18" x14ac:dyDescent="0.2">
      <c r="A762" s="151"/>
      <c r="B762" s="60"/>
      <c r="C762" s="77"/>
      <c r="D762" s="77"/>
      <c r="E762" s="77"/>
      <c r="F762" s="43"/>
      <c r="G762" s="77"/>
      <c r="H762" s="125"/>
      <c r="I762" s="97"/>
      <c r="J762" s="97"/>
      <c r="K762" s="97"/>
      <c r="L762" s="79">
        <f t="shared" si="14"/>
        <v>133507.29499999995</v>
      </c>
      <c r="M762" s="70"/>
      <c r="N762" s="71"/>
      <c r="O762" s="80"/>
      <c r="P762" s="70"/>
      <c r="Q762" s="71"/>
      <c r="R762" s="81"/>
    </row>
    <row r="763" spans="1:18" x14ac:dyDescent="0.2">
      <c r="A763" s="151"/>
      <c r="B763" s="60"/>
      <c r="C763" s="77"/>
      <c r="D763" s="77"/>
      <c r="E763" s="77"/>
      <c r="F763" s="43"/>
      <c r="G763" s="77"/>
      <c r="H763" s="125"/>
      <c r="I763" s="97"/>
      <c r="J763" s="97"/>
      <c r="K763" s="97"/>
      <c r="L763" s="79">
        <f t="shared" si="14"/>
        <v>133507.29499999995</v>
      </c>
      <c r="M763" s="70"/>
      <c r="N763" s="71"/>
      <c r="O763" s="80"/>
      <c r="P763" s="70"/>
      <c r="Q763" s="71"/>
      <c r="R763" s="81"/>
    </row>
    <row r="764" spans="1:18" x14ac:dyDescent="0.2">
      <c r="A764" s="151"/>
      <c r="B764" s="60"/>
      <c r="C764" s="77"/>
      <c r="D764" s="77"/>
      <c r="E764" s="77"/>
      <c r="F764" s="43"/>
      <c r="G764" s="77"/>
      <c r="H764" s="125"/>
      <c r="I764" s="97"/>
      <c r="J764" s="97"/>
      <c r="K764" s="97"/>
      <c r="L764" s="79">
        <f t="shared" si="14"/>
        <v>133507.29499999995</v>
      </c>
      <c r="M764" s="70"/>
      <c r="N764" s="71"/>
      <c r="O764" s="80"/>
      <c r="P764" s="70"/>
      <c r="Q764" s="71"/>
      <c r="R764" s="81"/>
    </row>
    <row r="765" spans="1:18" x14ac:dyDescent="0.2">
      <c r="A765" s="151"/>
      <c r="B765" s="60"/>
      <c r="C765" s="77"/>
      <c r="D765" s="77"/>
      <c r="E765" s="77"/>
      <c r="F765" s="43"/>
      <c r="G765" s="77"/>
      <c r="H765" s="125"/>
      <c r="I765" s="97"/>
      <c r="J765" s="97"/>
      <c r="K765" s="97"/>
      <c r="L765" s="79">
        <f t="shared" si="14"/>
        <v>133507.29499999995</v>
      </c>
      <c r="M765" s="70"/>
      <c r="N765" s="71"/>
      <c r="O765" s="80"/>
      <c r="P765" s="70"/>
      <c r="Q765" s="71"/>
      <c r="R765" s="81"/>
    </row>
    <row r="766" spans="1:18" x14ac:dyDescent="0.2">
      <c r="A766" s="151"/>
      <c r="B766" s="60"/>
      <c r="C766" s="77"/>
      <c r="D766" s="77"/>
      <c r="E766" s="77"/>
      <c r="F766" s="43"/>
      <c r="G766" s="77"/>
      <c r="H766" s="125"/>
      <c r="I766" s="97"/>
      <c r="J766" s="97"/>
      <c r="K766" s="97"/>
      <c r="L766" s="79">
        <f t="shared" si="14"/>
        <v>133507.29499999995</v>
      </c>
      <c r="M766" s="70"/>
      <c r="N766" s="71"/>
      <c r="O766" s="80"/>
      <c r="P766" s="70"/>
      <c r="Q766" s="71"/>
      <c r="R766" s="81"/>
    </row>
    <row r="767" spans="1:18" x14ac:dyDescent="0.2">
      <c r="A767" s="151"/>
      <c r="B767" s="60"/>
      <c r="C767" s="77"/>
      <c r="D767" s="77"/>
      <c r="E767" s="77"/>
      <c r="F767" s="43"/>
      <c r="G767" s="77"/>
      <c r="H767" s="125"/>
      <c r="I767" s="97"/>
      <c r="J767" s="97"/>
      <c r="K767" s="97"/>
      <c r="L767" s="79">
        <f t="shared" si="14"/>
        <v>133507.29499999995</v>
      </c>
      <c r="M767" s="70"/>
      <c r="N767" s="71"/>
      <c r="O767" s="80"/>
      <c r="P767" s="70"/>
      <c r="Q767" s="71"/>
      <c r="R767" s="81"/>
    </row>
    <row r="768" spans="1:18" x14ac:dyDescent="0.2">
      <c r="A768" s="151"/>
      <c r="B768" s="60"/>
      <c r="C768" s="77"/>
      <c r="D768" s="77"/>
      <c r="E768" s="77"/>
      <c r="F768" s="43"/>
      <c r="G768" s="77"/>
      <c r="H768" s="125"/>
      <c r="I768" s="97"/>
      <c r="J768" s="97"/>
      <c r="K768" s="97"/>
      <c r="L768" s="79">
        <f t="shared" si="14"/>
        <v>133507.29499999995</v>
      </c>
      <c r="M768" s="70"/>
      <c r="N768" s="71"/>
      <c r="O768" s="80"/>
      <c r="P768" s="70"/>
      <c r="Q768" s="71"/>
      <c r="R768" s="81"/>
    </row>
    <row r="769" spans="1:18" x14ac:dyDescent="0.2">
      <c r="A769" s="151"/>
      <c r="B769" s="60"/>
      <c r="C769" s="77"/>
      <c r="D769" s="77"/>
      <c r="E769" s="77"/>
      <c r="F769" s="43"/>
      <c r="G769" s="77"/>
      <c r="H769" s="125"/>
      <c r="I769" s="97"/>
      <c r="J769" s="97"/>
      <c r="K769" s="97"/>
      <c r="L769" s="79">
        <f t="shared" si="14"/>
        <v>133507.29499999995</v>
      </c>
      <c r="M769" s="70"/>
      <c r="N769" s="71"/>
      <c r="O769" s="80"/>
      <c r="P769" s="70"/>
      <c r="Q769" s="71"/>
      <c r="R769" s="81"/>
    </row>
    <row r="770" spans="1:18" x14ac:dyDescent="0.2">
      <c r="A770" s="151"/>
      <c r="B770" s="60"/>
      <c r="C770" s="77"/>
      <c r="D770" s="77"/>
      <c r="E770" s="77"/>
      <c r="F770" s="43"/>
      <c r="G770" s="77"/>
      <c r="H770" s="125"/>
      <c r="I770" s="97"/>
      <c r="J770" s="97"/>
      <c r="K770" s="97"/>
      <c r="L770" s="79">
        <f t="shared" si="14"/>
        <v>133507.29499999995</v>
      </c>
      <c r="M770" s="70"/>
      <c r="N770" s="71"/>
      <c r="O770" s="80"/>
      <c r="P770" s="70"/>
      <c r="Q770" s="71"/>
      <c r="R770" s="81"/>
    </row>
    <row r="771" spans="1:18" x14ac:dyDescent="0.2">
      <c r="A771" s="151"/>
      <c r="B771" s="60"/>
      <c r="C771" s="77"/>
      <c r="D771" s="77"/>
      <c r="E771" s="77"/>
      <c r="F771" s="43"/>
      <c r="G771" s="77"/>
      <c r="H771" s="125"/>
      <c r="I771" s="97"/>
      <c r="J771" s="97"/>
      <c r="K771" s="97"/>
      <c r="L771" s="79">
        <f t="shared" si="14"/>
        <v>133507.29499999995</v>
      </c>
      <c r="M771" s="70"/>
      <c r="N771" s="71"/>
      <c r="O771" s="80"/>
      <c r="P771" s="70"/>
      <c r="Q771" s="71"/>
      <c r="R771" s="81"/>
    </row>
    <row r="772" spans="1:18" x14ac:dyDescent="0.2">
      <c r="A772" s="151"/>
      <c r="B772" s="60"/>
      <c r="C772" s="77"/>
      <c r="D772" s="77"/>
      <c r="E772" s="77"/>
      <c r="F772" s="43"/>
      <c r="G772" s="77"/>
      <c r="H772" s="125"/>
      <c r="I772" s="97"/>
      <c r="J772" s="97"/>
      <c r="K772" s="97"/>
      <c r="L772" s="79">
        <f t="shared" si="14"/>
        <v>133507.29499999995</v>
      </c>
      <c r="M772" s="70"/>
      <c r="N772" s="71"/>
      <c r="O772" s="80"/>
      <c r="P772" s="70"/>
      <c r="Q772" s="71"/>
      <c r="R772" s="81"/>
    </row>
    <row r="773" spans="1:18" x14ac:dyDescent="0.2">
      <c r="A773" s="151"/>
      <c r="B773" s="60"/>
      <c r="C773" s="77"/>
      <c r="D773" s="77"/>
      <c r="E773" s="77"/>
      <c r="F773" s="43"/>
      <c r="G773" s="77"/>
      <c r="H773" s="125"/>
      <c r="I773" s="97"/>
      <c r="J773" s="97"/>
      <c r="K773" s="97"/>
      <c r="L773" s="79">
        <f t="shared" si="14"/>
        <v>133507.29499999995</v>
      </c>
      <c r="M773" s="70"/>
      <c r="N773" s="71"/>
      <c r="O773" s="80"/>
      <c r="P773" s="70"/>
      <c r="Q773" s="71"/>
      <c r="R773" s="81"/>
    </row>
    <row r="774" spans="1:18" x14ac:dyDescent="0.2">
      <c r="A774" s="151"/>
      <c r="B774" s="60"/>
      <c r="C774" s="77"/>
      <c r="D774" s="77"/>
      <c r="E774" s="77"/>
      <c r="F774" s="43"/>
      <c r="G774" s="77"/>
      <c r="H774" s="125"/>
      <c r="I774" s="97"/>
      <c r="J774" s="97"/>
      <c r="K774" s="97"/>
      <c r="L774" s="79">
        <f t="shared" si="14"/>
        <v>133507.29499999995</v>
      </c>
      <c r="M774" s="70"/>
      <c r="N774" s="71"/>
      <c r="O774" s="80"/>
      <c r="P774" s="70"/>
      <c r="Q774" s="71"/>
      <c r="R774" s="81"/>
    </row>
    <row r="775" spans="1:18" x14ac:dyDescent="0.2">
      <c r="A775" s="151"/>
      <c r="B775" s="60"/>
      <c r="C775" s="77"/>
      <c r="D775" s="77"/>
      <c r="E775" s="77"/>
      <c r="F775" s="43"/>
      <c r="G775" s="77"/>
      <c r="H775" s="125"/>
      <c r="I775" s="97"/>
      <c r="J775" s="97"/>
      <c r="K775" s="97"/>
      <c r="L775" s="79">
        <f t="shared" si="14"/>
        <v>133507.29499999995</v>
      </c>
      <c r="M775" s="70"/>
      <c r="N775" s="71"/>
      <c r="O775" s="80"/>
      <c r="P775" s="70"/>
      <c r="Q775" s="71"/>
      <c r="R775" s="81"/>
    </row>
    <row r="776" spans="1:18" x14ac:dyDescent="0.2">
      <c r="A776" s="151"/>
      <c r="B776" s="60"/>
      <c r="C776" s="77"/>
      <c r="D776" s="77"/>
      <c r="E776" s="77"/>
      <c r="F776" s="43"/>
      <c r="G776" s="77"/>
      <c r="H776" s="125"/>
      <c r="I776" s="97"/>
      <c r="J776" s="97"/>
      <c r="K776" s="97"/>
      <c r="L776" s="79">
        <f t="shared" si="14"/>
        <v>133507.29499999995</v>
      </c>
      <c r="M776" s="70"/>
      <c r="N776" s="71"/>
      <c r="O776" s="80"/>
      <c r="P776" s="70"/>
      <c r="Q776" s="71"/>
      <c r="R776" s="81"/>
    </row>
    <row r="777" spans="1:18" x14ac:dyDescent="0.2">
      <c r="A777" s="151"/>
      <c r="B777" s="60"/>
      <c r="C777" s="77"/>
      <c r="D777" s="77"/>
      <c r="E777" s="77"/>
      <c r="F777" s="43"/>
      <c r="G777" s="77"/>
      <c r="H777" s="125"/>
      <c r="I777" s="97"/>
      <c r="J777" s="97"/>
      <c r="K777" s="97"/>
      <c r="L777" s="79">
        <f t="shared" ref="L777:L821" si="15">L776+J777-K777</f>
        <v>133507.29499999995</v>
      </c>
      <c r="M777" s="70"/>
      <c r="N777" s="71"/>
      <c r="O777" s="80"/>
      <c r="P777" s="70"/>
      <c r="Q777" s="71"/>
      <c r="R777" s="81"/>
    </row>
    <row r="778" spans="1:18" x14ac:dyDescent="0.2">
      <c r="A778" s="151"/>
      <c r="B778" s="60"/>
      <c r="C778" s="77"/>
      <c r="D778" s="77"/>
      <c r="E778" s="77"/>
      <c r="F778" s="43"/>
      <c r="G778" s="77"/>
      <c r="H778" s="125"/>
      <c r="I778" s="97"/>
      <c r="J778" s="97"/>
      <c r="K778" s="97"/>
      <c r="L778" s="79">
        <f t="shared" si="15"/>
        <v>133507.29499999995</v>
      </c>
      <c r="M778" s="70"/>
      <c r="N778" s="71"/>
      <c r="O778" s="80"/>
      <c r="P778" s="70"/>
      <c r="Q778" s="71"/>
      <c r="R778" s="81"/>
    </row>
    <row r="779" spans="1:18" x14ac:dyDescent="0.2">
      <c r="A779" s="151"/>
      <c r="B779" s="60"/>
      <c r="C779" s="77"/>
      <c r="D779" s="77"/>
      <c r="E779" s="77"/>
      <c r="F779" s="43"/>
      <c r="G779" s="77"/>
      <c r="H779" s="125"/>
      <c r="I779" s="97"/>
      <c r="J779" s="97"/>
      <c r="K779" s="97"/>
      <c r="L779" s="79">
        <f t="shared" si="15"/>
        <v>133507.29499999995</v>
      </c>
      <c r="M779" s="70"/>
      <c r="N779" s="71"/>
      <c r="O779" s="80"/>
      <c r="P779" s="70"/>
      <c r="Q779" s="71"/>
      <c r="R779" s="81"/>
    </row>
    <row r="780" spans="1:18" x14ac:dyDescent="0.2">
      <c r="A780" s="151"/>
      <c r="B780" s="60"/>
      <c r="C780" s="77"/>
      <c r="D780" s="77"/>
      <c r="E780" s="77"/>
      <c r="F780" s="43"/>
      <c r="G780" s="77"/>
      <c r="H780" s="125"/>
      <c r="I780" s="97"/>
      <c r="J780" s="97"/>
      <c r="K780" s="97"/>
      <c r="L780" s="79">
        <f t="shared" si="15"/>
        <v>133507.29499999995</v>
      </c>
      <c r="M780" s="70"/>
      <c r="N780" s="71"/>
      <c r="O780" s="80"/>
      <c r="P780" s="70"/>
      <c r="Q780" s="71"/>
      <c r="R780" s="81"/>
    </row>
    <row r="781" spans="1:18" x14ac:dyDescent="0.2">
      <c r="A781" s="151"/>
      <c r="B781" s="60"/>
      <c r="C781" s="77"/>
      <c r="D781" s="77"/>
      <c r="E781" s="77"/>
      <c r="F781" s="43"/>
      <c r="G781" s="77"/>
      <c r="H781" s="125"/>
      <c r="I781" s="97"/>
      <c r="J781" s="97"/>
      <c r="K781" s="97"/>
      <c r="L781" s="79">
        <f t="shared" si="15"/>
        <v>133507.29499999995</v>
      </c>
      <c r="M781" s="70"/>
      <c r="N781" s="71"/>
      <c r="O781" s="80"/>
      <c r="P781" s="70"/>
      <c r="Q781" s="71"/>
      <c r="R781" s="81"/>
    </row>
    <row r="782" spans="1:18" x14ac:dyDescent="0.2">
      <c r="A782" s="151"/>
      <c r="B782" s="60"/>
      <c r="C782" s="77"/>
      <c r="D782" s="77"/>
      <c r="E782" s="77"/>
      <c r="F782" s="43"/>
      <c r="G782" s="77"/>
      <c r="H782" s="125"/>
      <c r="I782" s="97"/>
      <c r="J782" s="97"/>
      <c r="K782" s="97"/>
      <c r="L782" s="79">
        <f t="shared" si="15"/>
        <v>133507.29499999995</v>
      </c>
      <c r="M782" s="70"/>
      <c r="N782" s="71"/>
      <c r="O782" s="80"/>
      <c r="P782" s="70"/>
      <c r="Q782" s="71"/>
      <c r="R782" s="81"/>
    </row>
    <row r="783" spans="1:18" x14ac:dyDescent="0.2">
      <c r="A783" s="151"/>
      <c r="B783" s="60"/>
      <c r="C783" s="77"/>
      <c r="D783" s="77"/>
      <c r="E783" s="77"/>
      <c r="F783" s="43"/>
      <c r="G783" s="77"/>
      <c r="H783" s="125"/>
      <c r="I783" s="97"/>
      <c r="J783" s="97"/>
      <c r="K783" s="97"/>
      <c r="L783" s="79">
        <f t="shared" si="15"/>
        <v>133507.29499999995</v>
      </c>
      <c r="M783" s="70"/>
      <c r="N783" s="71"/>
      <c r="O783" s="80"/>
      <c r="P783" s="70"/>
      <c r="Q783" s="71"/>
      <c r="R783" s="81"/>
    </row>
    <row r="784" spans="1:18" x14ac:dyDescent="0.2">
      <c r="A784" s="151"/>
      <c r="B784" s="60"/>
      <c r="C784" s="77"/>
      <c r="D784" s="77"/>
      <c r="E784" s="77"/>
      <c r="F784" s="43"/>
      <c r="G784" s="77"/>
      <c r="H784" s="125"/>
      <c r="I784" s="97"/>
      <c r="J784" s="97"/>
      <c r="K784" s="97"/>
      <c r="L784" s="79">
        <f t="shared" si="15"/>
        <v>133507.29499999995</v>
      </c>
      <c r="M784" s="70"/>
      <c r="N784" s="71"/>
      <c r="O784" s="80"/>
      <c r="P784" s="70"/>
      <c r="Q784" s="71"/>
      <c r="R784" s="81"/>
    </row>
    <row r="785" spans="1:18" x14ac:dyDescent="0.2">
      <c r="A785" s="151"/>
      <c r="B785" s="60"/>
      <c r="C785" s="77"/>
      <c r="D785" s="77"/>
      <c r="E785" s="77"/>
      <c r="F785" s="43"/>
      <c r="G785" s="77"/>
      <c r="H785" s="125"/>
      <c r="I785" s="97"/>
      <c r="J785" s="97"/>
      <c r="K785" s="97"/>
      <c r="L785" s="79">
        <f t="shared" si="15"/>
        <v>133507.29499999995</v>
      </c>
      <c r="M785" s="70"/>
      <c r="N785" s="71"/>
      <c r="O785" s="80"/>
      <c r="P785" s="70"/>
      <c r="Q785" s="71"/>
      <c r="R785" s="81"/>
    </row>
    <row r="786" spans="1:18" x14ac:dyDescent="0.2">
      <c r="A786" s="151"/>
      <c r="B786" s="60"/>
      <c r="C786" s="77"/>
      <c r="D786" s="77"/>
      <c r="E786" s="77"/>
      <c r="F786" s="43"/>
      <c r="G786" s="77"/>
      <c r="H786" s="125"/>
      <c r="I786" s="97"/>
      <c r="J786" s="97"/>
      <c r="K786" s="97"/>
      <c r="L786" s="79">
        <f t="shared" si="15"/>
        <v>133507.29499999995</v>
      </c>
      <c r="M786" s="70"/>
      <c r="N786" s="71"/>
      <c r="O786" s="80"/>
      <c r="P786" s="70"/>
      <c r="Q786" s="71"/>
      <c r="R786" s="81"/>
    </row>
    <row r="787" spans="1:18" x14ac:dyDescent="0.2">
      <c r="A787" s="151"/>
      <c r="B787" s="60"/>
      <c r="C787" s="77"/>
      <c r="D787" s="77"/>
      <c r="E787" s="77"/>
      <c r="F787" s="43"/>
      <c r="G787" s="77"/>
      <c r="H787" s="125"/>
      <c r="I787" s="97"/>
      <c r="J787" s="97"/>
      <c r="K787" s="97"/>
      <c r="L787" s="79">
        <f t="shared" si="15"/>
        <v>133507.29499999995</v>
      </c>
      <c r="M787" s="70"/>
      <c r="N787" s="71"/>
      <c r="O787" s="80"/>
      <c r="P787" s="70"/>
      <c r="Q787" s="71"/>
      <c r="R787" s="81"/>
    </row>
    <row r="788" spans="1:18" x14ac:dyDescent="0.2">
      <c r="A788" s="151"/>
      <c r="B788" s="60"/>
      <c r="C788" s="77"/>
      <c r="D788" s="77"/>
      <c r="E788" s="77"/>
      <c r="F788" s="43"/>
      <c r="G788" s="77"/>
      <c r="H788" s="125"/>
      <c r="I788" s="97"/>
      <c r="J788" s="97"/>
      <c r="K788" s="97"/>
      <c r="L788" s="79">
        <f t="shared" si="15"/>
        <v>133507.29499999995</v>
      </c>
      <c r="M788" s="70"/>
      <c r="N788" s="71"/>
      <c r="O788" s="80"/>
      <c r="P788" s="70"/>
      <c r="Q788" s="71"/>
      <c r="R788" s="81"/>
    </row>
    <row r="789" spans="1:18" x14ac:dyDescent="0.2">
      <c r="A789" s="151"/>
      <c r="B789" s="60"/>
      <c r="C789" s="77"/>
      <c r="D789" s="77"/>
      <c r="E789" s="77"/>
      <c r="F789" s="43"/>
      <c r="G789" s="77"/>
      <c r="H789" s="125"/>
      <c r="I789" s="97"/>
      <c r="J789" s="97"/>
      <c r="K789" s="97"/>
      <c r="L789" s="79">
        <f t="shared" si="15"/>
        <v>133507.29499999995</v>
      </c>
      <c r="M789" s="70"/>
      <c r="N789" s="71"/>
      <c r="O789" s="80"/>
      <c r="P789" s="70"/>
      <c r="Q789" s="71"/>
      <c r="R789" s="81"/>
    </row>
    <row r="790" spans="1:18" x14ac:dyDescent="0.2">
      <c r="A790" s="151"/>
      <c r="B790" s="60"/>
      <c r="C790" s="77"/>
      <c r="D790" s="77"/>
      <c r="E790" s="77"/>
      <c r="F790" s="43"/>
      <c r="G790" s="77"/>
      <c r="H790" s="125"/>
      <c r="I790" s="97"/>
      <c r="J790" s="97"/>
      <c r="K790" s="97"/>
      <c r="L790" s="79">
        <f t="shared" si="15"/>
        <v>133507.29499999995</v>
      </c>
      <c r="M790" s="70"/>
      <c r="N790" s="71"/>
      <c r="O790" s="80"/>
      <c r="P790" s="70"/>
      <c r="Q790" s="71"/>
      <c r="R790" s="81"/>
    </row>
    <row r="791" spans="1:18" x14ac:dyDescent="0.2">
      <c r="A791" s="151"/>
      <c r="B791" s="60"/>
      <c r="C791" s="77"/>
      <c r="D791" s="77"/>
      <c r="E791" s="77"/>
      <c r="F791" s="43"/>
      <c r="G791" s="77"/>
      <c r="H791" s="125"/>
      <c r="I791" s="97"/>
      <c r="J791" s="97"/>
      <c r="K791" s="97"/>
      <c r="L791" s="79">
        <f t="shared" si="15"/>
        <v>133507.29499999995</v>
      </c>
      <c r="M791" s="70"/>
      <c r="N791" s="71"/>
      <c r="O791" s="80"/>
      <c r="P791" s="70"/>
      <c r="Q791" s="71"/>
      <c r="R791" s="81"/>
    </row>
    <row r="792" spans="1:18" x14ac:dyDescent="0.2">
      <c r="A792" s="151"/>
      <c r="B792" s="60"/>
      <c r="C792" s="77"/>
      <c r="D792" s="77"/>
      <c r="E792" s="77"/>
      <c r="F792" s="43"/>
      <c r="G792" s="77"/>
      <c r="H792" s="125"/>
      <c r="I792" s="97"/>
      <c r="J792" s="97"/>
      <c r="K792" s="97"/>
      <c r="L792" s="79">
        <f t="shared" si="15"/>
        <v>133507.29499999995</v>
      </c>
      <c r="M792" s="70"/>
      <c r="N792" s="71"/>
      <c r="O792" s="80"/>
      <c r="P792" s="70"/>
      <c r="Q792" s="71"/>
      <c r="R792" s="81"/>
    </row>
    <row r="793" spans="1:18" x14ac:dyDescent="0.2">
      <c r="A793" s="151"/>
      <c r="B793" s="60"/>
      <c r="C793" s="77"/>
      <c r="D793" s="77"/>
      <c r="E793" s="77"/>
      <c r="F793" s="43"/>
      <c r="G793" s="77"/>
      <c r="H793" s="125"/>
      <c r="I793" s="97"/>
      <c r="J793" s="97"/>
      <c r="K793" s="97"/>
      <c r="L793" s="79">
        <f t="shared" si="15"/>
        <v>133507.29499999995</v>
      </c>
      <c r="M793" s="70"/>
      <c r="N793" s="71"/>
      <c r="O793" s="80"/>
      <c r="P793" s="70"/>
      <c r="Q793" s="71"/>
      <c r="R793" s="81"/>
    </row>
    <row r="794" spans="1:18" x14ac:dyDescent="0.2">
      <c r="A794" s="151"/>
      <c r="B794" s="60"/>
      <c r="C794" s="77"/>
      <c r="D794" s="77"/>
      <c r="E794" s="77"/>
      <c r="F794" s="43"/>
      <c r="G794" s="77"/>
      <c r="H794" s="125"/>
      <c r="I794" s="97"/>
      <c r="J794" s="97"/>
      <c r="K794" s="97"/>
      <c r="L794" s="79">
        <f t="shared" si="15"/>
        <v>133507.29499999995</v>
      </c>
      <c r="M794" s="70"/>
      <c r="N794" s="71"/>
      <c r="O794" s="80"/>
      <c r="P794" s="70"/>
      <c r="Q794" s="71"/>
      <c r="R794" s="81"/>
    </row>
    <row r="795" spans="1:18" x14ac:dyDescent="0.2">
      <c r="A795" s="151"/>
      <c r="B795" s="60"/>
      <c r="C795" s="77"/>
      <c r="D795" s="77"/>
      <c r="E795" s="77"/>
      <c r="F795" s="43"/>
      <c r="G795" s="77"/>
      <c r="H795" s="125"/>
      <c r="I795" s="97"/>
      <c r="J795" s="97"/>
      <c r="K795" s="97"/>
      <c r="L795" s="79">
        <f t="shared" si="15"/>
        <v>133507.29499999995</v>
      </c>
      <c r="M795" s="70"/>
      <c r="N795" s="71"/>
      <c r="O795" s="80"/>
      <c r="P795" s="70"/>
      <c r="Q795" s="71"/>
      <c r="R795" s="81"/>
    </row>
    <row r="796" spans="1:18" x14ac:dyDescent="0.2">
      <c r="A796" s="151"/>
      <c r="B796" s="60"/>
      <c r="C796" s="77"/>
      <c r="D796" s="77"/>
      <c r="E796" s="77"/>
      <c r="F796" s="43"/>
      <c r="G796" s="77"/>
      <c r="H796" s="125"/>
      <c r="I796" s="97"/>
      <c r="J796" s="97"/>
      <c r="K796" s="97"/>
      <c r="L796" s="79">
        <f t="shared" si="15"/>
        <v>133507.29499999995</v>
      </c>
      <c r="M796" s="70"/>
      <c r="N796" s="71"/>
      <c r="O796" s="80"/>
      <c r="P796" s="70"/>
      <c r="Q796" s="71"/>
      <c r="R796" s="81"/>
    </row>
    <row r="797" spans="1:18" x14ac:dyDescent="0.2">
      <c r="A797" s="151"/>
      <c r="B797" s="60"/>
      <c r="C797" s="77"/>
      <c r="D797" s="77"/>
      <c r="E797" s="77"/>
      <c r="F797" s="43"/>
      <c r="G797" s="77"/>
      <c r="H797" s="125"/>
      <c r="I797" s="97"/>
      <c r="J797" s="97"/>
      <c r="K797" s="97"/>
      <c r="L797" s="79">
        <f t="shared" si="15"/>
        <v>133507.29499999995</v>
      </c>
      <c r="M797" s="70"/>
      <c r="N797" s="71"/>
      <c r="O797" s="80"/>
      <c r="P797" s="70"/>
      <c r="Q797" s="71"/>
      <c r="R797" s="81"/>
    </row>
    <row r="798" spans="1:18" x14ac:dyDescent="0.2">
      <c r="A798" s="151"/>
      <c r="B798" s="60"/>
      <c r="C798" s="77"/>
      <c r="D798" s="77"/>
      <c r="E798" s="77"/>
      <c r="F798" s="43"/>
      <c r="G798" s="77"/>
      <c r="H798" s="125"/>
      <c r="I798" s="97"/>
      <c r="J798" s="97"/>
      <c r="K798" s="97"/>
      <c r="L798" s="79">
        <f t="shared" si="15"/>
        <v>133507.29499999995</v>
      </c>
      <c r="M798" s="70"/>
      <c r="N798" s="71"/>
      <c r="O798" s="80"/>
      <c r="P798" s="70"/>
      <c r="Q798" s="71"/>
      <c r="R798" s="81"/>
    </row>
    <row r="799" spans="1:18" x14ac:dyDescent="0.2">
      <c r="A799" s="151"/>
      <c r="B799" s="60"/>
      <c r="C799" s="77"/>
      <c r="D799" s="77"/>
      <c r="E799" s="77"/>
      <c r="F799" s="43"/>
      <c r="G799" s="77"/>
      <c r="H799" s="125"/>
      <c r="I799" s="97"/>
      <c r="J799" s="97"/>
      <c r="K799" s="97"/>
      <c r="L799" s="79">
        <f t="shared" si="15"/>
        <v>133507.29499999995</v>
      </c>
      <c r="M799" s="70"/>
      <c r="N799" s="71"/>
      <c r="O799" s="80"/>
      <c r="P799" s="70"/>
      <c r="Q799" s="71"/>
      <c r="R799" s="81"/>
    </row>
    <row r="800" spans="1:18" x14ac:dyDescent="0.2">
      <c r="A800" s="151"/>
      <c r="B800" s="60"/>
      <c r="C800" s="77"/>
      <c r="D800" s="77"/>
      <c r="E800" s="77"/>
      <c r="F800" s="43"/>
      <c r="G800" s="77"/>
      <c r="H800" s="125"/>
      <c r="I800" s="97"/>
      <c r="J800" s="97"/>
      <c r="K800" s="97"/>
      <c r="L800" s="79">
        <f t="shared" si="15"/>
        <v>133507.29499999995</v>
      </c>
      <c r="M800" s="70"/>
      <c r="N800" s="71"/>
      <c r="O800" s="80"/>
      <c r="P800" s="70"/>
      <c r="Q800" s="71"/>
      <c r="R800" s="81"/>
    </row>
    <row r="801" spans="1:18" x14ac:dyDescent="0.2">
      <c r="A801" s="151"/>
      <c r="B801" s="60"/>
      <c r="C801" s="77"/>
      <c r="D801" s="77"/>
      <c r="E801" s="77"/>
      <c r="F801" s="43"/>
      <c r="G801" s="77"/>
      <c r="H801" s="125"/>
      <c r="I801" s="97"/>
      <c r="J801" s="97"/>
      <c r="K801" s="97"/>
      <c r="L801" s="79">
        <f t="shared" si="15"/>
        <v>133507.29499999995</v>
      </c>
      <c r="M801" s="70"/>
      <c r="N801" s="71"/>
      <c r="O801" s="80"/>
      <c r="P801" s="70"/>
      <c r="Q801" s="71"/>
      <c r="R801" s="81"/>
    </row>
    <row r="802" spans="1:18" x14ac:dyDescent="0.2">
      <c r="A802" s="151"/>
      <c r="B802" s="60"/>
      <c r="C802" s="77"/>
      <c r="D802" s="77"/>
      <c r="E802" s="77"/>
      <c r="F802" s="43"/>
      <c r="G802" s="77"/>
      <c r="H802" s="125"/>
      <c r="I802" s="97"/>
      <c r="J802" s="97"/>
      <c r="K802" s="97"/>
      <c r="L802" s="79">
        <f t="shared" si="15"/>
        <v>133507.29499999995</v>
      </c>
      <c r="M802" s="70"/>
      <c r="N802" s="71"/>
      <c r="O802" s="80"/>
      <c r="P802" s="70"/>
      <c r="Q802" s="71"/>
      <c r="R802" s="81"/>
    </row>
    <row r="803" spans="1:18" x14ac:dyDescent="0.2">
      <c r="A803" s="151"/>
      <c r="B803" s="60"/>
      <c r="C803" s="77"/>
      <c r="D803" s="77"/>
      <c r="E803" s="77"/>
      <c r="F803" s="43"/>
      <c r="G803" s="77"/>
      <c r="H803" s="125"/>
      <c r="I803" s="97"/>
      <c r="J803" s="97"/>
      <c r="K803" s="97"/>
      <c r="L803" s="79">
        <f t="shared" si="15"/>
        <v>133507.29499999995</v>
      </c>
      <c r="M803" s="70"/>
      <c r="N803" s="71"/>
      <c r="O803" s="80"/>
      <c r="P803" s="70"/>
      <c r="Q803" s="71"/>
      <c r="R803" s="81"/>
    </row>
    <row r="804" spans="1:18" x14ac:dyDescent="0.2">
      <c r="A804" s="151"/>
      <c r="B804" s="60"/>
      <c r="C804" s="77"/>
      <c r="D804" s="77"/>
      <c r="E804" s="77"/>
      <c r="F804" s="43"/>
      <c r="G804" s="77"/>
      <c r="H804" s="125"/>
      <c r="I804" s="97"/>
      <c r="J804" s="97"/>
      <c r="K804" s="97"/>
      <c r="L804" s="79">
        <f t="shared" si="15"/>
        <v>133507.29499999995</v>
      </c>
      <c r="M804" s="70"/>
      <c r="N804" s="71"/>
      <c r="O804" s="80"/>
      <c r="P804" s="70"/>
      <c r="Q804" s="71"/>
      <c r="R804" s="81"/>
    </row>
    <row r="805" spans="1:18" x14ac:dyDescent="0.2">
      <c r="A805" s="151"/>
      <c r="B805" s="60"/>
      <c r="C805" s="77"/>
      <c r="D805" s="77"/>
      <c r="E805" s="77"/>
      <c r="F805" s="43"/>
      <c r="G805" s="77"/>
      <c r="H805" s="125"/>
      <c r="I805" s="97"/>
      <c r="J805" s="97"/>
      <c r="K805" s="97"/>
      <c r="L805" s="79">
        <f t="shared" si="15"/>
        <v>133507.29499999995</v>
      </c>
      <c r="M805" s="70"/>
      <c r="N805" s="71"/>
      <c r="O805" s="80"/>
      <c r="P805" s="70"/>
      <c r="Q805" s="71"/>
      <c r="R805" s="81"/>
    </row>
    <row r="806" spans="1:18" x14ac:dyDescent="0.2">
      <c r="A806" s="151"/>
      <c r="B806" s="60"/>
      <c r="C806" s="77"/>
      <c r="D806" s="77"/>
      <c r="E806" s="77"/>
      <c r="F806" s="43"/>
      <c r="G806" s="77"/>
      <c r="H806" s="125"/>
      <c r="I806" s="97"/>
      <c r="J806" s="97"/>
      <c r="K806" s="97"/>
      <c r="L806" s="79">
        <f t="shared" si="15"/>
        <v>133507.29499999995</v>
      </c>
      <c r="M806" s="70"/>
      <c r="N806" s="71"/>
      <c r="O806" s="80"/>
      <c r="P806" s="70"/>
      <c r="Q806" s="71"/>
      <c r="R806" s="81"/>
    </row>
    <row r="807" spans="1:18" x14ac:dyDescent="0.2">
      <c r="A807" s="151"/>
      <c r="B807" s="60"/>
      <c r="C807" s="77"/>
      <c r="D807" s="77"/>
      <c r="E807" s="77"/>
      <c r="F807" s="43"/>
      <c r="G807" s="77"/>
      <c r="H807" s="125"/>
      <c r="I807" s="97"/>
      <c r="J807" s="97"/>
      <c r="K807" s="97"/>
      <c r="L807" s="79">
        <f t="shared" si="15"/>
        <v>133507.29499999995</v>
      </c>
      <c r="M807" s="70"/>
      <c r="N807" s="71"/>
      <c r="O807" s="80"/>
      <c r="P807" s="70"/>
      <c r="Q807" s="71"/>
      <c r="R807" s="81"/>
    </row>
    <row r="808" spans="1:18" x14ac:dyDescent="0.2">
      <c r="A808" s="151"/>
      <c r="B808" s="60"/>
      <c r="C808" s="77"/>
      <c r="D808" s="77"/>
      <c r="E808" s="77"/>
      <c r="F808" s="43"/>
      <c r="G808" s="77"/>
      <c r="H808" s="125"/>
      <c r="I808" s="97"/>
      <c r="J808" s="97"/>
      <c r="K808" s="97"/>
      <c r="L808" s="79">
        <f t="shared" si="15"/>
        <v>133507.29499999995</v>
      </c>
      <c r="M808" s="70"/>
      <c r="N808" s="71"/>
      <c r="O808" s="80"/>
      <c r="P808" s="70"/>
      <c r="Q808" s="71"/>
      <c r="R808" s="81"/>
    </row>
    <row r="809" spans="1:18" x14ac:dyDescent="0.2">
      <c r="A809" s="151"/>
      <c r="B809" s="60"/>
      <c r="C809" s="77"/>
      <c r="D809" s="77"/>
      <c r="E809" s="77"/>
      <c r="F809" s="43"/>
      <c r="G809" s="77"/>
      <c r="H809" s="125"/>
      <c r="I809" s="97"/>
      <c r="J809" s="97"/>
      <c r="K809" s="97"/>
      <c r="L809" s="79">
        <f t="shared" si="15"/>
        <v>133507.29499999995</v>
      </c>
      <c r="M809" s="70"/>
      <c r="N809" s="71"/>
      <c r="O809" s="80"/>
      <c r="P809" s="70"/>
      <c r="Q809" s="71"/>
      <c r="R809" s="81"/>
    </row>
    <row r="810" spans="1:18" x14ac:dyDescent="0.2">
      <c r="A810" s="151"/>
      <c r="B810" s="60"/>
      <c r="C810" s="77"/>
      <c r="D810" s="77"/>
      <c r="E810" s="77"/>
      <c r="F810" s="43"/>
      <c r="G810" s="77"/>
      <c r="H810" s="125"/>
      <c r="I810" s="97"/>
      <c r="J810" s="97"/>
      <c r="K810" s="97"/>
      <c r="L810" s="79">
        <f t="shared" si="15"/>
        <v>133507.29499999995</v>
      </c>
      <c r="M810" s="70"/>
      <c r="N810" s="71"/>
      <c r="O810" s="80"/>
      <c r="P810" s="70"/>
      <c r="Q810" s="71"/>
      <c r="R810" s="81"/>
    </row>
    <row r="811" spans="1:18" x14ac:dyDescent="0.2">
      <c r="A811" s="151"/>
      <c r="B811" s="60"/>
      <c r="C811" s="77"/>
      <c r="D811" s="77"/>
      <c r="E811" s="77"/>
      <c r="F811" s="43"/>
      <c r="G811" s="77"/>
      <c r="H811" s="125"/>
      <c r="I811" s="97"/>
      <c r="J811" s="97"/>
      <c r="K811" s="97"/>
      <c r="L811" s="79">
        <f t="shared" si="15"/>
        <v>133507.29499999995</v>
      </c>
      <c r="M811" s="70"/>
      <c r="N811" s="71"/>
      <c r="O811" s="80"/>
      <c r="P811" s="70"/>
      <c r="Q811" s="71"/>
      <c r="R811" s="81"/>
    </row>
    <row r="812" spans="1:18" x14ac:dyDescent="0.2">
      <c r="A812" s="151"/>
      <c r="B812" s="60"/>
      <c r="C812" s="77"/>
      <c r="D812" s="77"/>
      <c r="E812" s="77"/>
      <c r="F812" s="43"/>
      <c r="G812" s="77"/>
      <c r="H812" s="125"/>
      <c r="I812" s="97"/>
      <c r="J812" s="97"/>
      <c r="K812" s="97"/>
      <c r="L812" s="79">
        <f t="shared" si="15"/>
        <v>133507.29499999995</v>
      </c>
      <c r="M812" s="70"/>
      <c r="N812" s="71"/>
      <c r="O812" s="80"/>
      <c r="P812" s="70"/>
      <c r="Q812" s="71"/>
      <c r="R812" s="81"/>
    </row>
    <row r="813" spans="1:18" x14ac:dyDescent="0.2">
      <c r="A813" s="151"/>
      <c r="B813" s="60"/>
      <c r="C813" s="77"/>
      <c r="D813" s="77"/>
      <c r="E813" s="77"/>
      <c r="F813" s="43"/>
      <c r="G813" s="77"/>
      <c r="H813" s="125"/>
      <c r="I813" s="97"/>
      <c r="J813" s="97"/>
      <c r="K813" s="97"/>
      <c r="L813" s="79">
        <f t="shared" si="15"/>
        <v>133507.29499999995</v>
      </c>
      <c r="M813" s="70"/>
      <c r="N813" s="71"/>
      <c r="O813" s="80"/>
      <c r="P813" s="70"/>
      <c r="Q813" s="71"/>
      <c r="R813" s="81"/>
    </row>
    <row r="814" spans="1:18" x14ac:dyDescent="0.2">
      <c r="A814" s="151"/>
      <c r="B814" s="60"/>
      <c r="C814" s="77"/>
      <c r="D814" s="77"/>
      <c r="E814" s="77"/>
      <c r="F814" s="43"/>
      <c r="G814" s="77"/>
      <c r="H814" s="125"/>
      <c r="I814" s="97"/>
      <c r="J814" s="97"/>
      <c r="K814" s="97"/>
      <c r="L814" s="79">
        <f t="shared" si="15"/>
        <v>133507.29499999995</v>
      </c>
      <c r="M814" s="70"/>
      <c r="N814" s="71"/>
      <c r="O814" s="80"/>
      <c r="P814" s="70"/>
      <c r="Q814" s="71"/>
      <c r="R814" s="81"/>
    </row>
    <row r="815" spans="1:18" x14ac:dyDescent="0.2">
      <c r="A815" s="151"/>
      <c r="B815" s="60"/>
      <c r="C815" s="77"/>
      <c r="D815" s="77"/>
      <c r="E815" s="77"/>
      <c r="F815" s="43"/>
      <c r="G815" s="77"/>
      <c r="H815" s="125"/>
      <c r="I815" s="97"/>
      <c r="J815" s="97"/>
      <c r="K815" s="97"/>
      <c r="L815" s="79">
        <f t="shared" si="15"/>
        <v>133507.29499999995</v>
      </c>
      <c r="M815" s="70"/>
      <c r="N815" s="71"/>
      <c r="O815" s="80"/>
      <c r="P815" s="70"/>
      <c r="Q815" s="71"/>
      <c r="R815" s="81"/>
    </row>
    <row r="816" spans="1:18" x14ac:dyDescent="0.2">
      <c r="A816" s="151"/>
      <c r="B816" s="60"/>
      <c r="C816" s="77"/>
      <c r="D816" s="77"/>
      <c r="E816" s="77"/>
      <c r="F816" s="43"/>
      <c r="G816" s="77"/>
      <c r="H816" s="125"/>
      <c r="I816" s="97"/>
      <c r="J816" s="97"/>
      <c r="K816" s="97"/>
      <c r="L816" s="79">
        <f t="shared" si="15"/>
        <v>133507.29499999995</v>
      </c>
      <c r="M816" s="70"/>
      <c r="N816" s="71"/>
      <c r="O816" s="80"/>
      <c r="P816" s="70"/>
      <c r="Q816" s="71"/>
      <c r="R816" s="81"/>
    </row>
    <row r="817" spans="1:18" x14ac:dyDescent="0.2">
      <c r="A817" s="151"/>
      <c r="B817" s="60"/>
      <c r="C817" s="77"/>
      <c r="D817" s="77"/>
      <c r="E817" s="77"/>
      <c r="F817" s="43"/>
      <c r="G817" s="77"/>
      <c r="H817" s="125"/>
      <c r="I817" s="97"/>
      <c r="J817" s="97"/>
      <c r="K817" s="97"/>
      <c r="L817" s="79">
        <f t="shared" si="15"/>
        <v>133507.29499999995</v>
      </c>
      <c r="M817" s="70"/>
      <c r="N817" s="71"/>
      <c r="O817" s="80"/>
      <c r="P817" s="70"/>
      <c r="Q817" s="71"/>
      <c r="R817" s="81"/>
    </row>
    <row r="818" spans="1:18" ht="14.25" customHeight="1" x14ac:dyDescent="0.2">
      <c r="A818" s="151"/>
      <c r="B818" s="60"/>
      <c r="C818" s="77"/>
      <c r="D818" s="77"/>
      <c r="E818" s="77"/>
      <c r="F818" s="130"/>
      <c r="G818" s="126"/>
      <c r="H818" s="125"/>
      <c r="I818" s="97"/>
      <c r="J818" s="97"/>
      <c r="K818" s="127"/>
      <c r="L818" s="79">
        <f t="shared" si="15"/>
        <v>133507.29499999995</v>
      </c>
      <c r="M818" s="70"/>
      <c r="N818" s="131"/>
      <c r="O818" s="80"/>
      <c r="P818" s="70"/>
      <c r="Q818" s="71"/>
      <c r="R818" s="81"/>
    </row>
    <row r="819" spans="1:18" x14ac:dyDescent="0.2">
      <c r="A819" s="151"/>
      <c r="B819" s="60"/>
      <c r="C819" s="77"/>
      <c r="D819" s="77"/>
      <c r="E819" s="77"/>
      <c r="F819" s="130"/>
      <c r="G819" s="126"/>
      <c r="H819" s="125"/>
      <c r="I819" s="97"/>
      <c r="J819" s="97"/>
      <c r="K819" s="127"/>
      <c r="L819" s="79">
        <f t="shared" si="15"/>
        <v>133507.29499999995</v>
      </c>
      <c r="M819" s="70"/>
      <c r="N819" s="131"/>
      <c r="O819" s="80"/>
      <c r="P819" s="70"/>
      <c r="Q819" s="71"/>
      <c r="R819" s="81"/>
    </row>
    <row r="820" spans="1:18" x14ac:dyDescent="0.2">
      <c r="A820" s="151"/>
      <c r="B820" s="60"/>
      <c r="C820" s="77"/>
      <c r="D820" s="77"/>
      <c r="E820" s="77"/>
      <c r="F820" s="43"/>
      <c r="G820" s="77"/>
      <c r="H820" s="125"/>
      <c r="I820" s="97"/>
      <c r="J820" s="97"/>
      <c r="K820" s="97"/>
      <c r="L820" s="79">
        <f t="shared" si="15"/>
        <v>133507.29499999995</v>
      </c>
      <c r="M820" s="70"/>
      <c r="N820" s="71"/>
      <c r="O820" s="80"/>
      <c r="P820" s="70"/>
      <c r="Q820" s="71"/>
      <c r="R820" s="81"/>
    </row>
    <row r="821" spans="1:18" x14ac:dyDescent="0.2">
      <c r="A821" s="151"/>
      <c r="B821" s="60"/>
      <c r="C821" s="77"/>
      <c r="D821" s="77"/>
      <c r="E821" s="77"/>
      <c r="F821" s="130"/>
      <c r="G821" s="126"/>
      <c r="H821" s="125"/>
      <c r="I821" s="97"/>
      <c r="J821" s="97"/>
      <c r="K821" s="127"/>
      <c r="L821" s="79">
        <f t="shared" si="15"/>
        <v>133507.29499999995</v>
      </c>
      <c r="M821" s="70"/>
      <c r="N821" s="131"/>
      <c r="O821" s="80"/>
      <c r="P821" s="70"/>
      <c r="Q821" s="71"/>
      <c r="R821" s="81"/>
    </row>
    <row r="822" spans="1:18" ht="13.5" thickBot="1" x14ac:dyDescent="0.25">
      <c r="D822" s="132"/>
      <c r="E822" s="132"/>
      <c r="F822" s="133"/>
      <c r="H822" s="134">
        <f>SUM(H7:H820)</f>
        <v>23871045.597500004</v>
      </c>
      <c r="I822" s="135"/>
      <c r="J822" s="134">
        <f>SUM(J7:J820)</f>
        <v>11810328.288750019</v>
      </c>
      <c r="K822" s="134">
        <f>SUM(K7:K820)</f>
        <v>11879529.10375002</v>
      </c>
      <c r="L822" s="79">
        <f>L821+J822-K822</f>
        <v>64306.479999998584</v>
      </c>
      <c r="M822" s="134" t="e">
        <f>SUM(M7:M619)</f>
        <v>#REF!</v>
      </c>
      <c r="N822" s="134">
        <f>SUM(N7:N619)</f>
        <v>0</v>
      </c>
      <c r="O822" s="134" t="e">
        <f>O619</f>
        <v>#REF!</v>
      </c>
      <c r="P822" s="134">
        <f>SUM(P7:P619)</f>
        <v>0</v>
      </c>
      <c r="Q822" s="134">
        <f>SUM(Q7:Q619)</f>
        <v>0</v>
      </c>
      <c r="R822" s="136" t="e">
        <f>R619</f>
        <v>#REF!</v>
      </c>
    </row>
    <row r="823" spans="1:18" ht="13.5" thickTop="1" x14ac:dyDescent="0.2">
      <c r="A823" s="154"/>
      <c r="D823" s="132"/>
      <c r="E823" s="132"/>
      <c r="F823" s="133"/>
      <c r="O823" s="137"/>
    </row>
    <row r="824" spans="1:18" x14ac:dyDescent="0.2">
      <c r="C824" s="54" t="s">
        <v>12</v>
      </c>
      <c r="D824" s="133" t="s">
        <v>11</v>
      </c>
      <c r="E824" s="138" t="s">
        <v>10</v>
      </c>
      <c r="F824" s="133"/>
      <c r="O824" s="139"/>
    </row>
    <row r="825" spans="1:18" x14ac:dyDescent="0.2">
      <c r="C825" s="140">
        <v>1000</v>
      </c>
      <c r="D825" s="132">
        <f>'Cash Count'!B10</f>
        <v>9</v>
      </c>
      <c r="E825" s="138">
        <f>'Cash Count'!C10</f>
        <v>9000</v>
      </c>
      <c r="F825" s="133"/>
      <c r="J825" s="55" t="s">
        <v>9</v>
      </c>
      <c r="L825" s="141">
        <f>L6</f>
        <v>202708.11</v>
      </c>
    </row>
    <row r="826" spans="1:18" x14ac:dyDescent="0.2">
      <c r="C826" s="140">
        <v>500</v>
      </c>
      <c r="D826" s="132">
        <f>'Cash Count'!B11</f>
        <v>99</v>
      </c>
      <c r="E826" s="138">
        <f>'Cash Count'!C11</f>
        <v>49500</v>
      </c>
      <c r="F826" s="133"/>
      <c r="G826" s="53" t="s">
        <v>28</v>
      </c>
      <c r="J826" s="55" t="s">
        <v>8</v>
      </c>
      <c r="L826" s="141">
        <f>SUM(J8:J465)</f>
        <v>10483927.490000011</v>
      </c>
    </row>
    <row r="827" spans="1:18" x14ac:dyDescent="0.2">
      <c r="C827" s="140">
        <v>200</v>
      </c>
      <c r="D827" s="132">
        <f>'Cash Count'!B12</f>
        <v>1</v>
      </c>
      <c r="E827" s="138">
        <f>'Cash Count'!C12</f>
        <v>200</v>
      </c>
      <c r="F827" s="133"/>
      <c r="J827" s="55" t="s">
        <v>7</v>
      </c>
      <c r="L827" s="141">
        <f>SUM(J471:J820)</f>
        <v>1309185.7787500005</v>
      </c>
    </row>
    <row r="828" spans="1:18" x14ac:dyDescent="0.2">
      <c r="C828" s="140">
        <v>100</v>
      </c>
      <c r="D828" s="132">
        <f>'Cash Count'!B13</f>
        <v>44</v>
      </c>
      <c r="E828" s="138">
        <f>'Cash Count'!C13</f>
        <v>4400</v>
      </c>
      <c r="F828" s="133"/>
      <c r="J828" s="55" t="s">
        <v>6</v>
      </c>
      <c r="L828" s="141"/>
    </row>
    <row r="829" spans="1:18" ht="13.5" thickBot="1" x14ac:dyDescent="0.25">
      <c r="C829" s="140">
        <v>50</v>
      </c>
      <c r="D829" s="132">
        <f>'Cash Count'!B14</f>
        <v>101</v>
      </c>
      <c r="E829" s="138">
        <f>'Cash Count'!C14</f>
        <v>5050</v>
      </c>
      <c r="F829" s="133"/>
      <c r="L829" s="142" t="s">
        <v>28</v>
      </c>
    </row>
    <row r="830" spans="1:18" ht="13.5" thickTop="1" x14ac:dyDescent="0.2">
      <c r="C830" s="140">
        <v>20</v>
      </c>
      <c r="D830" s="132">
        <f>'Cash Count'!B15</f>
        <v>2</v>
      </c>
      <c r="E830" s="138">
        <f>'Cash Count'!C15</f>
        <v>40</v>
      </c>
      <c r="F830" s="133"/>
    </row>
    <row r="831" spans="1:18" x14ac:dyDescent="0.2">
      <c r="C831" s="140">
        <v>10</v>
      </c>
      <c r="D831" s="132">
        <f>'Cash Count'!B16</f>
        <v>29</v>
      </c>
      <c r="E831" s="138">
        <f>'Cash Count'!C16</f>
        <v>290</v>
      </c>
      <c r="F831" s="133"/>
      <c r="J831" s="55" t="s">
        <v>5</v>
      </c>
      <c r="P831" s="143"/>
    </row>
    <row r="832" spans="1:18" x14ac:dyDescent="0.2">
      <c r="C832" s="140">
        <v>5</v>
      </c>
      <c r="D832" s="132">
        <f>'Cash Count'!B17</f>
        <v>137</v>
      </c>
      <c r="E832" s="138">
        <f>'Cash Count'!C17</f>
        <v>685</v>
      </c>
      <c r="F832" s="133"/>
      <c r="J832" s="55" t="s">
        <v>4</v>
      </c>
      <c r="L832" s="56">
        <f>SUM(K7:K465)</f>
        <v>10506687.280000012</v>
      </c>
    </row>
    <row r="833" spans="1:21" x14ac:dyDescent="0.2">
      <c r="C833" s="140">
        <v>1</v>
      </c>
      <c r="D833" s="132">
        <f>'Cash Count'!B18</f>
        <v>223</v>
      </c>
      <c r="E833" s="138">
        <f>'Cash Count'!C18</f>
        <v>223</v>
      </c>
      <c r="F833" s="133"/>
      <c r="J833" s="55" t="s">
        <v>4</v>
      </c>
      <c r="L833" s="56">
        <f>SUM(K470:K820)</f>
        <v>1355626.8037500004</v>
      </c>
      <c r="O833" s="139"/>
    </row>
    <row r="834" spans="1:21" x14ac:dyDescent="0.2">
      <c r="C834" s="144">
        <v>0.25</v>
      </c>
      <c r="D834" s="132">
        <v>0</v>
      </c>
      <c r="E834" s="138">
        <f>'Cash Count'!C19</f>
        <v>1.75</v>
      </c>
      <c r="F834" s="133"/>
      <c r="J834" s="55" t="s">
        <v>4</v>
      </c>
    </row>
    <row r="835" spans="1:21" x14ac:dyDescent="0.2">
      <c r="C835" s="144">
        <v>0.1</v>
      </c>
      <c r="D835" s="132">
        <f>'Cash Count'!B20</f>
        <v>4</v>
      </c>
      <c r="E835" s="138">
        <f>'Cash Count'!C20</f>
        <v>0.4</v>
      </c>
      <c r="F835" s="133"/>
      <c r="J835" s="55" t="s">
        <v>4</v>
      </c>
    </row>
    <row r="836" spans="1:21" ht="13.5" thickBot="1" x14ac:dyDescent="0.25">
      <c r="C836" s="140">
        <v>0.05</v>
      </c>
      <c r="D836" s="132">
        <f>'Cash Count'!B21</f>
        <v>30</v>
      </c>
      <c r="E836" s="138">
        <f>'Cash Count'!C21</f>
        <v>1.5</v>
      </c>
      <c r="F836" s="133"/>
      <c r="L836" s="142">
        <f>SUM(L832:L835)</f>
        <v>11862314.083750013</v>
      </c>
    </row>
    <row r="837" spans="1:21" ht="13.5" thickTop="1" x14ac:dyDescent="0.2">
      <c r="C837" s="140">
        <v>0.01</v>
      </c>
      <c r="D837" s="132">
        <f>'Cash Count'!B22</f>
        <v>5</v>
      </c>
      <c r="E837" s="138">
        <f>'Cash Count'!C22</f>
        <v>0.05</v>
      </c>
      <c r="F837" s="133"/>
    </row>
    <row r="838" spans="1:21" s="56" customFormat="1" ht="13.5" thickBot="1" x14ac:dyDescent="0.25">
      <c r="A838" s="155"/>
      <c r="B838" s="52"/>
      <c r="C838" s="140"/>
      <c r="D838" s="132"/>
      <c r="E838" s="138">
        <f>SUM(E825:E837)</f>
        <v>69391.7</v>
      </c>
      <c r="F838" s="133"/>
      <c r="G838" s="53"/>
      <c r="H838" s="55"/>
      <c r="I838" s="55"/>
      <c r="J838" s="55" t="s">
        <v>3</v>
      </c>
      <c r="K838" s="55"/>
      <c r="L838" s="142" t="e">
        <f>L829-L836</f>
        <v>#VALUE!</v>
      </c>
      <c r="N838" s="57"/>
      <c r="O838" s="141"/>
      <c r="Q838" s="57"/>
      <c r="R838" s="57"/>
      <c r="S838" s="57"/>
      <c r="T838" s="57"/>
      <c r="U838" s="57"/>
    </row>
    <row r="839" spans="1:21" ht="14.25" thickTop="1" thickBot="1" x14ac:dyDescent="0.25"/>
    <row r="840" spans="1:21" s="56" customFormat="1" x14ac:dyDescent="0.2">
      <c r="A840" s="157"/>
      <c r="B840" s="158"/>
      <c r="C840" s="159"/>
      <c r="D840" s="160"/>
      <c r="E840" s="176"/>
      <c r="F840" s="133"/>
      <c r="G840" s="53"/>
      <c r="H840" s="55"/>
      <c r="I840" s="55"/>
      <c r="J840" s="55" t="s">
        <v>1</v>
      </c>
      <c r="K840" s="55"/>
      <c r="N840" s="57"/>
      <c r="O840" s="57"/>
      <c r="Q840" s="57"/>
      <c r="R840" s="57"/>
      <c r="S840" s="57"/>
      <c r="T840" s="57"/>
      <c r="U840" s="57"/>
    </row>
    <row r="841" spans="1:21" ht="15.75" x14ac:dyDescent="0.25">
      <c r="A841" s="161"/>
      <c r="B841" s="162"/>
      <c r="C841" s="162"/>
      <c r="D841" s="162"/>
      <c r="E841" s="177"/>
      <c r="F841" s="163"/>
      <c r="O841" s="139"/>
    </row>
    <row r="842" spans="1:21" s="56" customFormat="1" ht="15" x14ac:dyDescent="0.25">
      <c r="A842" s="161"/>
      <c r="B842" s="162"/>
      <c r="C842" s="162"/>
      <c r="D842" s="162"/>
      <c r="E842" s="178"/>
      <c r="F842" s="163"/>
      <c r="G842" s="53"/>
      <c r="H842" s="55"/>
      <c r="I842" s="55"/>
      <c r="J842" s="55" t="s">
        <v>2</v>
      </c>
      <c r="K842" s="55"/>
      <c r="L842" s="145">
        <f>'Cash Count'!C23</f>
        <v>69391.7</v>
      </c>
      <c r="N842" s="57"/>
      <c r="O842" s="57"/>
      <c r="Q842" s="57"/>
      <c r="R842" s="57"/>
      <c r="S842" s="57"/>
      <c r="T842" s="57"/>
      <c r="U842" s="57"/>
    </row>
    <row r="843" spans="1:21" s="56" customFormat="1" ht="15" x14ac:dyDescent="0.25">
      <c r="A843" s="161"/>
      <c r="B843" s="162"/>
      <c r="C843" s="162"/>
      <c r="D843" s="162"/>
      <c r="E843" s="179" t="s">
        <v>384</v>
      </c>
      <c r="F843" s="164"/>
      <c r="G843" s="53"/>
      <c r="H843" s="55"/>
      <c r="I843" s="55"/>
      <c r="J843" s="55" t="s">
        <v>1</v>
      </c>
      <c r="K843" s="55"/>
      <c r="N843" s="57"/>
      <c r="O843" s="57"/>
      <c r="Q843" s="57"/>
      <c r="R843" s="57"/>
      <c r="S843" s="57"/>
      <c r="T843" s="57"/>
      <c r="U843" s="57"/>
    </row>
    <row r="844" spans="1:21" s="56" customFormat="1" ht="15.75" thickBot="1" x14ac:dyDescent="0.3">
      <c r="A844" s="161" t="s">
        <v>385</v>
      </c>
      <c r="B844" s="162"/>
      <c r="C844" s="162"/>
      <c r="D844" s="162"/>
      <c r="E844" s="180">
        <v>202708.11</v>
      </c>
      <c r="F844" s="165"/>
      <c r="G844" s="53"/>
      <c r="H844" s="55"/>
      <c r="I844" s="55"/>
      <c r="J844" s="146" t="s">
        <v>0</v>
      </c>
      <c r="K844" s="146"/>
      <c r="L844" s="142" t="e">
        <f>L838-L842</f>
        <v>#VALUE!</v>
      </c>
      <c r="M844" s="147"/>
      <c r="N844" s="147"/>
      <c r="O844" s="147"/>
      <c r="Q844" s="57"/>
      <c r="R844" s="57"/>
      <c r="S844" s="57"/>
      <c r="T844" s="57"/>
      <c r="U844" s="57"/>
    </row>
    <row r="845" spans="1:21" s="56" customFormat="1" ht="15.75" thickTop="1" x14ac:dyDescent="0.25">
      <c r="A845" s="161"/>
      <c r="B845" s="162"/>
      <c r="C845" s="162"/>
      <c r="D845" s="162"/>
      <c r="E845" s="178"/>
      <c r="F845" s="163"/>
      <c r="G845" s="53"/>
      <c r="H845" s="55"/>
      <c r="I845" s="55"/>
      <c r="J845" s="55"/>
      <c r="K845" s="55"/>
      <c r="N845" s="57"/>
      <c r="O845" s="57"/>
      <c r="Q845" s="57"/>
      <c r="R845" s="57"/>
      <c r="S845" s="57"/>
      <c r="T845" s="57"/>
      <c r="U845" s="57"/>
    </row>
    <row r="846" spans="1:21" ht="15" x14ac:dyDescent="0.25">
      <c r="A846" s="161" t="s">
        <v>386</v>
      </c>
      <c r="B846" s="162"/>
      <c r="C846" s="162"/>
      <c r="D846" s="162"/>
      <c r="E846" s="178"/>
      <c r="F846" s="163"/>
    </row>
    <row r="847" spans="1:21" ht="15" x14ac:dyDescent="0.25">
      <c r="A847" s="161" t="s">
        <v>387</v>
      </c>
      <c r="B847" s="162"/>
      <c r="C847" s="162"/>
      <c r="D847" s="162"/>
      <c r="E847" s="178"/>
      <c r="F847" s="163"/>
    </row>
    <row r="848" spans="1:21" ht="15" x14ac:dyDescent="0.25">
      <c r="A848" s="166" t="s">
        <v>388</v>
      </c>
      <c r="B848" s="162"/>
      <c r="C848" s="162"/>
      <c r="D848" s="162"/>
      <c r="E848" s="178"/>
      <c r="F848" s="163"/>
    </row>
    <row r="849" spans="1:16" s="53" customFormat="1" ht="15" x14ac:dyDescent="0.25">
      <c r="A849" s="161"/>
      <c r="B849" s="162"/>
      <c r="C849" s="162"/>
      <c r="D849" s="162"/>
      <c r="E849" s="178"/>
      <c r="F849" s="163"/>
      <c r="H849" s="55"/>
      <c r="I849" s="55"/>
      <c r="J849" s="55"/>
      <c r="K849" s="55"/>
      <c r="L849" s="56"/>
      <c r="M849" s="56"/>
      <c r="N849" s="57"/>
      <c r="O849" s="57"/>
      <c r="P849" s="56"/>
    </row>
    <row r="850" spans="1:16" ht="15" x14ac:dyDescent="0.25">
      <c r="A850" s="167" t="str">
        <f>D591</f>
        <v>Oncall Payroll June14-29,2024</v>
      </c>
      <c r="B850" s="162"/>
      <c r="C850" s="162"/>
      <c r="D850" s="162"/>
      <c r="E850" s="178"/>
      <c r="F850" s="163"/>
    </row>
    <row r="851" spans="1:16" ht="15" x14ac:dyDescent="0.25">
      <c r="A851" s="167" t="str">
        <f>D593</f>
        <v>Oncall Payroll June23-29,2024</v>
      </c>
      <c r="B851" s="162"/>
      <c r="C851" s="162"/>
      <c r="D851" s="162"/>
      <c r="E851" s="178"/>
      <c r="F851" s="163"/>
    </row>
    <row r="852" spans="1:16" ht="15" x14ac:dyDescent="0.25">
      <c r="A852" s="167" t="str">
        <f>D595</f>
        <v>Oncall Payroll June30-July 06,2024</v>
      </c>
      <c r="B852" s="162"/>
      <c r="C852" s="162"/>
      <c r="D852" s="162"/>
      <c r="E852" s="178"/>
      <c r="F852" s="163"/>
    </row>
    <row r="853" spans="1:16" ht="15" x14ac:dyDescent="0.25">
      <c r="A853" s="161"/>
      <c r="B853" s="162"/>
      <c r="C853" s="162"/>
      <c r="D853" s="162"/>
      <c r="E853" s="178"/>
      <c r="F853" s="163"/>
    </row>
    <row r="854" spans="1:16" ht="15" x14ac:dyDescent="0.25">
      <c r="A854" s="168" t="s">
        <v>79</v>
      </c>
      <c r="B854" s="162"/>
      <c r="C854" s="162"/>
      <c r="D854" s="162"/>
      <c r="E854" s="178"/>
      <c r="F854" s="163"/>
    </row>
    <row r="855" spans="1:16" ht="15.75" thickBot="1" x14ac:dyDescent="0.3">
      <c r="A855" s="169" t="s">
        <v>330</v>
      </c>
      <c r="B855" s="162"/>
      <c r="C855" s="162"/>
      <c r="D855" s="162"/>
      <c r="E855" s="181"/>
      <c r="F855" s="163"/>
    </row>
    <row r="856" spans="1:16" ht="15" x14ac:dyDescent="0.25">
      <c r="A856" s="169"/>
      <c r="B856" s="170" t="s">
        <v>389</v>
      </c>
      <c r="C856" s="162"/>
      <c r="D856" s="162"/>
      <c r="E856" s="182">
        <f>SUM(E846:E855)</f>
        <v>0</v>
      </c>
      <c r="F856" s="171"/>
    </row>
    <row r="857" spans="1:16" ht="15" x14ac:dyDescent="0.25">
      <c r="A857" s="161"/>
      <c r="B857" s="162"/>
      <c r="C857" s="162"/>
      <c r="D857" s="162"/>
      <c r="E857" s="178"/>
      <c r="F857" s="163"/>
    </row>
    <row r="858" spans="1:16" ht="15" x14ac:dyDescent="0.25">
      <c r="A858" s="161" t="s">
        <v>3</v>
      </c>
      <c r="B858" s="162"/>
      <c r="C858" s="162"/>
      <c r="D858" s="162"/>
      <c r="E858" s="178">
        <f>E844-E856</f>
        <v>202708.11</v>
      </c>
      <c r="F858" s="163"/>
    </row>
    <row r="859" spans="1:16" ht="15" x14ac:dyDescent="0.25">
      <c r="A859" s="161" t="s">
        <v>390</v>
      </c>
      <c r="B859" s="162"/>
      <c r="C859" s="162"/>
      <c r="D859" s="162"/>
      <c r="E859" s="178">
        <v>0</v>
      </c>
      <c r="F859" s="163"/>
    </row>
    <row r="860" spans="1:16" ht="15" x14ac:dyDescent="0.25">
      <c r="A860" s="161" t="s">
        <v>391</v>
      </c>
      <c r="B860" s="162"/>
      <c r="C860" s="162"/>
      <c r="D860" s="162"/>
      <c r="E860" s="178">
        <f>E858-E859</f>
        <v>202708.11</v>
      </c>
      <c r="F860" s="163"/>
    </row>
    <row r="861" spans="1:16" ht="15" x14ac:dyDescent="0.25">
      <c r="A861" s="161"/>
      <c r="B861" s="162"/>
      <c r="C861" s="162"/>
      <c r="D861" s="162"/>
      <c r="E861" s="178"/>
      <c r="F861" s="163"/>
    </row>
    <row r="862" spans="1:16" x14ac:dyDescent="0.2">
      <c r="A862" s="172"/>
      <c r="E862" s="183"/>
    </row>
    <row r="863" spans="1:16" ht="13.5" thickBot="1" x14ac:dyDescent="0.25">
      <c r="A863" s="173"/>
      <c r="B863" s="174"/>
      <c r="C863" s="175"/>
      <c r="D863" s="175"/>
      <c r="E863" s="184"/>
    </row>
  </sheetData>
  <autoFilter ref="B5:R619" xr:uid="{00000000-0009-0000-0000-000002000000}">
    <sortState xmlns:xlrd2="http://schemas.microsoft.com/office/spreadsheetml/2017/richdata2" ref="B5:R7">
      <sortCondition ref="B5"/>
    </sortState>
  </autoFilter>
  <mergeCells count="4">
    <mergeCell ref="D302:G302"/>
    <mergeCell ref="P4:R4"/>
    <mergeCell ref="J4:L4"/>
    <mergeCell ref="M4:O4"/>
  </mergeCells>
  <conditionalFormatting sqref="G388:G389">
    <cfRule type="duplicateValues" dxfId="0" priority="9" stopIfTrue="1"/>
  </conditionalFormatting>
  <pageMargins left="0.7" right="0.7" top="0.75" bottom="0.75" header="0.3" footer="0.3"/>
  <pageSetup paperSize="268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3D80-6979-4302-81EA-B4D5D314A03A}">
  <sheetPr codeName="Sheet2">
    <tabColor rgb="FFFF0000"/>
  </sheetPr>
  <dimension ref="A1:I134"/>
  <sheetViews>
    <sheetView workbookViewId="0">
      <pane ySplit="5" topLeftCell="A118" activePane="bottomLeft" state="frozen"/>
      <selection pane="bottomLeft" activeCell="D134" sqref="D134"/>
    </sheetView>
  </sheetViews>
  <sheetFormatPr defaultRowHeight="12" x14ac:dyDescent="0.2"/>
  <cols>
    <col min="1" max="2" width="13.140625" style="4" customWidth="1"/>
    <col min="3" max="3" width="31.140625" style="1" customWidth="1"/>
    <col min="4" max="4" width="28.5703125" style="1" customWidth="1"/>
    <col min="5" max="6" width="13.140625" style="2" customWidth="1"/>
    <col min="7" max="7" width="13.140625" style="3" customWidth="1"/>
    <col min="8" max="8" width="13.140625" style="1" customWidth="1"/>
    <col min="9" max="9" width="13.140625" style="245" customWidth="1"/>
    <col min="10" max="13" width="13.140625" style="1" customWidth="1"/>
    <col min="14" max="16384" width="9.140625" style="1"/>
  </cols>
  <sheetData>
    <row r="1" spans="1:9" x14ac:dyDescent="0.2">
      <c r="A1" s="1" t="s">
        <v>110</v>
      </c>
      <c r="B1" s="1"/>
    </row>
    <row r="2" spans="1:9" x14ac:dyDescent="0.2">
      <c r="A2" s="1" t="s">
        <v>38</v>
      </c>
      <c r="B2" s="1"/>
    </row>
    <row r="3" spans="1:9" x14ac:dyDescent="0.2">
      <c r="A3" s="1"/>
      <c r="B3" s="1"/>
    </row>
    <row r="4" spans="1:9" ht="12.75" thickBot="1" x14ac:dyDescent="0.25">
      <c r="A4" s="1"/>
      <c r="B4" s="1"/>
    </row>
    <row r="5" spans="1:9" s="6" customFormat="1" ht="24.75" thickBot="1" x14ac:dyDescent="0.3">
      <c r="A5" s="7" t="s">
        <v>37</v>
      </c>
      <c r="B5" s="7" t="s">
        <v>36</v>
      </c>
      <c r="C5" s="7" t="s">
        <v>35</v>
      </c>
      <c r="D5" s="7" t="s">
        <v>34</v>
      </c>
      <c r="E5" s="7" t="s">
        <v>33</v>
      </c>
      <c r="F5" s="7" t="s">
        <v>32</v>
      </c>
      <c r="G5" s="8" t="s">
        <v>10</v>
      </c>
      <c r="H5" s="7" t="s">
        <v>31</v>
      </c>
      <c r="I5" s="246"/>
    </row>
    <row r="6" spans="1:9" x14ac:dyDescent="0.2">
      <c r="B6" s="4">
        <v>45029</v>
      </c>
      <c r="C6" s="1" t="s">
        <v>58</v>
      </c>
      <c r="D6" s="1" t="s">
        <v>82</v>
      </c>
      <c r="E6" s="2">
        <v>12122</v>
      </c>
      <c r="F6" s="2">
        <v>6000131591</v>
      </c>
      <c r="G6" s="3">
        <v>59417.48</v>
      </c>
    </row>
    <row r="7" spans="1:9" x14ac:dyDescent="0.2">
      <c r="B7" s="4">
        <v>45029</v>
      </c>
      <c r="C7" s="1" t="s">
        <v>58</v>
      </c>
      <c r="D7" s="1" t="s">
        <v>83</v>
      </c>
      <c r="E7" s="5">
        <v>12121</v>
      </c>
      <c r="F7" s="5">
        <v>6000131590</v>
      </c>
      <c r="G7" s="3">
        <v>48533.59</v>
      </c>
    </row>
    <row r="8" spans="1:9" x14ac:dyDescent="0.2">
      <c r="B8" s="4">
        <v>45050</v>
      </c>
      <c r="C8" s="1" t="s">
        <v>58</v>
      </c>
      <c r="D8" s="1" t="s">
        <v>85</v>
      </c>
      <c r="E8" s="2">
        <v>12148</v>
      </c>
      <c r="F8" s="2">
        <v>6000071375</v>
      </c>
      <c r="G8" s="3">
        <v>69907.48</v>
      </c>
    </row>
    <row r="9" spans="1:9" s="248" customFormat="1" x14ac:dyDescent="0.2">
      <c r="A9" s="247"/>
      <c r="B9" s="247"/>
      <c r="C9" s="248" t="s">
        <v>58</v>
      </c>
      <c r="D9" s="248" t="s">
        <v>582</v>
      </c>
      <c r="E9" s="249"/>
      <c r="F9" s="249">
        <v>6000071376</v>
      </c>
      <c r="G9" s="250">
        <f>'Cash Book _by Dates_Final'!J14</f>
        <v>71745.09</v>
      </c>
      <c r="I9" s="251"/>
    </row>
    <row r="10" spans="1:9" x14ac:dyDescent="0.2">
      <c r="B10" s="4">
        <v>45058</v>
      </c>
      <c r="C10" s="1" t="s">
        <v>71</v>
      </c>
      <c r="D10" s="1" t="s">
        <v>84</v>
      </c>
      <c r="E10" s="2">
        <v>12152</v>
      </c>
      <c r="F10" s="2">
        <v>600071389</v>
      </c>
      <c r="G10" s="3">
        <v>69964.98</v>
      </c>
    </row>
    <row r="11" spans="1:9" x14ac:dyDescent="0.2">
      <c r="B11" s="4">
        <v>45064</v>
      </c>
      <c r="C11" s="1" t="s">
        <v>71</v>
      </c>
      <c r="D11" s="1" t="s">
        <v>86</v>
      </c>
      <c r="E11" s="2">
        <v>12167</v>
      </c>
      <c r="F11" s="2">
        <v>6000071406</v>
      </c>
      <c r="G11" s="3">
        <v>69573.83</v>
      </c>
    </row>
    <row r="12" spans="1:9" x14ac:dyDescent="0.2">
      <c r="B12" s="4">
        <v>45064</v>
      </c>
      <c r="C12" s="1" t="s">
        <v>71</v>
      </c>
      <c r="D12" s="1" t="s">
        <v>88</v>
      </c>
      <c r="E12" s="2">
        <v>12166</v>
      </c>
      <c r="F12" s="2">
        <v>6000071405</v>
      </c>
      <c r="G12" s="3">
        <v>67568.86</v>
      </c>
    </row>
    <row r="13" spans="1:9" x14ac:dyDescent="0.2">
      <c r="B13" s="4">
        <v>45072</v>
      </c>
      <c r="C13" s="1" t="s">
        <v>71</v>
      </c>
      <c r="D13" s="1" t="s">
        <v>87</v>
      </c>
      <c r="E13" s="2">
        <v>12171</v>
      </c>
      <c r="F13" s="2">
        <v>6000071413</v>
      </c>
      <c r="G13" s="3">
        <v>71373.5</v>
      </c>
    </row>
    <row r="14" spans="1:9" x14ac:dyDescent="0.2">
      <c r="B14" s="4">
        <v>45083</v>
      </c>
      <c r="C14" s="1" t="s">
        <v>71</v>
      </c>
      <c r="D14" s="1" t="s">
        <v>118</v>
      </c>
      <c r="E14" s="2">
        <v>12192</v>
      </c>
      <c r="F14" s="2">
        <v>6000071437</v>
      </c>
      <c r="G14" s="3">
        <v>70029.95</v>
      </c>
    </row>
    <row r="15" spans="1:9" x14ac:dyDescent="0.2">
      <c r="B15" s="4">
        <v>45083</v>
      </c>
      <c r="C15" s="1" t="s">
        <v>71</v>
      </c>
      <c r="D15" s="1" t="s">
        <v>117</v>
      </c>
      <c r="E15" s="2">
        <v>12191</v>
      </c>
      <c r="F15" s="2">
        <v>6000071436</v>
      </c>
      <c r="G15" s="3">
        <v>44929.72</v>
      </c>
    </row>
    <row r="16" spans="1:9" x14ac:dyDescent="0.2">
      <c r="B16" s="4">
        <v>45083</v>
      </c>
      <c r="C16" s="1" t="s">
        <v>71</v>
      </c>
      <c r="D16" s="1" t="s">
        <v>114</v>
      </c>
      <c r="E16" s="2">
        <v>12190</v>
      </c>
      <c r="F16" s="2">
        <v>6000071435</v>
      </c>
      <c r="G16" s="3">
        <v>80137.06</v>
      </c>
    </row>
    <row r="17" spans="1:7" x14ac:dyDescent="0.2">
      <c r="B17" s="4">
        <v>45106</v>
      </c>
      <c r="C17" s="1" t="s">
        <v>71</v>
      </c>
      <c r="D17" s="1" t="s">
        <v>103</v>
      </c>
      <c r="E17" s="2">
        <v>12206</v>
      </c>
      <c r="F17" s="2">
        <v>6000151961</v>
      </c>
      <c r="G17" s="3">
        <v>77827.38</v>
      </c>
    </row>
    <row r="18" spans="1:7" x14ac:dyDescent="0.2">
      <c r="B18" s="4">
        <v>45106</v>
      </c>
      <c r="C18" s="1" t="s">
        <v>71</v>
      </c>
      <c r="D18" s="1" t="s">
        <v>120</v>
      </c>
      <c r="E18" s="2">
        <v>12262</v>
      </c>
      <c r="F18" s="2">
        <v>6000151960</v>
      </c>
      <c r="G18" s="3">
        <v>59785.45</v>
      </c>
    </row>
    <row r="19" spans="1:7" x14ac:dyDescent="0.2">
      <c r="B19" s="4">
        <v>45121</v>
      </c>
      <c r="C19" s="1" t="s">
        <v>71</v>
      </c>
      <c r="D19" s="1" t="s">
        <v>109</v>
      </c>
      <c r="E19" s="2">
        <v>12299</v>
      </c>
      <c r="F19" s="2">
        <v>6000151977</v>
      </c>
      <c r="G19" s="3">
        <v>77973.75</v>
      </c>
    </row>
    <row r="20" spans="1:7" x14ac:dyDescent="0.2">
      <c r="A20" s="4">
        <v>45132</v>
      </c>
      <c r="B20" s="4">
        <v>45138</v>
      </c>
      <c r="C20" s="1" t="s">
        <v>71</v>
      </c>
      <c r="D20" s="1" t="s">
        <v>124</v>
      </c>
      <c r="E20" s="2">
        <v>12316</v>
      </c>
      <c r="F20" s="2">
        <v>6000151987</v>
      </c>
      <c r="G20" s="3">
        <v>78553.8</v>
      </c>
    </row>
    <row r="21" spans="1:7" x14ac:dyDescent="0.2">
      <c r="A21" s="4">
        <v>45132</v>
      </c>
      <c r="B21" s="4">
        <v>45138</v>
      </c>
      <c r="C21" s="1" t="s">
        <v>71</v>
      </c>
      <c r="D21" s="1" t="s">
        <v>132</v>
      </c>
      <c r="E21" s="2">
        <v>12317</v>
      </c>
      <c r="F21" s="2">
        <v>6000151988</v>
      </c>
      <c r="G21" s="3">
        <v>69065.55</v>
      </c>
    </row>
    <row r="22" spans="1:7" x14ac:dyDescent="0.2">
      <c r="A22" s="4">
        <v>45132</v>
      </c>
      <c r="B22" s="4">
        <v>45138</v>
      </c>
      <c r="C22" s="1" t="s">
        <v>71</v>
      </c>
      <c r="D22" s="1" t="s">
        <v>136</v>
      </c>
      <c r="E22" s="2">
        <v>12318</v>
      </c>
      <c r="F22" s="2">
        <v>6000151989</v>
      </c>
      <c r="G22" s="3">
        <v>30095.57</v>
      </c>
    </row>
    <row r="23" spans="1:7" x14ac:dyDescent="0.2">
      <c r="A23" s="4">
        <v>45132</v>
      </c>
      <c r="B23" s="4">
        <v>45138</v>
      </c>
      <c r="C23" s="1" t="s">
        <v>71</v>
      </c>
      <c r="D23" s="1" t="s">
        <v>137</v>
      </c>
      <c r="E23" s="2">
        <v>12319</v>
      </c>
      <c r="F23" s="2">
        <v>6000161990</v>
      </c>
      <c r="G23" s="3">
        <v>13739.5</v>
      </c>
    </row>
    <row r="24" spans="1:7" x14ac:dyDescent="0.2">
      <c r="A24" s="4">
        <v>45146</v>
      </c>
      <c r="B24" s="4">
        <v>45146</v>
      </c>
      <c r="C24" s="1" t="s">
        <v>71</v>
      </c>
      <c r="D24" s="1" t="s">
        <v>142</v>
      </c>
      <c r="E24" s="2">
        <v>12332</v>
      </c>
      <c r="F24" s="2">
        <v>6000151954</v>
      </c>
      <c r="G24" s="3">
        <v>162521.79999999999</v>
      </c>
    </row>
    <row r="25" spans="1:7" x14ac:dyDescent="0.2">
      <c r="A25" s="4">
        <v>45078</v>
      </c>
      <c r="B25" s="4">
        <v>45153</v>
      </c>
      <c r="C25" s="1" t="s">
        <v>71</v>
      </c>
      <c r="D25" s="1" t="s">
        <v>145</v>
      </c>
      <c r="E25" s="2">
        <v>12193</v>
      </c>
      <c r="F25" s="2">
        <v>6000071438</v>
      </c>
      <c r="G25" s="3">
        <v>117220.88</v>
      </c>
    </row>
    <row r="26" spans="1:7" x14ac:dyDescent="0.2">
      <c r="A26" s="4">
        <v>45160</v>
      </c>
      <c r="B26" s="4">
        <v>45160</v>
      </c>
      <c r="C26" s="1" t="s">
        <v>71</v>
      </c>
      <c r="D26" s="1" t="s">
        <v>152</v>
      </c>
      <c r="E26" s="2">
        <v>12348</v>
      </c>
      <c r="F26" s="2">
        <v>6000151955</v>
      </c>
      <c r="G26" s="3">
        <v>68479.02</v>
      </c>
    </row>
    <row r="27" spans="1:7" x14ac:dyDescent="0.2">
      <c r="A27" s="4">
        <v>45167</v>
      </c>
      <c r="B27" s="4">
        <v>45168</v>
      </c>
      <c r="C27" s="1" t="s">
        <v>71</v>
      </c>
      <c r="D27" s="1" t="s">
        <v>158</v>
      </c>
      <c r="E27" s="2">
        <v>12405</v>
      </c>
      <c r="F27" s="2">
        <v>6000152200</v>
      </c>
      <c r="G27" s="3">
        <v>122027.02</v>
      </c>
    </row>
    <row r="28" spans="1:7" x14ac:dyDescent="0.2">
      <c r="A28" s="4">
        <v>45173</v>
      </c>
      <c r="B28" s="4">
        <v>45175</v>
      </c>
      <c r="C28" s="1" t="s">
        <v>71</v>
      </c>
      <c r="D28" s="1" t="s">
        <v>180</v>
      </c>
      <c r="E28" s="2">
        <v>12408</v>
      </c>
      <c r="F28" s="2">
        <v>6000152201</v>
      </c>
      <c r="G28" s="3">
        <v>72496.31</v>
      </c>
    </row>
    <row r="29" spans="1:7" x14ac:dyDescent="0.2">
      <c r="A29" s="4">
        <v>45182</v>
      </c>
      <c r="B29" s="4">
        <v>45184</v>
      </c>
      <c r="C29" s="1" t="s">
        <v>71</v>
      </c>
      <c r="D29" s="1" t="s">
        <v>163</v>
      </c>
      <c r="E29" s="2">
        <v>12417</v>
      </c>
      <c r="F29" s="2">
        <v>6000152216</v>
      </c>
      <c r="G29" s="3">
        <v>63865.78</v>
      </c>
    </row>
    <row r="30" spans="1:7" x14ac:dyDescent="0.2">
      <c r="A30" s="4">
        <v>45196</v>
      </c>
      <c r="B30" s="4">
        <v>45197</v>
      </c>
      <c r="C30" s="1" t="s">
        <v>71</v>
      </c>
      <c r="D30" s="1" t="s">
        <v>170</v>
      </c>
      <c r="E30" s="2">
        <v>12422</v>
      </c>
      <c r="F30" s="2">
        <v>6000152219</v>
      </c>
      <c r="G30" s="3">
        <v>75628.479999999996</v>
      </c>
    </row>
    <row r="31" spans="1:7" x14ac:dyDescent="0.2">
      <c r="A31" s="4">
        <v>45196</v>
      </c>
      <c r="B31" s="4">
        <v>45201</v>
      </c>
      <c r="C31" s="1" t="s">
        <v>71</v>
      </c>
      <c r="D31" s="1" t="s">
        <v>172</v>
      </c>
      <c r="E31" s="2">
        <v>12439</v>
      </c>
      <c r="F31" s="2">
        <v>6000152221</v>
      </c>
      <c r="G31" s="3">
        <v>63023.77</v>
      </c>
    </row>
    <row r="32" spans="1:7" x14ac:dyDescent="0.2">
      <c r="A32" s="4">
        <v>45195</v>
      </c>
      <c r="B32" s="4">
        <v>45205</v>
      </c>
      <c r="C32" s="1" t="s">
        <v>71</v>
      </c>
      <c r="D32" s="1" t="s">
        <v>182</v>
      </c>
      <c r="E32" s="2">
        <v>12423</v>
      </c>
      <c r="F32" s="2">
        <v>6000152227</v>
      </c>
      <c r="G32" s="3">
        <v>57237.94</v>
      </c>
    </row>
    <row r="33" spans="1:9" x14ac:dyDescent="0.2">
      <c r="A33" s="4">
        <v>45210</v>
      </c>
      <c r="B33" s="4">
        <v>45211</v>
      </c>
      <c r="C33" s="1" t="s">
        <v>71</v>
      </c>
      <c r="D33" s="1" t="s">
        <v>192</v>
      </c>
      <c r="E33" s="2">
        <v>12491</v>
      </c>
      <c r="F33" s="2">
        <v>6000152251</v>
      </c>
      <c r="G33" s="3">
        <v>56621.47</v>
      </c>
    </row>
    <row r="34" spans="1:9" x14ac:dyDescent="0.2">
      <c r="A34" s="4">
        <v>45215</v>
      </c>
      <c r="B34" s="4">
        <v>45219</v>
      </c>
      <c r="C34" s="1" t="s">
        <v>71</v>
      </c>
      <c r="D34" s="1" t="s">
        <v>201</v>
      </c>
      <c r="E34" s="2">
        <v>12494</v>
      </c>
      <c r="F34" s="2">
        <v>6000152308</v>
      </c>
      <c r="G34" s="3">
        <v>77920.14</v>
      </c>
    </row>
    <row r="35" spans="1:9" x14ac:dyDescent="0.2">
      <c r="A35" s="4">
        <v>45234</v>
      </c>
      <c r="B35" s="4">
        <v>45237</v>
      </c>
      <c r="C35" s="1" t="s">
        <v>71</v>
      </c>
      <c r="D35" s="1" t="s">
        <v>209</v>
      </c>
      <c r="E35" s="2">
        <v>12518</v>
      </c>
      <c r="F35" s="2">
        <v>6000152327</v>
      </c>
      <c r="G35" s="3">
        <v>76943.89</v>
      </c>
    </row>
    <row r="36" spans="1:9" x14ac:dyDescent="0.2">
      <c r="A36" s="4">
        <v>45243</v>
      </c>
      <c r="B36" s="4">
        <v>45246</v>
      </c>
      <c r="C36" s="1" t="s">
        <v>71</v>
      </c>
      <c r="D36" s="1" t="s">
        <v>216</v>
      </c>
      <c r="E36" s="2">
        <v>12532</v>
      </c>
      <c r="F36" s="2">
        <v>6000152347</v>
      </c>
      <c r="G36" s="3">
        <v>59610.12</v>
      </c>
    </row>
    <row r="37" spans="1:9" x14ac:dyDescent="0.2">
      <c r="A37" s="4">
        <v>45234</v>
      </c>
      <c r="B37" s="4">
        <v>45246</v>
      </c>
      <c r="C37" s="1" t="s">
        <v>71</v>
      </c>
      <c r="D37" s="1" t="s">
        <v>217</v>
      </c>
      <c r="E37" s="2">
        <v>12519</v>
      </c>
      <c r="F37" s="2">
        <v>6000152333</v>
      </c>
      <c r="G37" s="3">
        <v>71623.23</v>
      </c>
    </row>
    <row r="38" spans="1:9" x14ac:dyDescent="0.2">
      <c r="A38" s="4">
        <v>45258</v>
      </c>
      <c r="B38" s="4">
        <v>45258</v>
      </c>
      <c r="C38" s="1" t="s">
        <v>71</v>
      </c>
      <c r="D38" s="1" t="s">
        <v>224</v>
      </c>
      <c r="E38" s="2">
        <v>12565</v>
      </c>
      <c r="F38" s="2">
        <v>6000177603</v>
      </c>
      <c r="G38" s="3">
        <v>98810.83</v>
      </c>
    </row>
    <row r="39" spans="1:9" x14ac:dyDescent="0.2">
      <c r="A39" s="4">
        <v>45265</v>
      </c>
      <c r="B39" s="4">
        <v>45265</v>
      </c>
      <c r="C39" s="1" t="s">
        <v>71</v>
      </c>
      <c r="D39" s="1" t="s">
        <v>231</v>
      </c>
      <c r="E39" s="2">
        <v>12570</v>
      </c>
      <c r="F39" s="2">
        <v>6000752350</v>
      </c>
      <c r="G39" s="3">
        <v>92362.72</v>
      </c>
    </row>
    <row r="40" spans="1:9" x14ac:dyDescent="0.2">
      <c r="A40" s="4">
        <v>45239</v>
      </c>
      <c r="B40" s="4">
        <v>45271</v>
      </c>
      <c r="C40" s="1" t="s">
        <v>71</v>
      </c>
      <c r="D40" s="1" t="s">
        <v>236</v>
      </c>
      <c r="E40" s="2">
        <v>12578</v>
      </c>
      <c r="F40" s="2">
        <v>6000177643</v>
      </c>
      <c r="G40" s="3">
        <v>85948.99</v>
      </c>
      <c r="I40" s="1"/>
    </row>
    <row r="41" spans="1:9" x14ac:dyDescent="0.2">
      <c r="A41" s="4">
        <v>45274</v>
      </c>
      <c r="B41" s="4">
        <v>45275</v>
      </c>
      <c r="C41" s="1" t="s">
        <v>71</v>
      </c>
      <c r="D41" s="1" t="s">
        <v>239</v>
      </c>
      <c r="E41" s="2">
        <v>12624</v>
      </c>
      <c r="F41" s="2">
        <v>6000177690</v>
      </c>
      <c r="G41" s="3">
        <v>90858.37</v>
      </c>
    </row>
    <row r="42" spans="1:9" x14ac:dyDescent="0.2">
      <c r="A42" s="4">
        <v>45274</v>
      </c>
      <c r="B42" s="4">
        <v>45275</v>
      </c>
      <c r="C42" s="1" t="s">
        <v>71</v>
      </c>
      <c r="D42" s="1" t="s">
        <v>240</v>
      </c>
      <c r="E42" s="2">
        <v>12625</v>
      </c>
      <c r="F42" s="2">
        <v>6000177691</v>
      </c>
      <c r="G42" s="3">
        <v>87812.87</v>
      </c>
      <c r="I42" s="1"/>
    </row>
    <row r="43" spans="1:9" x14ac:dyDescent="0.2">
      <c r="A43" s="4">
        <v>45279</v>
      </c>
      <c r="B43" s="4">
        <v>45281</v>
      </c>
      <c r="C43" s="1" t="s">
        <v>71</v>
      </c>
      <c r="D43" s="1" t="s">
        <v>248</v>
      </c>
      <c r="E43" s="2">
        <v>12628</v>
      </c>
      <c r="F43" s="2">
        <v>6000177694</v>
      </c>
      <c r="G43" s="3">
        <v>96570.22</v>
      </c>
    </row>
    <row r="44" spans="1:9" x14ac:dyDescent="0.2">
      <c r="A44" s="4">
        <v>45279</v>
      </c>
      <c r="B44" s="4">
        <v>45281</v>
      </c>
      <c r="C44" s="1" t="s">
        <v>71</v>
      </c>
      <c r="D44" s="1" t="s">
        <v>253</v>
      </c>
      <c r="E44" s="2">
        <v>12627</v>
      </c>
      <c r="F44" s="2">
        <v>6000177693</v>
      </c>
      <c r="G44" s="3">
        <v>109572.99</v>
      </c>
    </row>
    <row r="45" spans="1:9" x14ac:dyDescent="0.2">
      <c r="A45" s="4">
        <v>45279</v>
      </c>
      <c r="B45" s="4">
        <v>45281</v>
      </c>
      <c r="C45" s="1" t="s">
        <v>71</v>
      </c>
      <c r="D45" s="1" t="s">
        <v>257</v>
      </c>
      <c r="E45" s="2">
        <v>12629</v>
      </c>
      <c r="F45" s="2">
        <v>6000177695</v>
      </c>
      <c r="G45" s="3">
        <v>72526.03</v>
      </c>
    </row>
    <row r="46" spans="1:9" x14ac:dyDescent="0.2">
      <c r="A46" s="4">
        <v>45282</v>
      </c>
      <c r="B46" s="4">
        <v>45288</v>
      </c>
      <c r="C46" s="1" t="s">
        <v>71</v>
      </c>
      <c r="D46" s="1" t="s">
        <v>262</v>
      </c>
      <c r="E46" s="2">
        <v>12631</v>
      </c>
      <c r="F46" s="2">
        <v>6000177697</v>
      </c>
      <c r="G46" s="3">
        <v>56427.08</v>
      </c>
    </row>
    <row r="47" spans="1:9" x14ac:dyDescent="0.2">
      <c r="A47" s="4">
        <v>45282</v>
      </c>
      <c r="B47" s="4">
        <v>45288</v>
      </c>
      <c r="C47" s="1" t="s">
        <v>71</v>
      </c>
      <c r="D47" s="1" t="s">
        <v>267</v>
      </c>
      <c r="E47" s="2">
        <v>12630</v>
      </c>
      <c r="F47" s="2">
        <v>6000177696</v>
      </c>
      <c r="G47" s="3">
        <v>55638.400000000001</v>
      </c>
    </row>
    <row r="48" spans="1:9" x14ac:dyDescent="0.2">
      <c r="A48" s="4">
        <v>45287</v>
      </c>
      <c r="B48" s="4">
        <v>45288</v>
      </c>
      <c r="C48" s="1" t="s">
        <v>71</v>
      </c>
      <c r="D48" s="1" t="s">
        <v>270</v>
      </c>
      <c r="E48" s="2">
        <v>12636</v>
      </c>
      <c r="F48" s="2">
        <v>6000177702</v>
      </c>
      <c r="G48" s="3">
        <v>96483.74</v>
      </c>
    </row>
    <row r="49" spans="1:7" x14ac:dyDescent="0.2">
      <c r="A49" s="4">
        <v>45287</v>
      </c>
      <c r="B49" s="4">
        <v>45288</v>
      </c>
      <c r="C49" s="1" t="s">
        <v>71</v>
      </c>
      <c r="D49" s="1" t="s">
        <v>275</v>
      </c>
      <c r="E49" s="2">
        <v>12638</v>
      </c>
      <c r="F49" s="2">
        <v>6000177704</v>
      </c>
      <c r="G49" s="3">
        <v>96360.51</v>
      </c>
    </row>
    <row r="50" spans="1:7" x14ac:dyDescent="0.2">
      <c r="A50" s="4">
        <v>45287</v>
      </c>
      <c r="B50" s="4">
        <v>45288</v>
      </c>
      <c r="C50" s="1" t="s">
        <v>71</v>
      </c>
      <c r="D50" s="1" t="s">
        <v>287</v>
      </c>
      <c r="E50" s="2">
        <v>12647</v>
      </c>
      <c r="F50" s="2">
        <v>6000177714</v>
      </c>
      <c r="G50" s="3">
        <v>90499.37</v>
      </c>
    </row>
    <row r="51" spans="1:7" x14ac:dyDescent="0.2">
      <c r="A51" s="4">
        <v>45294</v>
      </c>
      <c r="B51" s="4">
        <v>45295</v>
      </c>
      <c r="C51" s="1" t="s">
        <v>71</v>
      </c>
      <c r="D51" s="1" t="s">
        <v>288</v>
      </c>
      <c r="E51" s="2">
        <v>12659</v>
      </c>
      <c r="F51" s="2">
        <v>6000177729</v>
      </c>
      <c r="G51" s="3">
        <v>99777.45</v>
      </c>
    </row>
    <row r="52" spans="1:7" x14ac:dyDescent="0.2">
      <c r="A52" s="4">
        <v>45287</v>
      </c>
      <c r="B52" s="4">
        <v>45296</v>
      </c>
      <c r="C52" s="1" t="s">
        <v>71</v>
      </c>
      <c r="D52" s="1" t="s">
        <v>289</v>
      </c>
      <c r="E52" s="2">
        <v>12660</v>
      </c>
      <c r="F52" s="2">
        <v>6000177731</v>
      </c>
      <c r="G52" s="3">
        <v>2496.0300000000002</v>
      </c>
    </row>
    <row r="53" spans="1:7" x14ac:dyDescent="0.2">
      <c r="A53" s="4">
        <v>45303</v>
      </c>
      <c r="B53" s="4">
        <v>45307</v>
      </c>
      <c r="C53" s="1" t="s">
        <v>71</v>
      </c>
      <c r="D53" s="1" t="s">
        <v>295</v>
      </c>
      <c r="E53" s="2">
        <v>12693</v>
      </c>
      <c r="F53" s="2">
        <v>6000177764</v>
      </c>
      <c r="G53" s="3">
        <v>74306.240000000005</v>
      </c>
    </row>
    <row r="54" spans="1:7" x14ac:dyDescent="0.2">
      <c r="A54" s="4">
        <v>45315</v>
      </c>
      <c r="B54" s="4">
        <v>45327</v>
      </c>
      <c r="C54" s="1" t="s">
        <v>71</v>
      </c>
      <c r="D54" s="1" t="s">
        <v>305</v>
      </c>
      <c r="E54" s="2">
        <v>12707</v>
      </c>
      <c r="F54" s="2">
        <v>6000177778</v>
      </c>
      <c r="G54" s="3">
        <v>67976.53</v>
      </c>
    </row>
    <row r="55" spans="1:7" x14ac:dyDescent="0.2">
      <c r="A55" s="4">
        <v>45317</v>
      </c>
      <c r="B55" s="4">
        <v>45327</v>
      </c>
      <c r="C55" s="1" t="s">
        <v>71</v>
      </c>
      <c r="D55" s="1" t="s">
        <v>306</v>
      </c>
      <c r="E55" s="2">
        <v>12722</v>
      </c>
      <c r="F55" s="2">
        <v>6000177793</v>
      </c>
      <c r="G55" s="3">
        <v>72528.820000000007</v>
      </c>
    </row>
    <row r="56" spans="1:7" x14ac:dyDescent="0.2">
      <c r="A56" s="4">
        <v>45330</v>
      </c>
      <c r="B56" s="4">
        <v>45334</v>
      </c>
      <c r="C56" s="1" t="s">
        <v>71</v>
      </c>
      <c r="D56" s="1" t="s">
        <v>311</v>
      </c>
      <c r="E56" s="2">
        <v>12771</v>
      </c>
      <c r="F56" s="2">
        <v>6000177842</v>
      </c>
      <c r="G56" s="3">
        <v>45197.79</v>
      </c>
    </row>
    <row r="57" spans="1:7" x14ac:dyDescent="0.2">
      <c r="A57" s="4">
        <v>45330</v>
      </c>
      <c r="B57" s="4">
        <v>45334</v>
      </c>
      <c r="C57" s="1" t="s">
        <v>71</v>
      </c>
      <c r="D57" s="1" t="s">
        <v>312</v>
      </c>
      <c r="E57" s="2">
        <v>12772</v>
      </c>
      <c r="F57" s="2">
        <v>6000177843</v>
      </c>
      <c r="G57" s="3">
        <v>84441.66</v>
      </c>
    </row>
    <row r="58" spans="1:7" x14ac:dyDescent="0.2">
      <c r="A58" s="4">
        <v>45330</v>
      </c>
      <c r="B58" s="4">
        <v>45334</v>
      </c>
      <c r="C58" s="1" t="s">
        <v>71</v>
      </c>
      <c r="D58" s="1" t="s">
        <v>316</v>
      </c>
      <c r="E58" s="2">
        <v>12773</v>
      </c>
      <c r="F58" s="2">
        <v>6000177844</v>
      </c>
      <c r="G58" s="3">
        <v>40182.129999999997</v>
      </c>
    </row>
    <row r="59" spans="1:7" x14ac:dyDescent="0.2">
      <c r="A59" s="4">
        <v>45336</v>
      </c>
      <c r="B59" s="4">
        <v>45341</v>
      </c>
      <c r="C59" s="1" t="s">
        <v>71</v>
      </c>
      <c r="D59" s="1" t="s">
        <v>324</v>
      </c>
      <c r="E59" s="2">
        <v>12794</v>
      </c>
      <c r="F59" s="2">
        <v>6000177865</v>
      </c>
      <c r="G59" s="3">
        <v>25072.04</v>
      </c>
    </row>
    <row r="60" spans="1:7" x14ac:dyDescent="0.2">
      <c r="A60" s="4">
        <v>45349</v>
      </c>
      <c r="B60" s="4">
        <v>45350</v>
      </c>
      <c r="C60" s="1" t="s">
        <v>71</v>
      </c>
      <c r="D60" s="1" t="s">
        <v>329</v>
      </c>
      <c r="E60" s="2">
        <v>12833</v>
      </c>
      <c r="F60" s="2">
        <v>6000189805</v>
      </c>
      <c r="G60" s="3">
        <v>80597.97</v>
      </c>
    </row>
    <row r="61" spans="1:7" x14ac:dyDescent="0.2">
      <c r="A61" s="4">
        <v>45353</v>
      </c>
      <c r="B61" s="4">
        <v>45358</v>
      </c>
      <c r="C61" s="1" t="s">
        <v>71</v>
      </c>
      <c r="D61" s="1" t="s">
        <v>338</v>
      </c>
      <c r="E61" s="2">
        <v>12837</v>
      </c>
      <c r="F61" s="2">
        <v>6000189809</v>
      </c>
      <c r="G61" s="3">
        <v>61774.06</v>
      </c>
    </row>
    <row r="62" spans="1:7" x14ac:dyDescent="0.2">
      <c r="A62" s="4">
        <v>45353</v>
      </c>
      <c r="B62" s="4">
        <v>45358</v>
      </c>
      <c r="C62" s="1" t="s">
        <v>71</v>
      </c>
      <c r="D62" s="1" t="s">
        <v>339</v>
      </c>
      <c r="E62" s="2">
        <v>12838</v>
      </c>
      <c r="F62" s="2">
        <v>6000189810</v>
      </c>
      <c r="G62" s="3">
        <v>74533.070000000007</v>
      </c>
    </row>
    <row r="63" spans="1:7" x14ac:dyDescent="0.2">
      <c r="A63" s="4">
        <v>45360</v>
      </c>
      <c r="B63" s="4">
        <v>45364</v>
      </c>
      <c r="C63" s="1" t="s">
        <v>71</v>
      </c>
      <c r="D63" s="1" t="s">
        <v>344</v>
      </c>
      <c r="E63" s="2">
        <v>12854</v>
      </c>
      <c r="F63" s="2">
        <v>6000189826</v>
      </c>
      <c r="G63" s="3">
        <v>48589.45</v>
      </c>
    </row>
    <row r="64" spans="1:7" x14ac:dyDescent="0.2">
      <c r="A64" s="4">
        <v>45364</v>
      </c>
      <c r="B64" s="4">
        <v>45366</v>
      </c>
      <c r="C64" s="1" t="s">
        <v>71</v>
      </c>
      <c r="D64" s="1" t="s">
        <v>348</v>
      </c>
      <c r="E64" s="2">
        <v>12860</v>
      </c>
      <c r="F64" s="2">
        <v>6000189832</v>
      </c>
      <c r="G64" s="3">
        <v>39168.21</v>
      </c>
    </row>
    <row r="65" spans="1:7" x14ac:dyDescent="0.2">
      <c r="A65" s="4">
        <v>45371</v>
      </c>
      <c r="B65" s="4">
        <v>45377</v>
      </c>
      <c r="C65" s="1" t="s">
        <v>71</v>
      </c>
      <c r="D65" s="1" t="s">
        <v>355</v>
      </c>
      <c r="E65" s="2">
        <v>12881</v>
      </c>
      <c r="F65" s="2">
        <v>6000189855</v>
      </c>
      <c r="G65" s="3">
        <v>17123.8</v>
      </c>
    </row>
    <row r="66" spans="1:7" x14ac:dyDescent="0.2">
      <c r="A66" s="4">
        <v>45376</v>
      </c>
      <c r="B66" s="4">
        <v>45378</v>
      </c>
      <c r="C66" s="1" t="s">
        <v>71</v>
      </c>
      <c r="D66" s="1" t="s">
        <v>359</v>
      </c>
      <c r="E66" s="2">
        <v>12893</v>
      </c>
      <c r="F66" s="2">
        <v>6000189867</v>
      </c>
      <c r="G66" s="3">
        <v>59049.36</v>
      </c>
    </row>
    <row r="67" spans="1:7" x14ac:dyDescent="0.2">
      <c r="A67" s="4">
        <v>45377</v>
      </c>
      <c r="B67" s="4">
        <v>45379</v>
      </c>
      <c r="C67" s="1" t="s">
        <v>71</v>
      </c>
      <c r="D67" s="1" t="s">
        <v>364</v>
      </c>
      <c r="E67" s="2">
        <v>12894</v>
      </c>
      <c r="F67" s="2">
        <v>6000189868</v>
      </c>
      <c r="G67" s="3">
        <v>58080.88</v>
      </c>
    </row>
    <row r="68" spans="1:7" x14ac:dyDescent="0.2">
      <c r="A68" s="4">
        <v>45386</v>
      </c>
      <c r="B68" s="4">
        <v>45387</v>
      </c>
      <c r="C68" s="1" t="s">
        <v>71</v>
      </c>
      <c r="D68" s="1" t="s">
        <v>368</v>
      </c>
      <c r="E68" s="2">
        <v>12918</v>
      </c>
      <c r="F68" s="2">
        <v>6000189892</v>
      </c>
      <c r="G68" s="3">
        <v>111032.53</v>
      </c>
    </row>
    <row r="69" spans="1:7" x14ac:dyDescent="0.2">
      <c r="A69" s="4">
        <v>45398</v>
      </c>
      <c r="B69" s="4">
        <v>45414</v>
      </c>
      <c r="C69" s="1" t="s">
        <v>71</v>
      </c>
      <c r="D69" s="1" t="s">
        <v>376</v>
      </c>
      <c r="E69" s="2">
        <v>12930</v>
      </c>
      <c r="F69" s="2">
        <v>6000189904</v>
      </c>
      <c r="G69" s="3">
        <v>127498.85</v>
      </c>
    </row>
    <row r="70" spans="1:7" x14ac:dyDescent="0.2">
      <c r="A70" s="4">
        <v>45408</v>
      </c>
      <c r="B70" s="4">
        <v>45421</v>
      </c>
      <c r="C70" s="1" t="s">
        <v>71</v>
      </c>
      <c r="D70" s="1" t="s">
        <v>378</v>
      </c>
      <c r="E70" s="2">
        <v>12986</v>
      </c>
      <c r="F70" s="2">
        <v>6000189952</v>
      </c>
      <c r="G70" s="3">
        <v>85592.02</v>
      </c>
    </row>
    <row r="71" spans="1:7" x14ac:dyDescent="0.2">
      <c r="A71" s="4">
        <v>45414</v>
      </c>
      <c r="B71" s="4">
        <v>45436</v>
      </c>
      <c r="C71" s="1" t="s">
        <v>71</v>
      </c>
      <c r="D71" s="1" t="s">
        <v>395</v>
      </c>
      <c r="E71" s="2">
        <v>12992</v>
      </c>
      <c r="F71" s="2">
        <v>6000189963</v>
      </c>
      <c r="G71" s="3">
        <v>56283.89</v>
      </c>
    </row>
    <row r="72" spans="1:7" x14ac:dyDescent="0.2">
      <c r="A72" s="4">
        <v>45425</v>
      </c>
      <c r="B72" s="4">
        <v>45443</v>
      </c>
      <c r="C72" s="1" t="s">
        <v>71</v>
      </c>
      <c r="D72" s="1" t="s">
        <v>403</v>
      </c>
      <c r="E72" s="2">
        <v>12993</v>
      </c>
      <c r="F72" s="2">
        <v>6000189965</v>
      </c>
      <c r="G72" s="3">
        <v>57956.23</v>
      </c>
    </row>
    <row r="73" spans="1:7" x14ac:dyDescent="0.2">
      <c r="A73" s="4">
        <v>45429</v>
      </c>
      <c r="B73" s="4">
        <v>45443</v>
      </c>
      <c r="C73" s="1" t="s">
        <v>71</v>
      </c>
      <c r="D73" s="1" t="s">
        <v>404</v>
      </c>
      <c r="E73" s="2">
        <v>13010</v>
      </c>
      <c r="F73" s="2">
        <v>6000189981</v>
      </c>
      <c r="G73" s="3">
        <v>61234.78</v>
      </c>
    </row>
    <row r="74" spans="1:7" x14ac:dyDescent="0.2">
      <c r="A74" s="4">
        <v>45451</v>
      </c>
      <c r="B74" s="4">
        <v>45454</v>
      </c>
      <c r="C74" s="1" t="s">
        <v>71</v>
      </c>
      <c r="D74" s="1" t="s">
        <v>410</v>
      </c>
      <c r="E74" s="2">
        <v>13025</v>
      </c>
      <c r="F74" s="2">
        <v>6000189954</v>
      </c>
      <c r="G74" s="3">
        <v>79495.289999999994</v>
      </c>
    </row>
    <row r="75" spans="1:7" x14ac:dyDescent="0.2">
      <c r="A75" s="4">
        <v>45458</v>
      </c>
      <c r="B75" s="4">
        <v>45464</v>
      </c>
      <c r="C75" s="1" t="s">
        <v>71</v>
      </c>
      <c r="D75" s="1" t="s">
        <v>469</v>
      </c>
      <c r="E75" s="2">
        <v>13084</v>
      </c>
      <c r="F75" s="2">
        <v>6000190054</v>
      </c>
      <c r="G75" s="3">
        <v>40239.93</v>
      </c>
    </row>
    <row r="76" spans="1:7" x14ac:dyDescent="0.2">
      <c r="A76" s="4">
        <v>45463</v>
      </c>
      <c r="B76" s="4">
        <v>45464</v>
      </c>
      <c r="C76" s="1" t="s">
        <v>71</v>
      </c>
      <c r="D76" s="1" t="s">
        <v>473</v>
      </c>
      <c r="E76" s="2">
        <v>13085</v>
      </c>
      <c r="F76" s="2">
        <v>6000190055</v>
      </c>
      <c r="G76" s="3">
        <v>55460.44</v>
      </c>
    </row>
    <row r="77" spans="1:7" x14ac:dyDescent="0.2">
      <c r="A77" s="4">
        <v>45474</v>
      </c>
      <c r="B77" s="4">
        <v>45474</v>
      </c>
      <c r="C77" s="1" t="s">
        <v>71</v>
      </c>
      <c r="D77" s="1" t="s">
        <v>478</v>
      </c>
      <c r="E77" s="2">
        <v>13099</v>
      </c>
      <c r="F77" s="240"/>
      <c r="G77" s="3">
        <v>174944.52</v>
      </c>
    </row>
    <row r="78" spans="1:7" x14ac:dyDescent="0.2">
      <c r="A78" s="4">
        <v>45486</v>
      </c>
      <c r="B78" s="4">
        <v>45497</v>
      </c>
      <c r="C78" s="1" t="s">
        <v>71</v>
      </c>
      <c r="D78" s="1" t="s">
        <v>486</v>
      </c>
      <c r="E78" s="2">
        <v>13133</v>
      </c>
      <c r="F78" s="2">
        <v>6000212604</v>
      </c>
      <c r="G78" s="3">
        <v>125322.81</v>
      </c>
    </row>
    <row r="79" spans="1:7" x14ac:dyDescent="0.2">
      <c r="A79" s="4">
        <v>45502</v>
      </c>
      <c r="B79" s="4">
        <v>45504</v>
      </c>
      <c r="C79" s="1" t="s">
        <v>71</v>
      </c>
      <c r="D79" s="1" t="s">
        <v>490</v>
      </c>
      <c r="E79" s="2">
        <v>13170</v>
      </c>
      <c r="F79" s="2">
        <v>6000212640</v>
      </c>
      <c r="G79" s="3">
        <v>128889.89</v>
      </c>
    </row>
    <row r="80" spans="1:7" x14ac:dyDescent="0.2">
      <c r="A80" s="4">
        <v>45502</v>
      </c>
      <c r="B80" s="4">
        <v>45518</v>
      </c>
      <c r="C80" s="1" t="s">
        <v>71</v>
      </c>
      <c r="D80" s="1" t="s">
        <v>497</v>
      </c>
      <c r="E80" s="2">
        <v>13171</v>
      </c>
      <c r="F80" s="2">
        <v>6000212641</v>
      </c>
      <c r="G80" s="3">
        <v>102124.43</v>
      </c>
    </row>
    <row r="81" spans="1:7" x14ac:dyDescent="0.2">
      <c r="A81" s="4">
        <v>45518</v>
      </c>
      <c r="B81" s="4">
        <v>45526</v>
      </c>
      <c r="C81" s="1" t="s">
        <v>71</v>
      </c>
      <c r="D81" s="1" t="s">
        <v>502</v>
      </c>
      <c r="E81" s="2">
        <v>13234</v>
      </c>
      <c r="F81" s="2">
        <v>6000212704</v>
      </c>
      <c r="G81" s="3">
        <v>84623.2</v>
      </c>
    </row>
    <row r="82" spans="1:7" x14ac:dyDescent="0.2">
      <c r="A82" s="4">
        <v>45528</v>
      </c>
      <c r="B82" s="4">
        <v>45534</v>
      </c>
      <c r="C82" s="1" t="s">
        <v>71</v>
      </c>
      <c r="D82" s="1" t="s">
        <v>508</v>
      </c>
      <c r="E82" s="2">
        <v>13313</v>
      </c>
      <c r="F82" s="2">
        <v>6000212708</v>
      </c>
      <c r="G82" s="3">
        <v>80866.97</v>
      </c>
    </row>
    <row r="83" spans="1:7" x14ac:dyDescent="0.2">
      <c r="A83" s="4">
        <v>45537</v>
      </c>
      <c r="B83" s="4">
        <v>45545</v>
      </c>
      <c r="C83" s="1" t="s">
        <v>71</v>
      </c>
      <c r="D83" s="1" t="s">
        <v>510</v>
      </c>
      <c r="E83" s="2">
        <v>13327</v>
      </c>
      <c r="F83" s="2">
        <v>6000212724</v>
      </c>
      <c r="G83" s="3">
        <v>88687.58</v>
      </c>
    </row>
    <row r="84" spans="1:7" x14ac:dyDescent="0.2">
      <c r="A84" s="4">
        <v>45548</v>
      </c>
      <c r="B84" s="4">
        <v>45552</v>
      </c>
      <c r="C84" s="1" t="s">
        <v>71</v>
      </c>
      <c r="D84" s="1" t="s">
        <v>517</v>
      </c>
      <c r="E84" s="2">
        <v>13358</v>
      </c>
      <c r="F84" s="2">
        <v>6000212755</v>
      </c>
      <c r="G84" s="3">
        <v>57466.19</v>
      </c>
    </row>
    <row r="85" spans="1:7" x14ac:dyDescent="0.2">
      <c r="A85" s="4">
        <v>45548</v>
      </c>
      <c r="B85" s="4">
        <v>45552</v>
      </c>
      <c r="C85" s="1" t="s">
        <v>71</v>
      </c>
      <c r="D85" s="1" t="s">
        <v>521</v>
      </c>
      <c r="E85" s="2">
        <v>13357</v>
      </c>
      <c r="F85" s="2">
        <v>6000212754</v>
      </c>
      <c r="G85" s="3">
        <v>175610.83</v>
      </c>
    </row>
    <row r="86" spans="1:7" x14ac:dyDescent="0.2">
      <c r="A86" s="4">
        <v>45563</v>
      </c>
      <c r="B86" s="4">
        <v>45566</v>
      </c>
      <c r="C86" s="1" t="s">
        <v>71</v>
      </c>
      <c r="D86" s="1" t="s">
        <v>530</v>
      </c>
      <c r="E86" s="2">
        <v>13373</v>
      </c>
      <c r="F86" s="2">
        <v>6000212770</v>
      </c>
      <c r="G86" s="3">
        <v>94693.45</v>
      </c>
    </row>
    <row r="87" spans="1:7" x14ac:dyDescent="0.2">
      <c r="A87" s="4">
        <v>45563</v>
      </c>
      <c r="B87" s="4">
        <v>45566</v>
      </c>
      <c r="C87" s="1" t="s">
        <v>71</v>
      </c>
      <c r="D87" s="1" t="s">
        <v>534</v>
      </c>
      <c r="E87" s="2">
        <v>13374</v>
      </c>
      <c r="F87" s="2">
        <v>6000212771</v>
      </c>
      <c r="G87" s="3">
        <v>104956.98</v>
      </c>
    </row>
    <row r="88" spans="1:7" x14ac:dyDescent="0.2">
      <c r="A88" s="4">
        <v>45574</v>
      </c>
      <c r="B88" s="4">
        <v>45583</v>
      </c>
      <c r="C88" s="1" t="s">
        <v>71</v>
      </c>
      <c r="D88" s="1" t="s">
        <v>541</v>
      </c>
      <c r="E88" s="2">
        <v>13446</v>
      </c>
      <c r="F88" s="2">
        <v>6000212847</v>
      </c>
      <c r="G88" s="3">
        <v>80140.5</v>
      </c>
    </row>
    <row r="89" spans="1:7" x14ac:dyDescent="0.2">
      <c r="A89" s="4">
        <v>45574</v>
      </c>
      <c r="B89" s="4">
        <v>45583</v>
      </c>
      <c r="C89" s="1" t="s">
        <v>71</v>
      </c>
      <c r="D89" s="1" t="s">
        <v>545</v>
      </c>
      <c r="E89" s="2">
        <v>13447</v>
      </c>
      <c r="F89" s="2">
        <v>6000212848</v>
      </c>
      <c r="G89" s="3">
        <v>74472.41</v>
      </c>
    </row>
    <row r="90" spans="1:7" x14ac:dyDescent="0.2">
      <c r="A90" s="4">
        <v>45574</v>
      </c>
      <c r="B90" s="4">
        <v>45583</v>
      </c>
      <c r="C90" s="1" t="s">
        <v>71</v>
      </c>
      <c r="D90" s="1" t="s">
        <v>549</v>
      </c>
      <c r="E90" s="2">
        <v>13444</v>
      </c>
      <c r="F90" s="2">
        <v>6000212845</v>
      </c>
      <c r="G90" s="3">
        <v>31526.21</v>
      </c>
    </row>
    <row r="91" spans="1:7" x14ac:dyDescent="0.2">
      <c r="A91" s="4">
        <v>45574</v>
      </c>
      <c r="B91" s="4">
        <v>45587</v>
      </c>
      <c r="C91" s="1" t="s">
        <v>71</v>
      </c>
      <c r="D91" s="1" t="s">
        <v>555</v>
      </c>
      <c r="E91" s="2">
        <v>13448</v>
      </c>
      <c r="F91" s="2">
        <v>6000212849</v>
      </c>
      <c r="G91" s="3">
        <v>50939.5</v>
      </c>
    </row>
    <row r="92" spans="1:7" x14ac:dyDescent="0.2">
      <c r="A92" s="4">
        <v>45574</v>
      </c>
      <c r="B92" s="4">
        <v>45590</v>
      </c>
      <c r="C92" s="1" t="s">
        <v>71</v>
      </c>
      <c r="D92" s="1" t="s">
        <v>559</v>
      </c>
      <c r="E92" s="2">
        <v>13460</v>
      </c>
      <c r="F92" s="2">
        <v>6000212862</v>
      </c>
      <c r="G92" s="3">
        <v>68781.919999999998</v>
      </c>
    </row>
    <row r="93" spans="1:7" x14ac:dyDescent="0.2">
      <c r="A93" s="4">
        <v>45574</v>
      </c>
      <c r="B93" s="4">
        <v>45590</v>
      </c>
      <c r="C93" s="1" t="s">
        <v>71</v>
      </c>
      <c r="D93" s="1" t="s">
        <v>563</v>
      </c>
      <c r="E93" s="2">
        <v>13450</v>
      </c>
      <c r="F93" s="2">
        <v>6000212851</v>
      </c>
      <c r="G93" s="3">
        <v>76561.240000000005</v>
      </c>
    </row>
    <row r="94" spans="1:7" x14ac:dyDescent="0.2">
      <c r="A94" s="4">
        <v>45589</v>
      </c>
      <c r="B94" s="4">
        <v>45595</v>
      </c>
      <c r="C94" s="1" t="s">
        <v>71</v>
      </c>
      <c r="D94" s="1" t="s">
        <v>568</v>
      </c>
      <c r="E94" s="2">
        <v>13465</v>
      </c>
      <c r="F94" s="2">
        <v>6000212867</v>
      </c>
      <c r="G94" s="3">
        <f>'Cash Book _by Dates_Final'!H184</f>
        <v>62363.73</v>
      </c>
    </row>
    <row r="95" spans="1:7" x14ac:dyDescent="0.2">
      <c r="A95" s="4">
        <v>45596</v>
      </c>
      <c r="B95" s="4">
        <v>45608</v>
      </c>
      <c r="C95" s="1" t="s">
        <v>71</v>
      </c>
      <c r="D95" s="1" t="s">
        <v>574</v>
      </c>
      <c r="E95" s="2">
        <v>13499</v>
      </c>
      <c r="F95" s="2">
        <v>6000212905</v>
      </c>
      <c r="G95" s="3">
        <f>'Cash Book _by Dates_Final'!H185</f>
        <v>63088.61</v>
      </c>
    </row>
    <row r="96" spans="1:7" x14ac:dyDescent="0.2">
      <c r="A96" s="4">
        <v>45596</v>
      </c>
      <c r="B96" s="4">
        <v>45608</v>
      </c>
      <c r="C96" s="1" t="s">
        <v>71</v>
      </c>
      <c r="D96" s="1" t="s">
        <v>578</v>
      </c>
      <c r="E96" s="2">
        <v>13500</v>
      </c>
      <c r="F96" s="2">
        <v>6000212906</v>
      </c>
      <c r="G96" s="3">
        <f>'Cash Book _by Dates_Final'!H188</f>
        <v>59800.61</v>
      </c>
    </row>
    <row r="97" spans="1:7" x14ac:dyDescent="0.2">
      <c r="A97" s="4">
        <v>45616</v>
      </c>
      <c r="B97" s="4">
        <v>45625</v>
      </c>
      <c r="C97" s="1" t="s">
        <v>71</v>
      </c>
      <c r="D97" s="1" t="s">
        <v>587</v>
      </c>
      <c r="E97" s="2">
        <v>13614</v>
      </c>
      <c r="F97" s="2">
        <v>6000213024</v>
      </c>
      <c r="G97" s="3">
        <v>62535.040000000001</v>
      </c>
    </row>
    <row r="98" spans="1:7" x14ac:dyDescent="0.2">
      <c r="A98" s="4">
        <v>45616</v>
      </c>
      <c r="B98" s="4">
        <v>45628</v>
      </c>
      <c r="C98" s="1" t="s">
        <v>71</v>
      </c>
      <c r="D98" s="1" t="s">
        <v>589</v>
      </c>
      <c r="E98" s="2">
        <v>13615</v>
      </c>
      <c r="F98" s="2">
        <v>6000213025</v>
      </c>
      <c r="G98" s="3">
        <v>59525.23</v>
      </c>
    </row>
    <row r="99" spans="1:7" x14ac:dyDescent="0.2">
      <c r="A99" s="4">
        <v>45616</v>
      </c>
      <c r="B99" s="4">
        <v>45628</v>
      </c>
      <c r="C99" s="1" t="s">
        <v>71</v>
      </c>
      <c r="D99" s="1" t="s">
        <v>593</v>
      </c>
      <c r="E99" s="2">
        <v>13618</v>
      </c>
      <c r="F99" s="2">
        <v>6000213028</v>
      </c>
      <c r="G99" s="3">
        <v>56451.02</v>
      </c>
    </row>
    <row r="100" spans="1:7" x14ac:dyDescent="0.2">
      <c r="A100" s="4">
        <v>45616</v>
      </c>
      <c r="B100" s="4">
        <v>45630</v>
      </c>
      <c r="C100" s="1" t="s">
        <v>71</v>
      </c>
      <c r="D100" s="1" t="s">
        <v>599</v>
      </c>
      <c r="E100" s="2">
        <v>13617</v>
      </c>
      <c r="F100" s="2">
        <v>6000213027</v>
      </c>
      <c r="G100" s="3">
        <v>51617.74</v>
      </c>
    </row>
    <row r="101" spans="1:7" x14ac:dyDescent="0.2">
      <c r="A101" s="4">
        <v>45616</v>
      </c>
      <c r="B101" s="4">
        <v>45630</v>
      </c>
      <c r="C101" s="1" t="s">
        <v>71</v>
      </c>
      <c r="D101" s="1" t="s">
        <v>603</v>
      </c>
      <c r="E101" s="2">
        <v>13616</v>
      </c>
      <c r="F101" s="2">
        <v>6000213026</v>
      </c>
      <c r="G101" s="3">
        <v>47084.08</v>
      </c>
    </row>
    <row r="102" spans="1:7" x14ac:dyDescent="0.2">
      <c r="A102" s="4">
        <v>45636</v>
      </c>
      <c r="B102" s="4">
        <v>45643</v>
      </c>
      <c r="C102" s="1" t="s">
        <v>71</v>
      </c>
      <c r="D102" s="1" t="s">
        <v>609</v>
      </c>
      <c r="E102" s="2">
        <v>13645</v>
      </c>
      <c r="F102" s="2">
        <v>6000213057</v>
      </c>
      <c r="G102" s="3">
        <v>61630.81</v>
      </c>
    </row>
    <row r="103" spans="1:7" x14ac:dyDescent="0.2">
      <c r="A103" s="4">
        <v>45636</v>
      </c>
      <c r="B103" s="4">
        <v>45643</v>
      </c>
      <c r="C103" s="1" t="s">
        <v>71</v>
      </c>
      <c r="D103" s="1" t="s">
        <v>613</v>
      </c>
      <c r="E103" s="2">
        <v>13646</v>
      </c>
      <c r="F103" s="2">
        <v>6000213058</v>
      </c>
      <c r="G103" s="3">
        <v>63664.25</v>
      </c>
    </row>
    <row r="104" spans="1:7" x14ac:dyDescent="0.2">
      <c r="A104" s="4">
        <v>45636</v>
      </c>
      <c r="B104" s="4">
        <v>45644</v>
      </c>
      <c r="C104" s="1" t="s">
        <v>71</v>
      </c>
      <c r="D104" s="1" t="s">
        <v>617</v>
      </c>
      <c r="E104" s="2">
        <v>13647</v>
      </c>
      <c r="F104" s="2">
        <v>6000213059</v>
      </c>
      <c r="G104" s="3">
        <v>100406.27</v>
      </c>
    </row>
    <row r="105" spans="1:7" x14ac:dyDescent="0.2">
      <c r="A105" s="4">
        <v>45646</v>
      </c>
      <c r="B105" s="4">
        <v>45646</v>
      </c>
      <c r="C105" s="1" t="s">
        <v>71</v>
      </c>
      <c r="D105" s="1" t="s">
        <v>624</v>
      </c>
      <c r="E105" s="2">
        <v>13685</v>
      </c>
      <c r="F105" s="2">
        <v>6000213100</v>
      </c>
      <c r="G105" s="3">
        <v>76103.42</v>
      </c>
    </row>
    <row r="106" spans="1:7" x14ac:dyDescent="0.2">
      <c r="A106" s="4">
        <v>45646</v>
      </c>
      <c r="B106" s="4">
        <v>45646</v>
      </c>
      <c r="C106" s="1" t="s">
        <v>71</v>
      </c>
      <c r="D106" s="1" t="s">
        <v>628</v>
      </c>
      <c r="E106" s="2">
        <v>13686</v>
      </c>
      <c r="F106" s="2">
        <v>6000237501</v>
      </c>
      <c r="G106" s="3">
        <v>50777.22</v>
      </c>
    </row>
    <row r="107" spans="1:7" x14ac:dyDescent="0.2">
      <c r="A107" s="4">
        <v>45646</v>
      </c>
      <c r="B107" s="4">
        <v>45646</v>
      </c>
      <c r="C107" s="1" t="s">
        <v>71</v>
      </c>
      <c r="D107" s="1" t="s">
        <v>632</v>
      </c>
      <c r="E107" s="2">
        <v>13684</v>
      </c>
      <c r="F107" s="2">
        <v>6000213099</v>
      </c>
      <c r="G107" s="3">
        <v>53676.25</v>
      </c>
    </row>
    <row r="108" spans="1:7" x14ac:dyDescent="0.2">
      <c r="A108" s="4">
        <v>45670</v>
      </c>
      <c r="B108" s="4">
        <v>45688</v>
      </c>
      <c r="C108" s="1" t="s">
        <v>71</v>
      </c>
      <c r="D108" s="1" t="s">
        <v>644</v>
      </c>
      <c r="E108" s="2">
        <v>13780</v>
      </c>
      <c r="F108" s="2">
        <v>6000237595</v>
      </c>
      <c r="G108" s="3">
        <v>61382.92</v>
      </c>
    </row>
    <row r="109" spans="1:7" x14ac:dyDescent="0.2">
      <c r="A109" s="4">
        <v>45670</v>
      </c>
      <c r="B109" s="4">
        <v>45688</v>
      </c>
      <c r="C109" s="1" t="s">
        <v>71</v>
      </c>
      <c r="D109" s="1" t="s">
        <v>647</v>
      </c>
      <c r="E109" s="2">
        <v>13781</v>
      </c>
      <c r="F109" s="2">
        <v>6000237596</v>
      </c>
      <c r="G109" s="3">
        <v>75502.14</v>
      </c>
    </row>
    <row r="110" spans="1:7" x14ac:dyDescent="0.2">
      <c r="A110" s="4">
        <v>45691</v>
      </c>
      <c r="B110" s="4">
        <v>45707</v>
      </c>
      <c r="C110" s="1" t="s">
        <v>71</v>
      </c>
      <c r="D110" s="1" t="s">
        <v>657</v>
      </c>
      <c r="E110" s="2">
        <v>13801</v>
      </c>
      <c r="F110" s="2">
        <v>6000237432</v>
      </c>
      <c r="G110" s="3">
        <v>74723.34</v>
      </c>
    </row>
    <row r="111" spans="1:7" x14ac:dyDescent="0.2">
      <c r="A111" s="4">
        <v>45699</v>
      </c>
      <c r="B111" s="4">
        <v>45709</v>
      </c>
      <c r="C111" s="1" t="s">
        <v>71</v>
      </c>
      <c r="D111" s="1" t="s">
        <v>661</v>
      </c>
      <c r="E111" s="2">
        <v>13803</v>
      </c>
      <c r="F111" s="2">
        <v>6000237434</v>
      </c>
      <c r="G111" s="3">
        <v>106802.13</v>
      </c>
    </row>
    <row r="112" spans="1:7" x14ac:dyDescent="0.2">
      <c r="A112" s="4">
        <v>45699</v>
      </c>
      <c r="B112" s="4">
        <v>45715</v>
      </c>
      <c r="C112" s="1" t="s">
        <v>71</v>
      </c>
      <c r="D112" s="1" t="s">
        <v>662</v>
      </c>
      <c r="E112" s="2">
        <v>13802</v>
      </c>
      <c r="F112" s="2">
        <v>6000237433</v>
      </c>
      <c r="G112" s="3">
        <v>69991.83</v>
      </c>
    </row>
    <row r="113" spans="1:7" x14ac:dyDescent="0.2">
      <c r="A113" s="4">
        <v>45699</v>
      </c>
      <c r="B113" s="4">
        <v>45716</v>
      </c>
      <c r="C113" s="1" t="s">
        <v>71</v>
      </c>
      <c r="D113" s="1" t="s">
        <v>666</v>
      </c>
      <c r="E113" s="2">
        <v>13804</v>
      </c>
      <c r="F113" s="2">
        <v>6000237479</v>
      </c>
      <c r="G113" s="3">
        <v>106659.46</v>
      </c>
    </row>
    <row r="114" spans="1:7" x14ac:dyDescent="0.2">
      <c r="A114" s="4">
        <v>45699</v>
      </c>
      <c r="B114" s="4">
        <v>45716</v>
      </c>
      <c r="C114" s="1" t="s">
        <v>71</v>
      </c>
      <c r="D114" s="1" t="s">
        <v>667</v>
      </c>
      <c r="E114" s="2">
        <v>13806</v>
      </c>
      <c r="F114" s="2">
        <v>6000237437</v>
      </c>
      <c r="G114" s="3">
        <v>80335.570000000007</v>
      </c>
    </row>
    <row r="115" spans="1:7" x14ac:dyDescent="0.2">
      <c r="A115" s="4">
        <v>45691</v>
      </c>
      <c r="B115" s="4">
        <v>45721</v>
      </c>
      <c r="C115" s="1" t="s">
        <v>71</v>
      </c>
      <c r="D115" s="1" t="s">
        <v>671</v>
      </c>
      <c r="E115" s="2">
        <v>13800</v>
      </c>
      <c r="F115" s="2">
        <v>6000237431</v>
      </c>
      <c r="G115" s="3">
        <v>93183.08</v>
      </c>
    </row>
    <row r="116" spans="1:7" x14ac:dyDescent="0.2">
      <c r="A116" s="4">
        <v>45691</v>
      </c>
      <c r="B116" s="4">
        <v>45721</v>
      </c>
      <c r="C116" s="1" t="s">
        <v>71</v>
      </c>
      <c r="D116" s="1" t="s">
        <v>672</v>
      </c>
      <c r="E116" s="2">
        <v>13799</v>
      </c>
      <c r="F116" s="2">
        <v>6000237430</v>
      </c>
      <c r="G116" s="3">
        <v>62713.919999999998</v>
      </c>
    </row>
    <row r="117" spans="1:7" x14ac:dyDescent="0.2">
      <c r="A117" s="4">
        <v>45699</v>
      </c>
      <c r="B117" s="4">
        <v>45716</v>
      </c>
      <c r="C117" s="1" t="s">
        <v>71</v>
      </c>
      <c r="D117" s="1" t="s">
        <v>666</v>
      </c>
      <c r="E117" s="2">
        <v>13804</v>
      </c>
      <c r="F117" s="2">
        <v>6000237479</v>
      </c>
      <c r="G117" s="3">
        <v>106659.46</v>
      </c>
    </row>
    <row r="118" spans="1:7" x14ac:dyDescent="0.2">
      <c r="A118" s="4">
        <v>45699</v>
      </c>
      <c r="B118" s="4">
        <v>45716</v>
      </c>
      <c r="C118" s="1" t="s">
        <v>71</v>
      </c>
      <c r="D118" s="1" t="s">
        <v>667</v>
      </c>
      <c r="E118" s="2">
        <v>13806</v>
      </c>
      <c r="F118" s="2">
        <v>6000237437</v>
      </c>
      <c r="G118" s="3">
        <v>80335.570000000007</v>
      </c>
    </row>
    <row r="119" spans="1:7" x14ac:dyDescent="0.2">
      <c r="A119" s="4">
        <v>45716</v>
      </c>
      <c r="B119" s="4">
        <v>45733</v>
      </c>
      <c r="C119" s="1" t="s">
        <v>71</v>
      </c>
      <c r="D119" s="1" t="s">
        <v>693</v>
      </c>
      <c r="E119" s="2">
        <v>13928</v>
      </c>
      <c r="F119" s="2">
        <v>6000237666</v>
      </c>
      <c r="G119" s="3">
        <v>76961.899999999994</v>
      </c>
    </row>
    <row r="120" spans="1:7" x14ac:dyDescent="0.2">
      <c r="A120" s="4">
        <v>45716</v>
      </c>
      <c r="B120" s="4">
        <v>45733</v>
      </c>
      <c r="C120" s="1" t="s">
        <v>71</v>
      </c>
      <c r="D120" s="1" t="s">
        <v>697</v>
      </c>
      <c r="E120" s="2">
        <v>13929</v>
      </c>
      <c r="F120" s="2">
        <v>6000237667</v>
      </c>
      <c r="G120" s="3">
        <v>58271.86</v>
      </c>
    </row>
    <row r="121" spans="1:7" x14ac:dyDescent="0.2">
      <c r="A121" s="4">
        <v>45716</v>
      </c>
      <c r="B121" s="4">
        <v>45733</v>
      </c>
      <c r="C121" s="1" t="s">
        <v>71</v>
      </c>
      <c r="D121" s="1" t="s">
        <v>701</v>
      </c>
      <c r="E121" s="240" t="s">
        <v>722</v>
      </c>
      <c r="F121" s="2">
        <v>6000237668</v>
      </c>
      <c r="G121" s="3">
        <v>60086.98</v>
      </c>
    </row>
    <row r="122" spans="1:7" x14ac:dyDescent="0.2">
      <c r="A122" s="4">
        <v>45733</v>
      </c>
      <c r="B122" s="4">
        <v>45770</v>
      </c>
      <c r="C122" s="1" t="s">
        <v>71</v>
      </c>
      <c r="D122" s="1" t="s">
        <v>717</v>
      </c>
      <c r="E122" s="2">
        <v>13975</v>
      </c>
      <c r="F122" s="2">
        <v>6000237714</v>
      </c>
      <c r="G122" s="3">
        <v>123726.34</v>
      </c>
    </row>
    <row r="123" spans="1:7" x14ac:dyDescent="0.2">
      <c r="A123" s="4">
        <v>45736</v>
      </c>
      <c r="B123" s="4">
        <v>45763</v>
      </c>
      <c r="C123" s="1" t="s">
        <v>71</v>
      </c>
      <c r="D123" s="1" t="s">
        <v>721</v>
      </c>
      <c r="E123" s="2">
        <v>13992</v>
      </c>
      <c r="F123" s="2">
        <v>6000237730</v>
      </c>
      <c r="G123" s="3">
        <v>79439.039999999994</v>
      </c>
    </row>
    <row r="124" spans="1:7" x14ac:dyDescent="0.2">
      <c r="A124" s="4">
        <v>45733</v>
      </c>
      <c r="B124" s="4">
        <v>45790</v>
      </c>
      <c r="C124" s="1" t="s">
        <v>71</v>
      </c>
      <c r="D124" s="1" t="s">
        <v>730</v>
      </c>
      <c r="E124" s="2">
        <v>13974</v>
      </c>
      <c r="F124" s="2">
        <v>6000237713</v>
      </c>
      <c r="G124" s="3">
        <v>75467.460000000006</v>
      </c>
    </row>
    <row r="125" spans="1:7" x14ac:dyDescent="0.2">
      <c r="A125" s="4">
        <v>45777</v>
      </c>
      <c r="B125" s="4">
        <v>45796</v>
      </c>
      <c r="C125" s="1" t="s">
        <v>71</v>
      </c>
      <c r="D125" s="1" t="s">
        <v>734</v>
      </c>
      <c r="E125" s="2">
        <v>14089</v>
      </c>
      <c r="F125" s="2">
        <v>6000237828</v>
      </c>
      <c r="G125" s="3">
        <v>126086.14</v>
      </c>
    </row>
    <row r="126" spans="1:7" ht="12.75" x14ac:dyDescent="0.2">
      <c r="A126" s="120">
        <v>45792</v>
      </c>
      <c r="B126" s="4">
        <v>45810</v>
      </c>
      <c r="C126" s="1" t="s">
        <v>71</v>
      </c>
      <c r="D126" s="1" t="s">
        <v>743</v>
      </c>
      <c r="E126" s="2">
        <v>14102</v>
      </c>
      <c r="F126" s="2">
        <v>6000237841</v>
      </c>
      <c r="G126" s="3">
        <v>166990.72</v>
      </c>
    </row>
    <row r="127" spans="1:7" ht="12.75" x14ac:dyDescent="0.2">
      <c r="A127" s="120">
        <v>45792</v>
      </c>
      <c r="B127" s="4">
        <v>45832</v>
      </c>
      <c r="C127" s="1" t="s">
        <v>71</v>
      </c>
      <c r="D127" s="1" t="s">
        <v>754</v>
      </c>
      <c r="E127" s="2">
        <v>14103</v>
      </c>
      <c r="F127" s="2">
        <v>6000237842</v>
      </c>
      <c r="G127" s="3">
        <v>184833.74</v>
      </c>
    </row>
    <row r="128" spans="1:7" x14ac:dyDescent="0.2">
      <c r="A128" s="4">
        <v>45824</v>
      </c>
      <c r="B128" s="4">
        <v>45848</v>
      </c>
      <c r="C128" s="1" t="s">
        <v>71</v>
      </c>
      <c r="D128" s="1" t="s">
        <v>758</v>
      </c>
      <c r="E128" s="2">
        <v>14256</v>
      </c>
      <c r="F128" s="2">
        <v>6000245110</v>
      </c>
      <c r="G128" s="3">
        <v>65305.47</v>
      </c>
    </row>
    <row r="129" spans="1:7" x14ac:dyDescent="0.2">
      <c r="A129" s="4">
        <v>45824</v>
      </c>
      <c r="B129" s="4">
        <v>45848</v>
      </c>
      <c r="C129" s="1" t="s">
        <v>71</v>
      </c>
      <c r="D129" s="1" t="s">
        <v>762</v>
      </c>
      <c r="E129" s="2">
        <v>14257</v>
      </c>
      <c r="F129" s="2">
        <v>6000245111</v>
      </c>
      <c r="G129" s="3">
        <v>85834.76</v>
      </c>
    </row>
    <row r="130" spans="1:7" x14ac:dyDescent="0.2">
      <c r="A130" s="4">
        <v>45824</v>
      </c>
      <c r="B130" s="4">
        <v>45852</v>
      </c>
      <c r="C130" s="1" t="s">
        <v>71</v>
      </c>
      <c r="D130" s="1" t="s">
        <v>767</v>
      </c>
      <c r="E130" s="2">
        <v>14255</v>
      </c>
      <c r="F130" s="2">
        <v>6000245109</v>
      </c>
      <c r="G130" s="3">
        <v>78653.87</v>
      </c>
    </row>
    <row r="131" spans="1:7" x14ac:dyDescent="0.2">
      <c r="A131" s="4">
        <v>45842</v>
      </c>
      <c r="B131" s="4">
        <v>45863</v>
      </c>
      <c r="C131" s="1" t="s">
        <v>71</v>
      </c>
      <c r="D131" s="1" t="s">
        <v>773</v>
      </c>
      <c r="E131" s="2">
        <v>14371</v>
      </c>
      <c r="F131" s="2">
        <v>6000245226</v>
      </c>
      <c r="G131" s="3">
        <v>31735.75</v>
      </c>
    </row>
    <row r="132" spans="1:7" x14ac:dyDescent="0.2">
      <c r="A132" s="4">
        <v>45842</v>
      </c>
      <c r="B132" s="4">
        <v>45863</v>
      </c>
      <c r="C132" s="1" t="s">
        <v>71</v>
      </c>
      <c r="D132" s="1" t="s">
        <v>777</v>
      </c>
      <c r="E132" s="2">
        <v>14369</v>
      </c>
      <c r="F132" s="2">
        <v>6000245224</v>
      </c>
      <c r="G132" s="3">
        <v>81590.509999999995</v>
      </c>
    </row>
    <row r="133" spans="1:7" x14ac:dyDescent="0.2">
      <c r="A133" s="4">
        <v>45842</v>
      </c>
      <c r="B133" s="4">
        <v>45873</v>
      </c>
      <c r="C133" s="1" t="s">
        <v>71</v>
      </c>
      <c r="D133" s="1" t="s">
        <v>788</v>
      </c>
      <c r="E133" s="2">
        <v>14370</v>
      </c>
      <c r="F133" s="2">
        <v>6000245225</v>
      </c>
      <c r="G133" s="3">
        <v>78191.63</v>
      </c>
    </row>
    <row r="134" spans="1:7" x14ac:dyDescent="0.2">
      <c r="A134" s="4">
        <v>45842</v>
      </c>
      <c r="B134" s="4">
        <v>45878</v>
      </c>
      <c r="C134" s="1" t="s">
        <v>71</v>
      </c>
      <c r="D134" s="1" t="s">
        <v>799</v>
      </c>
      <c r="E134" s="2">
        <v>14368</v>
      </c>
      <c r="F134" s="2">
        <v>6000245223</v>
      </c>
      <c r="G134" s="3">
        <v>87001.24</v>
      </c>
    </row>
  </sheetData>
  <phoneticPr fontId="16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A997-7A0D-4C49-BEF7-8B5A9D40D11D}">
  <sheetPr codeName="Sheet3">
    <tabColor rgb="FFFF0000"/>
    <pageSetUpPr fitToPage="1"/>
  </sheetPr>
  <dimension ref="A1:I54"/>
  <sheetViews>
    <sheetView zoomScaleNormal="100" workbookViewId="0">
      <selection activeCell="B10" sqref="B10:B22"/>
    </sheetView>
  </sheetViews>
  <sheetFormatPr defaultRowHeight="12" x14ac:dyDescent="0.2"/>
  <cols>
    <col min="1" max="1" width="17.140625" style="9" customWidth="1"/>
    <col min="2" max="4" width="14.28515625" style="9" customWidth="1"/>
    <col min="5" max="5" width="1.140625" style="10" customWidth="1"/>
    <col min="6" max="6" width="21.140625" style="9" customWidth="1"/>
    <col min="7" max="8" width="14.28515625" style="9" customWidth="1"/>
    <col min="9" max="16384" width="9.140625" style="9"/>
  </cols>
  <sheetData>
    <row r="1" spans="1:9" x14ac:dyDescent="0.2">
      <c r="A1" s="11" t="s">
        <v>90</v>
      </c>
    </row>
    <row r="2" spans="1:9" x14ac:dyDescent="0.2">
      <c r="A2" s="11" t="s">
        <v>55</v>
      </c>
    </row>
    <row r="3" spans="1:9" x14ac:dyDescent="0.2">
      <c r="A3" s="40" t="s">
        <v>682</v>
      </c>
    </row>
    <row r="5" spans="1:9" x14ac:dyDescent="0.2">
      <c r="A5" s="11" t="s">
        <v>54</v>
      </c>
      <c r="F5" s="11" t="s">
        <v>53</v>
      </c>
    </row>
    <row r="6" spans="1:9" x14ac:dyDescent="0.2">
      <c r="A6" s="11" t="s">
        <v>2</v>
      </c>
      <c r="F6" s="11" t="s">
        <v>2</v>
      </c>
    </row>
    <row r="7" spans="1:9" ht="12.75" thickBot="1" x14ac:dyDescent="0.25">
      <c r="A7" s="11"/>
      <c r="F7" s="11"/>
    </row>
    <row r="8" spans="1:9" x14ac:dyDescent="0.2">
      <c r="A8" s="23" t="s">
        <v>52</v>
      </c>
      <c r="B8" s="22"/>
      <c r="C8" s="21"/>
      <c r="F8" s="23" t="s">
        <v>52</v>
      </c>
      <c r="G8" s="22"/>
      <c r="H8" s="21"/>
    </row>
    <row r="9" spans="1:9" s="17" customFormat="1" x14ac:dyDescent="0.2">
      <c r="A9" s="19" t="s">
        <v>45</v>
      </c>
      <c r="B9" s="17" t="s">
        <v>44</v>
      </c>
      <c r="C9" s="18" t="s">
        <v>10</v>
      </c>
      <c r="E9" s="20"/>
      <c r="F9" s="19" t="s">
        <v>45</v>
      </c>
      <c r="G9" s="17" t="s">
        <v>44</v>
      </c>
      <c r="H9" s="18" t="s">
        <v>10</v>
      </c>
    </row>
    <row r="10" spans="1:9" ht="12.75" x14ac:dyDescent="0.2">
      <c r="A10" s="34">
        <v>1000</v>
      </c>
      <c r="B10" s="51">
        <v>9</v>
      </c>
      <c r="C10" s="33">
        <f>A10*B10</f>
        <v>9000</v>
      </c>
      <c r="D10" s="31"/>
      <c r="F10" s="34">
        <v>1000</v>
      </c>
      <c r="H10" s="33">
        <f t="shared" ref="H10:H22" si="0">F10*G10</f>
        <v>0</v>
      </c>
      <c r="I10" s="31"/>
    </row>
    <row r="11" spans="1:9" ht="12.75" x14ac:dyDescent="0.2">
      <c r="A11" s="34">
        <v>500</v>
      </c>
      <c r="B11" s="51">
        <v>99</v>
      </c>
      <c r="C11" s="33">
        <f t="shared" ref="C11:C22" si="1">A11*B11</f>
        <v>49500</v>
      </c>
      <c r="D11" s="31"/>
      <c r="F11" s="34">
        <v>500</v>
      </c>
      <c r="H11" s="33">
        <f t="shared" si="0"/>
        <v>0</v>
      </c>
      <c r="I11" s="31"/>
    </row>
    <row r="12" spans="1:9" ht="12.75" x14ac:dyDescent="0.2">
      <c r="A12" s="34">
        <v>200</v>
      </c>
      <c r="B12" s="51">
        <v>1</v>
      </c>
      <c r="C12" s="33">
        <f>A12*B12</f>
        <v>200</v>
      </c>
      <c r="D12" s="31"/>
      <c r="F12" s="34">
        <v>200</v>
      </c>
      <c r="H12" s="33">
        <f t="shared" si="0"/>
        <v>0</v>
      </c>
    </row>
    <row r="13" spans="1:9" ht="12.75" x14ac:dyDescent="0.2">
      <c r="A13" s="34">
        <v>100</v>
      </c>
      <c r="B13" s="51">
        <v>44</v>
      </c>
      <c r="C13" s="33">
        <f t="shared" si="1"/>
        <v>4400</v>
      </c>
      <c r="D13" s="31"/>
      <c r="F13" s="34">
        <v>100</v>
      </c>
      <c r="H13" s="33">
        <f t="shared" si="0"/>
        <v>0</v>
      </c>
      <c r="I13" s="31"/>
    </row>
    <row r="14" spans="1:9" ht="12.75" x14ac:dyDescent="0.2">
      <c r="A14" s="34">
        <v>50</v>
      </c>
      <c r="B14" s="51">
        <v>101</v>
      </c>
      <c r="C14" s="33">
        <f t="shared" si="1"/>
        <v>5050</v>
      </c>
      <c r="D14" s="31"/>
      <c r="F14" s="34">
        <v>50</v>
      </c>
      <c r="H14" s="33">
        <f t="shared" si="0"/>
        <v>0</v>
      </c>
      <c r="I14" s="31"/>
    </row>
    <row r="15" spans="1:9" ht="12.75" x14ac:dyDescent="0.2">
      <c r="A15" s="34">
        <v>20</v>
      </c>
      <c r="B15" s="51">
        <v>2</v>
      </c>
      <c r="C15" s="33">
        <f t="shared" si="1"/>
        <v>40</v>
      </c>
      <c r="D15" s="31"/>
      <c r="F15" s="34">
        <v>20</v>
      </c>
      <c r="H15" s="33">
        <f t="shared" si="0"/>
        <v>0</v>
      </c>
      <c r="I15" s="31"/>
    </row>
    <row r="16" spans="1:9" ht="12.75" x14ac:dyDescent="0.2">
      <c r="A16" s="34">
        <v>10</v>
      </c>
      <c r="B16" s="51">
        <v>29</v>
      </c>
      <c r="C16" s="33">
        <f t="shared" si="1"/>
        <v>290</v>
      </c>
      <c r="D16" s="31"/>
      <c r="F16" s="34">
        <v>10</v>
      </c>
      <c r="H16" s="33">
        <f t="shared" si="0"/>
        <v>0</v>
      </c>
      <c r="I16" s="31"/>
    </row>
    <row r="17" spans="1:9" ht="12.75" x14ac:dyDescent="0.2">
      <c r="A17" s="34">
        <v>5</v>
      </c>
      <c r="B17" s="51">
        <v>137</v>
      </c>
      <c r="C17" s="33">
        <f t="shared" si="1"/>
        <v>685</v>
      </c>
      <c r="D17" s="31"/>
      <c r="F17" s="34">
        <v>5</v>
      </c>
      <c r="H17" s="33">
        <f t="shared" si="0"/>
        <v>0</v>
      </c>
      <c r="I17" s="31"/>
    </row>
    <row r="18" spans="1:9" ht="12.75" x14ac:dyDescent="0.2">
      <c r="A18" s="34">
        <v>1</v>
      </c>
      <c r="B18" s="51">
        <v>223</v>
      </c>
      <c r="C18" s="33">
        <f t="shared" si="1"/>
        <v>223</v>
      </c>
      <c r="D18" s="31"/>
      <c r="F18" s="34">
        <v>1</v>
      </c>
      <c r="H18" s="33">
        <f t="shared" si="0"/>
        <v>0</v>
      </c>
      <c r="I18" s="31"/>
    </row>
    <row r="19" spans="1:9" ht="12.75" x14ac:dyDescent="0.2">
      <c r="A19" s="34">
        <v>0.25</v>
      </c>
      <c r="B19" s="51">
        <v>7</v>
      </c>
      <c r="C19" s="33">
        <f t="shared" si="1"/>
        <v>1.75</v>
      </c>
      <c r="D19" s="31"/>
      <c r="F19" s="34">
        <v>0.25</v>
      </c>
      <c r="H19" s="33">
        <f t="shared" si="0"/>
        <v>0</v>
      </c>
      <c r="I19" s="31"/>
    </row>
    <row r="20" spans="1:9" ht="12.75" x14ac:dyDescent="0.2">
      <c r="A20" s="34">
        <v>0.1</v>
      </c>
      <c r="B20" s="51">
        <v>4</v>
      </c>
      <c r="C20" s="33">
        <f t="shared" si="1"/>
        <v>0.4</v>
      </c>
      <c r="D20" s="31"/>
      <c r="F20" s="34">
        <v>0.1</v>
      </c>
      <c r="H20" s="33">
        <f t="shared" si="0"/>
        <v>0</v>
      </c>
      <c r="I20" s="31"/>
    </row>
    <row r="21" spans="1:9" ht="12.75" x14ac:dyDescent="0.2">
      <c r="A21" s="34">
        <v>0.05</v>
      </c>
      <c r="B21" s="51">
        <v>30</v>
      </c>
      <c r="C21" s="33">
        <f t="shared" si="1"/>
        <v>1.5</v>
      </c>
      <c r="D21" s="31"/>
      <c r="F21" s="34">
        <v>0.05</v>
      </c>
      <c r="H21" s="33">
        <f t="shared" si="0"/>
        <v>0</v>
      </c>
      <c r="I21" s="31"/>
    </row>
    <row r="22" spans="1:9" ht="12.75" x14ac:dyDescent="0.2">
      <c r="A22" s="34">
        <v>0.01</v>
      </c>
      <c r="B22" s="51">
        <v>5</v>
      </c>
      <c r="C22" s="33">
        <f t="shared" si="1"/>
        <v>0.05</v>
      </c>
      <c r="D22" s="31"/>
      <c r="F22" s="34">
        <v>0.01</v>
      </c>
      <c r="H22" s="33">
        <f t="shared" si="0"/>
        <v>0</v>
      </c>
      <c r="I22" s="31"/>
    </row>
    <row r="23" spans="1:9" ht="12.75" thickBot="1" x14ac:dyDescent="0.25">
      <c r="A23" s="14" t="s">
        <v>51</v>
      </c>
      <c r="B23" s="13"/>
      <c r="C23" s="32">
        <f>SUM(C10:C22)</f>
        <v>69391.7</v>
      </c>
      <c r="D23" s="31"/>
      <c r="F23" s="14" t="s">
        <v>51</v>
      </c>
      <c r="G23" s="13"/>
      <c r="H23" s="32">
        <f>SUM(H10:H22)</f>
        <v>0</v>
      </c>
      <c r="I23" s="31"/>
    </row>
    <row r="25" spans="1:9" ht="12.75" thickBot="1" x14ac:dyDescent="0.25"/>
    <row r="26" spans="1:9" s="11" customFormat="1" x14ac:dyDescent="0.2">
      <c r="A26" s="23" t="s">
        <v>50</v>
      </c>
      <c r="B26" s="30"/>
      <c r="C26" s="30"/>
      <c r="D26" s="29"/>
      <c r="E26" s="28"/>
      <c r="F26" s="23" t="s">
        <v>50</v>
      </c>
      <c r="G26" s="30"/>
      <c r="H26" s="30"/>
      <c r="I26" s="29"/>
    </row>
    <row r="27" spans="1:9" s="11" customFormat="1" x14ac:dyDescent="0.2">
      <c r="A27" s="19" t="s">
        <v>49</v>
      </c>
      <c r="B27" s="17" t="s">
        <v>48</v>
      </c>
      <c r="C27" s="17" t="s">
        <v>47</v>
      </c>
      <c r="D27" s="27" t="s">
        <v>10</v>
      </c>
      <c r="E27" s="28"/>
      <c r="F27" s="19" t="s">
        <v>49</v>
      </c>
      <c r="G27" s="17" t="s">
        <v>48</v>
      </c>
      <c r="H27" s="17" t="s">
        <v>47</v>
      </c>
      <c r="I27" s="27" t="s">
        <v>10</v>
      </c>
    </row>
    <row r="28" spans="1:9" x14ac:dyDescent="0.2">
      <c r="A28" s="26"/>
      <c r="D28" s="25"/>
      <c r="F28" s="26"/>
      <c r="I28" s="25"/>
    </row>
    <row r="29" spans="1:9" x14ac:dyDescent="0.2">
      <c r="A29" s="26"/>
      <c r="D29" s="25"/>
      <c r="F29" s="26"/>
      <c r="I29" s="25"/>
    </row>
    <row r="30" spans="1:9" x14ac:dyDescent="0.2">
      <c r="A30" s="26"/>
      <c r="D30" s="25"/>
      <c r="F30" s="26"/>
      <c r="I30" s="25"/>
    </row>
    <row r="31" spans="1:9" ht="12.75" thickBot="1" x14ac:dyDescent="0.25">
      <c r="A31" s="14"/>
      <c r="B31" s="13"/>
      <c r="C31" s="13"/>
      <c r="D31" s="24">
        <f>SUM(D28:D30)</f>
        <v>0</v>
      </c>
      <c r="F31" s="14"/>
      <c r="G31" s="13"/>
      <c r="H31" s="13"/>
      <c r="I31" s="24">
        <f>SUM(I28:I30)</f>
        <v>0</v>
      </c>
    </row>
    <row r="32" spans="1:9" ht="12.75" thickBot="1" x14ac:dyDescent="0.25"/>
    <row r="33" spans="1:8" ht="12.75" customHeight="1" x14ac:dyDescent="0.2">
      <c r="A33" s="23" t="s">
        <v>46</v>
      </c>
      <c r="B33" s="22"/>
      <c r="C33" s="21"/>
      <c r="F33" s="23" t="s">
        <v>46</v>
      </c>
      <c r="G33" s="22"/>
      <c r="H33" s="21"/>
    </row>
    <row r="34" spans="1:8" s="17" customFormat="1" x14ac:dyDescent="0.2">
      <c r="A34" s="19" t="s">
        <v>45</v>
      </c>
      <c r="B34" s="17" t="s">
        <v>44</v>
      </c>
      <c r="C34" s="18" t="s">
        <v>10</v>
      </c>
      <c r="E34" s="20"/>
      <c r="F34" s="19" t="s">
        <v>45</v>
      </c>
      <c r="G34" s="17" t="s">
        <v>44</v>
      </c>
      <c r="H34" s="18" t="s">
        <v>10</v>
      </c>
    </row>
    <row r="35" spans="1:8" x14ac:dyDescent="0.2">
      <c r="A35" s="16">
        <v>100</v>
      </c>
      <c r="C35" s="15">
        <f t="shared" ref="C35:C40" si="2">A35*B35</f>
        <v>0</v>
      </c>
      <c r="F35" s="16">
        <v>100</v>
      </c>
      <c r="H35" s="15">
        <f t="shared" ref="H35:H40" si="3">F35*G35</f>
        <v>0</v>
      </c>
    </row>
    <row r="36" spans="1:8" x14ac:dyDescent="0.2">
      <c r="A36" s="16">
        <v>50</v>
      </c>
      <c r="C36" s="15">
        <f t="shared" si="2"/>
        <v>0</v>
      </c>
      <c r="F36" s="16">
        <v>50</v>
      </c>
      <c r="H36" s="15">
        <f t="shared" si="3"/>
        <v>0</v>
      </c>
    </row>
    <row r="37" spans="1:8" x14ac:dyDescent="0.2">
      <c r="A37" s="16">
        <v>20</v>
      </c>
      <c r="C37" s="15">
        <f t="shared" si="2"/>
        <v>0</v>
      </c>
      <c r="F37" s="16">
        <v>20</v>
      </c>
      <c r="H37" s="15">
        <f t="shared" si="3"/>
        <v>0</v>
      </c>
    </row>
    <row r="38" spans="1:8" x14ac:dyDescent="0.2">
      <c r="A38" s="16">
        <v>10</v>
      </c>
      <c r="C38" s="15">
        <f t="shared" si="2"/>
        <v>0</v>
      </c>
      <c r="F38" s="16">
        <v>10</v>
      </c>
      <c r="H38" s="15">
        <f t="shared" si="3"/>
        <v>0</v>
      </c>
    </row>
    <row r="39" spans="1:8" x14ac:dyDescent="0.2">
      <c r="A39" s="16">
        <v>5</v>
      </c>
      <c r="C39" s="15">
        <f t="shared" si="2"/>
        <v>0</v>
      </c>
      <c r="F39" s="16">
        <v>5</v>
      </c>
      <c r="H39" s="15">
        <f t="shared" si="3"/>
        <v>0</v>
      </c>
    </row>
    <row r="40" spans="1:8" x14ac:dyDescent="0.2">
      <c r="A40" s="16">
        <v>1</v>
      </c>
      <c r="C40" s="15">
        <f t="shared" si="2"/>
        <v>0</v>
      </c>
      <c r="F40" s="16">
        <v>1</v>
      </c>
      <c r="H40" s="15">
        <f t="shared" si="3"/>
        <v>0</v>
      </c>
    </row>
    <row r="41" spans="1:8" ht="12.75" thickBot="1" x14ac:dyDescent="0.25">
      <c r="A41" s="16">
        <v>1</v>
      </c>
      <c r="B41" s="13"/>
      <c r="C41" s="12">
        <f>SUM(C35:C40)</f>
        <v>0</v>
      </c>
      <c r="F41" s="14" t="s">
        <v>43</v>
      </c>
      <c r="G41" s="13"/>
      <c r="H41" s="12">
        <f>SUM(H35:H40)</f>
        <v>0</v>
      </c>
    </row>
    <row r="45" spans="1:8" x14ac:dyDescent="0.2">
      <c r="A45" s="9" t="s">
        <v>42</v>
      </c>
      <c r="F45" s="9" t="s">
        <v>42</v>
      </c>
    </row>
    <row r="47" spans="1:8" x14ac:dyDescent="0.2">
      <c r="A47" s="11" t="s">
        <v>525</v>
      </c>
      <c r="C47" s="244"/>
      <c r="F47" s="11" t="s">
        <v>40</v>
      </c>
    </row>
    <row r="48" spans="1:8" x14ac:dyDescent="0.2">
      <c r="A48" s="11" t="s">
        <v>89</v>
      </c>
      <c r="F48" s="11" t="s">
        <v>39</v>
      </c>
    </row>
    <row r="51" spans="1:6" x14ac:dyDescent="0.2">
      <c r="A51" s="9" t="s">
        <v>41</v>
      </c>
      <c r="F51" s="9" t="s">
        <v>41</v>
      </c>
    </row>
    <row r="53" spans="1:6" x14ac:dyDescent="0.2">
      <c r="A53" s="11" t="s">
        <v>40</v>
      </c>
      <c r="C53" s="252"/>
      <c r="D53" s="253"/>
      <c r="F53" s="11" t="s">
        <v>40</v>
      </c>
    </row>
    <row r="54" spans="1:6" x14ac:dyDescent="0.2">
      <c r="A54" s="11" t="s">
        <v>39</v>
      </c>
      <c r="F54" s="11" t="s">
        <v>39</v>
      </c>
    </row>
  </sheetData>
  <pageMargins left="0.25" right="0.25" top="0.75" bottom="0.75" header="0.3" footer="0.3"/>
  <pageSetup scale="84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8FBC-E137-4FF6-ADD5-4506A470F31A}">
  <sheetPr codeName="Sheet4">
    <pageSetUpPr fitToPage="1"/>
  </sheetPr>
  <dimension ref="A1:N59"/>
  <sheetViews>
    <sheetView workbookViewId="0">
      <pane ySplit="2" topLeftCell="A48" activePane="bottomLeft" state="frozen"/>
      <selection activeCell="C1" sqref="C1"/>
      <selection pane="bottomLeft" activeCell="B3" sqref="B3"/>
    </sheetView>
  </sheetViews>
  <sheetFormatPr defaultRowHeight="15" x14ac:dyDescent="0.25"/>
  <cols>
    <col min="4" max="4" width="14.42578125" style="199" customWidth="1"/>
    <col min="5" max="5" width="18.42578125" style="156" customWidth="1"/>
    <col min="6" max="6" width="19.7109375" style="156" customWidth="1"/>
    <col min="7" max="7" width="23" style="194" customWidth="1"/>
    <col min="8" max="8" width="16.28515625" style="156" customWidth="1"/>
    <col min="9" max="9" width="16.42578125" style="156" customWidth="1"/>
    <col min="10" max="10" width="15.140625" customWidth="1"/>
    <col min="11" max="11" width="14.28515625" style="156" customWidth="1"/>
    <col min="13" max="13" width="14.140625" style="156" customWidth="1"/>
    <col min="14" max="14" width="14.42578125" customWidth="1"/>
  </cols>
  <sheetData>
    <row r="1" spans="1:14" ht="15.75" thickBot="1" x14ac:dyDescent="0.3"/>
    <row r="2" spans="1:14" ht="15.75" thickBot="1" x14ac:dyDescent="0.3">
      <c r="E2" s="218" t="s">
        <v>419</v>
      </c>
      <c r="F2" s="219"/>
      <c r="G2" s="220"/>
      <c r="H2" s="219" t="s">
        <v>420</v>
      </c>
      <c r="I2" s="219" t="s">
        <v>440</v>
      </c>
      <c r="J2" s="221"/>
      <c r="K2" s="219" t="s">
        <v>441</v>
      </c>
      <c r="L2" s="219"/>
      <c r="M2" s="222" t="s">
        <v>442</v>
      </c>
      <c r="N2" s="193" t="s">
        <v>462</v>
      </c>
    </row>
    <row r="3" spans="1:14" x14ac:dyDescent="0.25">
      <c r="A3" s="198" t="s">
        <v>414</v>
      </c>
      <c r="D3" s="199">
        <v>620651.4</v>
      </c>
    </row>
    <row r="4" spans="1:14" ht="15.75" thickBot="1" x14ac:dyDescent="0.3"/>
    <row r="5" spans="1:14" ht="15.75" thickBot="1" x14ac:dyDescent="0.3">
      <c r="A5" s="233" t="s">
        <v>415</v>
      </c>
      <c r="B5" s="234"/>
      <c r="C5" s="234"/>
      <c r="D5" s="235">
        <v>500000</v>
      </c>
      <c r="F5" s="214" t="s">
        <v>464</v>
      </c>
    </row>
    <row r="6" spans="1:14" x14ac:dyDescent="0.25">
      <c r="E6" s="156">
        <f>551489.95-(SUM(H6:H15)+I6)</f>
        <v>401521.42999999993</v>
      </c>
      <c r="F6" s="238">
        <v>0</v>
      </c>
      <c r="G6" s="194" t="s">
        <v>422</v>
      </c>
      <c r="H6" s="156">
        <v>2000</v>
      </c>
      <c r="I6" s="156">
        <v>3618.52</v>
      </c>
      <c r="J6" t="s">
        <v>435</v>
      </c>
      <c r="K6" s="156">
        <v>35034.959999999999</v>
      </c>
      <c r="L6" t="s">
        <v>438</v>
      </c>
      <c r="M6" s="156">
        <v>1840</v>
      </c>
    </row>
    <row r="7" spans="1:14" x14ac:dyDescent="0.25">
      <c r="G7" s="194" t="s">
        <v>421</v>
      </c>
      <c r="H7" s="156">
        <v>5000</v>
      </c>
      <c r="J7" t="s">
        <v>436</v>
      </c>
      <c r="K7" s="156">
        <v>39291.25</v>
      </c>
      <c r="L7" t="s">
        <v>438</v>
      </c>
      <c r="M7" s="156">
        <v>1840</v>
      </c>
    </row>
    <row r="8" spans="1:14" x14ac:dyDescent="0.25">
      <c r="G8" s="194" t="s">
        <v>423</v>
      </c>
      <c r="H8" s="156">
        <v>2500</v>
      </c>
      <c r="J8" t="s">
        <v>437</v>
      </c>
      <c r="K8" s="156">
        <v>29821.5</v>
      </c>
      <c r="L8" t="s">
        <v>439</v>
      </c>
      <c r="M8" s="156">
        <v>11020</v>
      </c>
    </row>
    <row r="9" spans="1:14" x14ac:dyDescent="0.25">
      <c r="G9" s="194" t="s">
        <v>424</v>
      </c>
      <c r="H9" s="156">
        <v>6350</v>
      </c>
    </row>
    <row r="10" spans="1:14" x14ac:dyDescent="0.25">
      <c r="G10" s="194" t="s">
        <v>425</v>
      </c>
      <c r="H10" s="156">
        <v>20000</v>
      </c>
    </row>
    <row r="11" spans="1:14" x14ac:dyDescent="0.25">
      <c r="G11" s="194" t="s">
        <v>426</v>
      </c>
      <c r="H11" s="156">
        <v>8500</v>
      </c>
    </row>
    <row r="12" spans="1:14" x14ac:dyDescent="0.25">
      <c r="G12" s="194" t="s">
        <v>427</v>
      </c>
      <c r="H12" s="156">
        <v>30000</v>
      </c>
    </row>
    <row r="13" spans="1:14" x14ac:dyDescent="0.25">
      <c r="G13" s="194" t="s">
        <v>428</v>
      </c>
      <c r="H13" s="156">
        <v>7000</v>
      </c>
    </row>
    <row r="14" spans="1:14" x14ac:dyDescent="0.25">
      <c r="G14" s="194" t="s">
        <v>429</v>
      </c>
      <c r="H14" s="156">
        <v>50000</v>
      </c>
    </row>
    <row r="15" spans="1:14" ht="15.75" thickBot="1" x14ac:dyDescent="0.3">
      <c r="E15" s="185"/>
      <c r="F15" s="185"/>
      <c r="G15" s="197" t="s">
        <v>430</v>
      </c>
      <c r="H15" s="185">
        <v>15000</v>
      </c>
      <c r="I15" s="185"/>
      <c r="J15" s="196"/>
      <c r="K15" s="185"/>
      <c r="L15" s="196"/>
      <c r="M15" s="185"/>
    </row>
    <row r="16" spans="1:14" ht="15.75" thickBot="1" x14ac:dyDescent="0.3">
      <c r="A16" s="223" t="s">
        <v>461</v>
      </c>
      <c r="N16" s="201">
        <f>E6+SUM(H6:H15)+SUM(I6:I15)+SUM(K6:K15)+SUM(M6:M15)</f>
        <v>670337.65999999992</v>
      </c>
    </row>
    <row r="17" spans="1:14" ht="15.75" thickBot="1" x14ac:dyDescent="0.3">
      <c r="A17" s="224" t="s">
        <v>416</v>
      </c>
      <c r="B17" s="225"/>
      <c r="C17" s="225"/>
      <c r="D17" s="226">
        <v>250186.89</v>
      </c>
      <c r="F17" s="214" t="s">
        <v>464</v>
      </c>
    </row>
    <row r="18" spans="1:14" x14ac:dyDescent="0.25">
      <c r="E18" s="156">
        <f>559050.71-(SUM(H18:H21)+I18)</f>
        <v>532702.43999999994</v>
      </c>
      <c r="F18" s="238">
        <v>-72700.490000000005</v>
      </c>
      <c r="G18" s="194" t="s">
        <v>431</v>
      </c>
      <c r="H18" s="156">
        <v>2400</v>
      </c>
      <c r="I18" s="156">
        <v>848.27</v>
      </c>
      <c r="J18" s="156" t="s">
        <v>443</v>
      </c>
      <c r="K18" s="156">
        <v>14802.45</v>
      </c>
      <c r="L18" t="s">
        <v>446</v>
      </c>
      <c r="M18" s="156">
        <v>1259.74</v>
      </c>
    </row>
    <row r="19" spans="1:14" x14ac:dyDescent="0.25">
      <c r="G19" s="194" t="s">
        <v>432</v>
      </c>
      <c r="H19" s="156">
        <v>600</v>
      </c>
      <c r="I19" s="156">
        <v>1500</v>
      </c>
      <c r="J19" t="s">
        <v>444</v>
      </c>
      <c r="K19" s="156">
        <v>11817</v>
      </c>
    </row>
    <row r="20" spans="1:14" x14ac:dyDescent="0.25">
      <c r="G20" s="194" t="s">
        <v>433</v>
      </c>
      <c r="H20" s="156">
        <v>10000</v>
      </c>
      <c r="J20" t="s">
        <v>445</v>
      </c>
      <c r="K20" s="156">
        <v>10293.08</v>
      </c>
    </row>
    <row r="21" spans="1:14" x14ac:dyDescent="0.25">
      <c r="G21" s="194" t="s">
        <v>434</v>
      </c>
      <c r="H21" s="156">
        <v>12500</v>
      </c>
      <c r="J21" t="s">
        <v>435</v>
      </c>
      <c r="K21" s="156">
        <v>8654.1</v>
      </c>
    </row>
    <row r="22" spans="1:14" x14ac:dyDescent="0.25">
      <c r="J22" t="s">
        <v>436</v>
      </c>
      <c r="K22" s="156">
        <v>15416.7</v>
      </c>
    </row>
    <row r="23" spans="1:14" ht="15.75" thickBot="1" x14ac:dyDescent="0.3">
      <c r="E23" s="185"/>
      <c r="F23" s="185"/>
      <c r="G23" s="197"/>
      <c r="H23" s="185"/>
      <c r="I23" s="185"/>
      <c r="J23" s="196" t="s">
        <v>437</v>
      </c>
      <c r="K23" s="185">
        <v>11636.63</v>
      </c>
      <c r="L23" s="196"/>
      <c r="M23" s="185"/>
    </row>
    <row r="24" spans="1:14" x14ac:dyDescent="0.25">
      <c r="A24" s="223" t="s">
        <v>461</v>
      </c>
      <c r="N24" s="201">
        <f>E18+SUM(H17:H23)+SUM(I17:I23)+SUM(K17:K23)+SUM(M17:M23)</f>
        <v>634430.40999999992</v>
      </c>
    </row>
    <row r="25" spans="1:14" ht="15.75" thickBot="1" x14ac:dyDescent="0.3">
      <c r="F25" s="214" t="s">
        <v>464</v>
      </c>
    </row>
    <row r="26" spans="1:14" ht="15.75" thickBot="1" x14ac:dyDescent="0.3">
      <c r="A26" s="230" t="s">
        <v>417</v>
      </c>
      <c r="B26" s="231"/>
      <c r="C26" s="231"/>
      <c r="D26" s="232">
        <v>202186.89</v>
      </c>
    </row>
    <row r="27" spans="1:14" x14ac:dyDescent="0.25">
      <c r="E27" s="156">
        <v>144193.60000000001</v>
      </c>
      <c r="F27" s="238">
        <v>-40239.300000000003</v>
      </c>
      <c r="G27" s="155" t="s">
        <v>447</v>
      </c>
      <c r="H27" s="188">
        <v>5000</v>
      </c>
      <c r="I27" s="195">
        <v>3000</v>
      </c>
      <c r="J27" s="53" t="s">
        <v>396</v>
      </c>
      <c r="K27" s="163">
        <v>13524.23</v>
      </c>
      <c r="L27" s="57" t="s">
        <v>446</v>
      </c>
      <c r="M27" s="156">
        <v>15884.54</v>
      </c>
    </row>
    <row r="28" spans="1:14" x14ac:dyDescent="0.25">
      <c r="F28" s="238">
        <v>-55460.44</v>
      </c>
      <c r="G28" s="155" t="s">
        <v>448</v>
      </c>
      <c r="H28" s="188">
        <v>25000</v>
      </c>
      <c r="I28" s="195">
        <v>21998.400000000001</v>
      </c>
      <c r="J28" s="53" t="s">
        <v>405</v>
      </c>
      <c r="K28" s="163">
        <v>6552</v>
      </c>
      <c r="L28" s="57"/>
    </row>
    <row r="29" spans="1:14" x14ac:dyDescent="0.25">
      <c r="G29" s="194" t="s">
        <v>449</v>
      </c>
      <c r="H29" s="156">
        <v>10000</v>
      </c>
      <c r="J29" s="53" t="s">
        <v>406</v>
      </c>
      <c r="K29" s="163">
        <v>13937.63</v>
      </c>
    </row>
    <row r="30" spans="1:14" ht="15.75" thickBot="1" x14ac:dyDescent="0.3">
      <c r="E30" s="185"/>
      <c r="F30" s="185"/>
      <c r="G30" s="197"/>
      <c r="H30" s="185"/>
      <c r="I30" s="185"/>
      <c r="J30" s="175" t="s">
        <v>412</v>
      </c>
      <c r="K30" s="192">
        <v>13981.5</v>
      </c>
      <c r="L30" s="196"/>
      <c r="M30" s="185"/>
    </row>
    <row r="31" spans="1:14" ht="15.75" thickBot="1" x14ac:dyDescent="0.3">
      <c r="A31" s="223" t="s">
        <v>461</v>
      </c>
      <c r="N31" s="201">
        <f>E27+SUM(H27:H30)+SUM(I27:I30)+SUM(K27:K30)+SUM(M27:M30)</f>
        <v>273071.89999999997</v>
      </c>
    </row>
    <row r="32" spans="1:14" ht="15.75" thickBot="1" x14ac:dyDescent="0.3">
      <c r="A32" s="227" t="s">
        <v>418</v>
      </c>
      <c r="B32" s="228"/>
      <c r="C32" s="228"/>
      <c r="D32" s="229">
        <v>100000</v>
      </c>
      <c r="F32" s="214" t="s">
        <v>464</v>
      </c>
    </row>
    <row r="33" spans="1:14" x14ac:dyDescent="0.25">
      <c r="E33" s="156">
        <v>165499.69</v>
      </c>
      <c r="F33" s="238">
        <v>-26024.04</v>
      </c>
      <c r="H33" s="156">
        <v>0</v>
      </c>
      <c r="J33" s="189" t="s">
        <v>450</v>
      </c>
      <c r="K33" s="190">
        <v>5616</v>
      </c>
    </row>
    <row r="34" spans="1:14" x14ac:dyDescent="0.25">
      <c r="J34" s="189" t="s">
        <v>435</v>
      </c>
      <c r="K34" s="190">
        <v>7488</v>
      </c>
    </row>
    <row r="35" spans="1:14" x14ac:dyDescent="0.25">
      <c r="J35" s="189" t="s">
        <v>413</v>
      </c>
      <c r="K35" s="190">
        <v>2340</v>
      </c>
    </row>
    <row r="36" spans="1:14" ht="15.75" thickBot="1" x14ac:dyDescent="0.3">
      <c r="E36" s="185"/>
      <c r="F36" s="185"/>
      <c r="G36" s="197"/>
      <c r="H36" s="185"/>
      <c r="I36" s="185"/>
      <c r="J36" s="203" t="s">
        <v>412</v>
      </c>
      <c r="K36" s="191">
        <v>5616</v>
      </c>
      <c r="L36" s="196"/>
      <c r="M36" s="185"/>
    </row>
    <row r="37" spans="1:14" x14ac:dyDescent="0.25">
      <c r="A37" s="223" t="s">
        <v>461</v>
      </c>
      <c r="J37" s="189"/>
      <c r="K37" s="190"/>
      <c r="N37" s="201">
        <f>E33+SUM(K33:K36)</f>
        <v>186559.69</v>
      </c>
    </row>
    <row r="38" spans="1:14" ht="15.75" thickBot="1" x14ac:dyDescent="0.3">
      <c r="A38" s="196"/>
      <c r="B38" s="196"/>
      <c r="C38" s="196"/>
      <c r="D38" s="202"/>
      <c r="E38" s="185"/>
      <c r="F38" s="185"/>
      <c r="G38" s="197"/>
      <c r="H38" s="185"/>
      <c r="I38" s="185"/>
      <c r="J38" s="196"/>
      <c r="K38" s="185"/>
      <c r="L38" s="196"/>
      <c r="M38" s="185"/>
      <c r="N38" s="196"/>
    </row>
    <row r="39" spans="1:14" s="198" customFormat="1" ht="15.75" thickBot="1" x14ac:dyDescent="0.3">
      <c r="A39" s="198" t="s">
        <v>451</v>
      </c>
      <c r="D39" s="204">
        <f>SUM(D3:D36)</f>
        <v>1673025.1800000002</v>
      </c>
      <c r="E39" s="193">
        <f>SUM(E3:E38)</f>
        <v>1243917.1599999999</v>
      </c>
      <c r="F39" s="215">
        <f>F33+F27+F28+F18+F6</f>
        <v>-194424.27000000002</v>
      </c>
      <c r="G39" s="200"/>
      <c r="H39" s="193">
        <f>SUM(H3:H38)</f>
        <v>211850</v>
      </c>
      <c r="I39" s="193">
        <f>SUM(I3:I38)</f>
        <v>30965.190000000002</v>
      </c>
      <c r="K39" s="193">
        <f>SUM(K3:K38)</f>
        <v>245823.03000000003</v>
      </c>
      <c r="M39" s="193">
        <f>SUM(M3:M38)</f>
        <v>31844.28</v>
      </c>
      <c r="N39" s="205">
        <f>SUM(N3:N38)</f>
        <v>1764399.6599999997</v>
      </c>
    </row>
    <row r="41" spans="1:14" x14ac:dyDescent="0.25">
      <c r="J41" s="156"/>
    </row>
    <row r="42" spans="1:14" ht="15.75" thickBot="1" x14ac:dyDescent="0.3"/>
    <row r="43" spans="1:14" x14ac:dyDescent="0.25">
      <c r="A43" s="236" t="s">
        <v>452</v>
      </c>
      <c r="B43" s="206"/>
      <c r="C43" s="206"/>
      <c r="D43" s="207">
        <f>D39</f>
        <v>1673025.1800000002</v>
      </c>
    </row>
    <row r="44" spans="1:14" x14ac:dyDescent="0.25">
      <c r="A44" s="208"/>
      <c r="D44" s="209"/>
      <c r="H44" s="213"/>
      <c r="I44" s="187"/>
      <c r="J44" s="187"/>
      <c r="K44" s="186"/>
      <c r="L44" s="156"/>
      <c r="N44" s="156"/>
    </row>
    <row r="45" spans="1:14" ht="15.75" thickBot="1" x14ac:dyDescent="0.3">
      <c r="A45" s="237" t="s">
        <v>453</v>
      </c>
      <c r="D45" s="209"/>
    </row>
    <row r="46" spans="1:14" ht="15.75" thickBot="1" x14ac:dyDescent="0.3">
      <c r="A46" s="208" t="s">
        <v>454</v>
      </c>
      <c r="D46" s="209">
        <f>E39</f>
        <v>1243917.1599999999</v>
      </c>
      <c r="E46" s="214" t="s">
        <v>463</v>
      </c>
      <c r="F46" s="216">
        <v>194424.27</v>
      </c>
      <c r="J46" s="156"/>
    </row>
    <row r="47" spans="1:14" x14ac:dyDescent="0.25">
      <c r="A47" s="208" t="s">
        <v>455</v>
      </c>
      <c r="D47" s="209">
        <f>H39</f>
        <v>211850</v>
      </c>
      <c r="J47" s="156"/>
    </row>
    <row r="48" spans="1:14" ht="15.75" thickBot="1" x14ac:dyDescent="0.3">
      <c r="A48" s="208" t="s">
        <v>456</v>
      </c>
      <c r="D48" s="209">
        <f>I39</f>
        <v>30965.190000000002</v>
      </c>
      <c r="J48" s="156"/>
    </row>
    <row r="49" spans="1:10" ht="15.75" thickBot="1" x14ac:dyDescent="0.3">
      <c r="A49" s="208" t="s">
        <v>457</v>
      </c>
      <c r="D49" s="209">
        <f>K39</f>
        <v>245823.03000000003</v>
      </c>
      <c r="E49" s="214" t="s">
        <v>463</v>
      </c>
      <c r="F49" s="216">
        <f>K39</f>
        <v>245823.03000000003</v>
      </c>
      <c r="J49" s="156"/>
    </row>
    <row r="50" spans="1:10" ht="15.75" thickBot="1" x14ac:dyDescent="0.3">
      <c r="A50" s="208" t="s">
        <v>458</v>
      </c>
      <c r="D50" s="210">
        <f>M39</f>
        <v>31844.28</v>
      </c>
      <c r="E50" s="214" t="s">
        <v>463</v>
      </c>
      <c r="F50" s="216">
        <f>M39</f>
        <v>31844.28</v>
      </c>
      <c r="J50" s="156"/>
    </row>
    <row r="51" spans="1:10" x14ac:dyDescent="0.25">
      <c r="A51" s="208" t="s">
        <v>460</v>
      </c>
      <c r="D51" s="212">
        <f>SUM(D46:D50)</f>
        <v>1764399.66</v>
      </c>
      <c r="J51" s="156"/>
    </row>
    <row r="52" spans="1:10" ht="15.75" thickBot="1" x14ac:dyDescent="0.3">
      <c r="A52" s="208"/>
      <c r="D52" s="209"/>
      <c r="F52" s="185"/>
      <c r="J52" s="156"/>
    </row>
    <row r="53" spans="1:10" ht="15.75" thickBot="1" x14ac:dyDescent="0.3">
      <c r="A53" s="211" t="s">
        <v>459</v>
      </c>
      <c r="B53" s="196"/>
      <c r="C53" s="196"/>
      <c r="D53" s="210">
        <f>D43-SUM(D46:D50)</f>
        <v>-91374.479999999749</v>
      </c>
      <c r="E53" s="199" t="s">
        <v>465</v>
      </c>
      <c r="F53" s="217">
        <f>SUM(F45:F50)</f>
        <v>472091.58000000007</v>
      </c>
      <c r="J53" s="156"/>
    </row>
    <row r="54" spans="1:10" x14ac:dyDescent="0.25">
      <c r="J54" s="156"/>
    </row>
    <row r="55" spans="1:10" x14ac:dyDescent="0.25">
      <c r="J55" s="156"/>
    </row>
    <row r="56" spans="1:10" x14ac:dyDescent="0.25">
      <c r="J56" s="156"/>
    </row>
    <row r="57" spans="1:10" x14ac:dyDescent="0.25">
      <c r="J57" s="156"/>
    </row>
    <row r="58" spans="1:10" x14ac:dyDescent="0.25">
      <c r="J58" s="156"/>
    </row>
    <row r="59" spans="1:10" x14ac:dyDescent="0.25">
      <c r="J59" s="156"/>
    </row>
  </sheetData>
  <pageMargins left="0.7" right="0.7" top="0.75" bottom="0.75" header="0.3" footer="0.3"/>
  <pageSetup paperSize="5" scale="73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1EB1-3A45-48ED-BCAE-1CC0D911BE9C}">
  <dimension ref="A1:F18"/>
  <sheetViews>
    <sheetView workbookViewId="0">
      <selection activeCell="M11" sqref="M11"/>
    </sheetView>
  </sheetViews>
  <sheetFormatPr defaultRowHeight="15" x14ac:dyDescent="0.25"/>
  <cols>
    <col min="1" max="1" width="13.140625" customWidth="1"/>
    <col min="2" max="2" width="13" customWidth="1"/>
    <col min="3" max="3" width="13.85546875" customWidth="1"/>
    <col min="4" max="5" width="10.5703125" bestFit="1" customWidth="1"/>
    <col min="6" max="6" width="9.5703125" bestFit="1" customWidth="1"/>
  </cols>
  <sheetData>
    <row r="1" spans="1:6" x14ac:dyDescent="0.25">
      <c r="A1" s="260"/>
      <c r="B1" s="53"/>
      <c r="C1" s="53"/>
    </row>
    <row r="2" spans="1:6" x14ac:dyDescent="0.25">
      <c r="A2" s="241"/>
      <c r="B2" s="261"/>
      <c r="C2" s="261"/>
    </row>
    <row r="3" spans="1:6" x14ac:dyDescent="0.25">
      <c r="A3" s="241"/>
      <c r="B3" s="261"/>
    </row>
    <row r="4" spans="1:6" ht="15.75" customHeight="1" x14ac:dyDescent="0.25">
      <c r="A4" s="241"/>
      <c r="B4" s="261"/>
      <c r="C4" s="261"/>
      <c r="D4" s="259"/>
      <c r="F4" s="259"/>
    </row>
    <row r="5" spans="1:6" x14ac:dyDescent="0.25">
      <c r="A5" s="241"/>
      <c r="B5" s="262"/>
      <c r="C5" s="261"/>
      <c r="D5" s="259"/>
    </row>
    <row r="6" spans="1:6" x14ac:dyDescent="0.25">
      <c r="B6" s="259"/>
      <c r="C6" s="259"/>
      <c r="D6" s="259"/>
    </row>
    <row r="7" spans="1:6" x14ac:dyDescent="0.25">
      <c r="C7" s="263"/>
    </row>
    <row r="9" spans="1:6" ht="17.25" x14ac:dyDescent="0.4">
      <c r="A9" s="241"/>
      <c r="B9" s="261"/>
      <c r="D9" s="259"/>
      <c r="E9" s="263"/>
      <c r="F9" s="264"/>
    </row>
    <row r="10" spans="1:6" x14ac:dyDescent="0.25">
      <c r="A10" s="241"/>
      <c r="C10" s="261"/>
    </row>
    <row r="11" spans="1:6" x14ac:dyDescent="0.25">
      <c r="A11" s="155"/>
      <c r="C11" s="261"/>
    </row>
    <row r="12" spans="1:6" x14ac:dyDescent="0.25">
      <c r="B12" s="263"/>
    </row>
    <row r="13" spans="1:6" x14ac:dyDescent="0.25">
      <c r="D13" s="259"/>
      <c r="E13" s="259"/>
    </row>
    <row r="15" spans="1:6" x14ac:dyDescent="0.25">
      <c r="B15" s="259"/>
      <c r="C15" s="259"/>
    </row>
    <row r="18" spans="2:4" x14ac:dyDescent="0.25">
      <c r="B18" s="259"/>
      <c r="D18" s="25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Cash Book _by Dates_Final</vt:lpstr>
      <vt:lpstr>Housefund Encashments</vt:lpstr>
      <vt:lpstr>Cash Count</vt:lpstr>
      <vt:lpstr>Recon</vt:lpstr>
      <vt:lpstr>Sheet1</vt:lpstr>
      <vt:lpstr>Recon!Print_Area</vt:lpstr>
      <vt:lpstr>'Cash Book _by Dates_Final'!Print_Titles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63909</dc:creator>
  <cp:lastModifiedBy>ARTERRA-PC5</cp:lastModifiedBy>
  <cp:lastPrinted>2024-06-19T07:35:10Z</cp:lastPrinted>
  <dcterms:created xsi:type="dcterms:W3CDTF">2023-06-01T04:44:01Z</dcterms:created>
  <dcterms:modified xsi:type="dcterms:W3CDTF">2025-08-19T01:50:13Z</dcterms:modified>
</cp:coreProperties>
</file>