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B7F3CBD-72C4-48CB-99D5-120A40B4C6E9}" xr6:coauthVersionLast="47" xr6:coauthVersionMax="47" xr10:uidLastSave="{00000000-0000-0000-0000-000000000000}"/>
  <bookViews>
    <workbookView xWindow="-120" yWindow="-120" windowWidth="20730" windowHeight="11160" firstSheet="41" activeTab="45" xr2:uid="{9B1CA021-BB15-4207-B961-4FB4C9480C5B}"/>
  </bookViews>
  <sheets>
    <sheet name="MAY 2025" sheetId="1" r:id="rId1"/>
    <sheet name="For PCV" sheetId="2" r:id="rId2"/>
    <sheet name="ON CALL SUMMARY" sheetId="243" r:id="rId3"/>
    <sheet name="PCV6686" sheetId="244" r:id="rId4"/>
    <sheet name="PCV6687" sheetId="285" r:id="rId5"/>
    <sheet name="PCV6688" sheetId="287" r:id="rId6"/>
    <sheet name="PCV6689" sheetId="288" r:id="rId7"/>
    <sheet name="CPO4120" sheetId="289" r:id="rId8"/>
    <sheet name="CPO4157" sheetId="290" r:id="rId9"/>
    <sheet name="CPO4149" sheetId="291" r:id="rId10"/>
    <sheet name="Sheet9" sheetId="292" r:id="rId11"/>
    <sheet name="Sheet10" sheetId="293" r:id="rId12"/>
    <sheet name="CPO4171" sheetId="294" r:id="rId13"/>
    <sheet name="Sheet12" sheetId="295" r:id="rId14"/>
    <sheet name="Sheet13" sheetId="296" r:id="rId15"/>
    <sheet name="Sheet14" sheetId="297" r:id="rId16"/>
    <sheet name="CPO4158" sheetId="298" r:id="rId17"/>
    <sheet name="Sheet16" sheetId="299" r:id="rId18"/>
    <sheet name="Sheet17" sheetId="300" r:id="rId19"/>
    <sheet name="Sheet18" sheetId="301" r:id="rId20"/>
    <sheet name="Sheet19" sheetId="302" r:id="rId21"/>
    <sheet name="CPO4161" sheetId="303" r:id="rId22"/>
    <sheet name="CPO4162" sheetId="304" r:id="rId23"/>
    <sheet name="CPO4163" sheetId="305" r:id="rId24"/>
    <sheet name="CPO4167" sheetId="306" r:id="rId25"/>
    <sheet name="Sheet24" sheetId="307" r:id="rId26"/>
    <sheet name="Sheet25" sheetId="308" r:id="rId27"/>
    <sheet name="Sheet27" sheetId="310" r:id="rId28"/>
    <sheet name="CPO4173" sheetId="312" r:id="rId29"/>
    <sheet name="CPO4160" sheetId="313" r:id="rId30"/>
    <sheet name="Sheet31" sheetId="314" r:id="rId31"/>
    <sheet name="CPO4168" sheetId="311" r:id="rId32"/>
    <sheet name="Sheet32" sheetId="315" r:id="rId33"/>
    <sheet name="CPO4151" sheetId="316" r:id="rId34"/>
    <sheet name="Sheet35" sheetId="318" r:id="rId35"/>
    <sheet name="Sheet36" sheetId="319" r:id="rId36"/>
    <sheet name="Sheet37" sheetId="320" r:id="rId37"/>
    <sheet name="Sheet38" sheetId="321" r:id="rId38"/>
    <sheet name="Sheet41" sheetId="322" r:id="rId39"/>
    <sheet name="Sheet42" sheetId="323" r:id="rId40"/>
    <sheet name="Sheet43" sheetId="324" r:id="rId41"/>
    <sheet name="Sheet44" sheetId="325" r:id="rId42"/>
    <sheet name="Sheet45" sheetId="326" r:id="rId43"/>
    <sheet name="Sheet46" sheetId="327" r:id="rId44"/>
    <sheet name="Sheet47" sheetId="328" r:id="rId45"/>
    <sheet name="Sheet48" sheetId="329" r:id="rId46"/>
    <sheet name="Sheet49" sheetId="330" r:id="rId47"/>
    <sheet name="Sheet50" sheetId="331" r:id="rId48"/>
    <sheet name="Sheet51" sheetId="332" r:id="rId49"/>
    <sheet name="Sheet52" sheetId="333" r:id="rId50"/>
    <sheet name="Sheet53" sheetId="334" r:id="rId51"/>
    <sheet name="Sheet54" sheetId="335" r:id="rId52"/>
    <sheet name="Sheet55" sheetId="336" r:id="rId53"/>
    <sheet name="Sheet56" sheetId="337" r:id="rId54"/>
    <sheet name="Sheet57" sheetId="338" r:id="rId55"/>
    <sheet name="Sheet58" sheetId="339" r:id="rId56"/>
    <sheet name="Sheet59" sheetId="340" r:id="rId57"/>
    <sheet name="Sheet60" sheetId="341" r:id="rId58"/>
    <sheet name="Sheet61" sheetId="342" r:id="rId59"/>
    <sheet name="Sheet62" sheetId="343" r:id="rId60"/>
    <sheet name="Sheet63" sheetId="344" r:id="rId61"/>
    <sheet name="Sheet64" sheetId="345" r:id="rId62"/>
    <sheet name="Sheet65" sheetId="346" r:id="rId63"/>
    <sheet name="Sheet66" sheetId="347" r:id="rId64"/>
    <sheet name="Sheet67" sheetId="348" r:id="rId65"/>
    <sheet name="Sheet68" sheetId="349" r:id="rId66"/>
    <sheet name="Sheet69" sheetId="350" r:id="rId67"/>
    <sheet name="Sheet70" sheetId="351" r:id="rId68"/>
    <sheet name="Sheet71" sheetId="352" r:id="rId69"/>
    <sheet name="Sheet72" sheetId="353" r:id="rId70"/>
    <sheet name="Sheet73" sheetId="354" r:id="rId71"/>
    <sheet name="Sheet74" sheetId="355" r:id="rId72"/>
    <sheet name="Sheet75" sheetId="356" r:id="rId73"/>
    <sheet name="Sheet76" sheetId="357" r:id="rId74"/>
    <sheet name="Sheet77" sheetId="358" r:id="rId75"/>
    <sheet name="Sheet78" sheetId="359" r:id="rId76"/>
    <sheet name="Sheet79" sheetId="360" r:id="rId77"/>
    <sheet name="Sheet80" sheetId="361" r:id="rId78"/>
    <sheet name="Sheet81" sheetId="362" r:id="rId79"/>
    <sheet name="Sheet82" sheetId="363" r:id="rId80"/>
    <sheet name="Sheet83" sheetId="364" r:id="rId81"/>
    <sheet name="Sheet84" sheetId="365" r:id="rId82"/>
    <sheet name="Sheet85" sheetId="366" r:id="rId83"/>
    <sheet name="Sheet86" sheetId="367" r:id="rId84"/>
    <sheet name="Sheet87" sheetId="368" r:id="rId85"/>
    <sheet name="Sheet88" sheetId="369" r:id="rId86"/>
    <sheet name="Sheet89" sheetId="370" r:id="rId87"/>
    <sheet name="Sheet90" sheetId="371" r:id="rId88"/>
    <sheet name="Sheet91" sheetId="372" r:id="rId89"/>
    <sheet name="Sheet92" sheetId="373" r:id="rId90"/>
    <sheet name="Sheet93" sheetId="374" r:id="rId91"/>
    <sheet name="Sheet94" sheetId="375" r:id="rId92"/>
    <sheet name="Sheet95" sheetId="376" r:id="rId93"/>
    <sheet name="Sheet96" sheetId="377" r:id="rId94"/>
    <sheet name="Sheet97" sheetId="378" r:id="rId95"/>
    <sheet name="Sheet98" sheetId="379" r:id="rId96"/>
    <sheet name="Sheet99" sheetId="380" r:id="rId97"/>
    <sheet name="Sheet100" sheetId="381" r:id="rId98"/>
    <sheet name="Sheet101" sheetId="382" r:id="rId99"/>
    <sheet name="Sheet102" sheetId="383" r:id="rId100"/>
    <sheet name="Sheet103" sheetId="384" r:id="rId101"/>
    <sheet name="Sheet104" sheetId="385" r:id="rId102"/>
    <sheet name="Sheet105" sheetId="386" r:id="rId103"/>
    <sheet name="Sheet106" sheetId="387" r:id="rId104"/>
    <sheet name="Sheet107" sheetId="388" r:id="rId105"/>
    <sheet name="Sheet108" sheetId="389" r:id="rId106"/>
    <sheet name="Sheet109" sheetId="390" r:id="rId107"/>
    <sheet name="Sheet110" sheetId="391" r:id="rId108"/>
    <sheet name="Sheet111" sheetId="392" r:id="rId109"/>
    <sheet name="Sheet112" sheetId="393" r:id="rId110"/>
    <sheet name="Sheet113" sheetId="394" r:id="rId111"/>
    <sheet name="Sheet114" sheetId="395" r:id="rId112"/>
    <sheet name="Sheet115" sheetId="396" r:id="rId113"/>
    <sheet name="Sheet116" sheetId="397" r:id="rId114"/>
    <sheet name="Sheet117" sheetId="398" r:id="rId115"/>
    <sheet name="Sheet118" sheetId="399" r:id="rId116"/>
    <sheet name="Sheet119" sheetId="400" r:id="rId117"/>
    <sheet name="Sheet120" sheetId="401" r:id="rId118"/>
    <sheet name="Sheet121" sheetId="402" r:id="rId119"/>
    <sheet name="Sheet122" sheetId="403" r:id="rId120"/>
    <sheet name="Sheet123" sheetId="404" r:id="rId121"/>
    <sheet name="Sheet124" sheetId="405" r:id="rId122"/>
    <sheet name="Sheet125" sheetId="406" r:id="rId123"/>
    <sheet name="Sheet126" sheetId="407" r:id="rId124"/>
    <sheet name="Sheet127" sheetId="408" r:id="rId125"/>
    <sheet name="Sheet128" sheetId="409" r:id="rId126"/>
    <sheet name="Sheet129" sheetId="410" r:id="rId127"/>
    <sheet name="Sheet130" sheetId="411" r:id="rId128"/>
    <sheet name="Sheet131" sheetId="412" r:id="rId129"/>
    <sheet name="Sheet132" sheetId="413" r:id="rId130"/>
    <sheet name="Sheet133" sheetId="414" r:id="rId131"/>
    <sheet name="Sheet134" sheetId="415" r:id="rId132"/>
    <sheet name="Sheet135" sheetId="416" r:id="rId133"/>
    <sheet name="Sheet136" sheetId="417" r:id="rId134"/>
    <sheet name="Sheet137" sheetId="418" r:id="rId135"/>
    <sheet name="Sheet138" sheetId="419" r:id="rId136"/>
    <sheet name="Sheet139" sheetId="420" r:id="rId137"/>
    <sheet name="Sheet1" sheetId="421" r:id="rId138"/>
  </sheets>
  <definedNames>
    <definedName name="_xlnm.Print_Area" localSheetId="1">'For PCV'!$A$1:$N$6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8" i="328" l="1"/>
  <c r="F11" i="328"/>
  <c r="F11" i="327"/>
  <c r="R8" i="327"/>
  <c r="E14" i="327"/>
  <c r="F11" i="326"/>
  <c r="R8" i="325"/>
  <c r="F11" i="325"/>
  <c r="E14" i="325"/>
  <c r="F11" i="324"/>
  <c r="R8" i="324"/>
  <c r="F11" i="323"/>
  <c r="R8" i="323"/>
  <c r="R8" i="322"/>
  <c r="F11" i="322"/>
  <c r="R8" i="321"/>
  <c r="F11" i="321"/>
  <c r="F14" i="320"/>
  <c r="R11" i="320"/>
  <c r="BY11" i="320"/>
  <c r="BZ11" i="320"/>
  <c r="CA11" i="320"/>
  <c r="CB11" i="320"/>
  <c r="CC11" i="320"/>
  <c r="CD11" i="320"/>
  <c r="CE11" i="320"/>
  <c r="CF11" i="320"/>
  <c r="CG11" i="320"/>
  <c r="CH11" i="320"/>
  <c r="CI11" i="320"/>
  <c r="CJ11" i="320"/>
  <c r="CK11" i="320"/>
  <c r="CL11" i="320"/>
  <c r="CM11" i="320"/>
  <c r="CN11" i="320"/>
  <c r="CO11" i="320"/>
  <c r="Y11" i="320"/>
  <c r="Z11" i="320"/>
  <c r="AA11" i="320"/>
  <c r="AB11" i="320"/>
  <c r="AC11" i="320"/>
  <c r="AD11" i="320"/>
  <c r="AE11" i="320"/>
  <c r="AF11" i="320"/>
  <c r="AG11" i="320"/>
  <c r="AH11" i="320"/>
  <c r="AI11" i="320"/>
  <c r="AJ11" i="320"/>
  <c r="AK11" i="320"/>
  <c r="AL11" i="320"/>
  <c r="AM11" i="320"/>
  <c r="AN11" i="320"/>
  <c r="AO11" i="320"/>
  <c r="AP11" i="320"/>
  <c r="AQ11" i="320"/>
  <c r="AR11" i="320"/>
  <c r="AS11" i="320"/>
  <c r="AT11" i="320"/>
  <c r="AU11" i="320"/>
  <c r="AV11" i="320"/>
  <c r="AW11" i="320"/>
  <c r="AX11" i="320"/>
  <c r="AY11" i="320"/>
  <c r="AZ11" i="320"/>
  <c r="BA11" i="320"/>
  <c r="BB11" i="320"/>
  <c r="BC11" i="320"/>
  <c r="BD11" i="320"/>
  <c r="BE11" i="320"/>
  <c r="BF11" i="320"/>
  <c r="BG11" i="320"/>
  <c r="BH11" i="320"/>
  <c r="BI11" i="320"/>
  <c r="BJ11" i="320"/>
  <c r="BK11" i="320"/>
  <c r="BL11" i="320"/>
  <c r="BM11" i="320"/>
  <c r="BN11" i="320"/>
  <c r="BO11" i="320"/>
  <c r="BP11" i="320"/>
  <c r="BQ11" i="320"/>
  <c r="BR11" i="320"/>
  <c r="BS11" i="320"/>
  <c r="BT11" i="320"/>
  <c r="BU11" i="320"/>
  <c r="BV11" i="320"/>
  <c r="BW11" i="320"/>
  <c r="BX11" i="320"/>
  <c r="R8" i="319"/>
  <c r="F11" i="319"/>
  <c r="R8" i="318"/>
  <c r="F11" i="318"/>
  <c r="M7" i="318"/>
  <c r="P7" i="318" s="1"/>
  <c r="F11" i="316"/>
  <c r="R8" i="315"/>
  <c r="F12" i="315"/>
  <c r="F11" i="315"/>
  <c r="P7" i="315"/>
  <c r="F11" i="311"/>
  <c r="F11" i="314"/>
  <c r="R8" i="314"/>
  <c r="F11" i="313"/>
  <c r="R8" i="313"/>
  <c r="F11" i="312"/>
  <c r="R8" i="312"/>
  <c r="R8" i="311"/>
  <c r="F11" i="310"/>
  <c r="R8" i="310"/>
  <c r="R8" i="308"/>
  <c r="F11" i="308"/>
  <c r="R8" i="307"/>
  <c r="F11" i="307"/>
  <c r="R8" i="306"/>
  <c r="F11" i="306"/>
  <c r="R8" i="305"/>
  <c r="F11" i="305"/>
  <c r="R8" i="304" l="1"/>
  <c r="F11" i="304"/>
  <c r="F11" i="303"/>
  <c r="R8" i="303"/>
  <c r="D14" i="302"/>
  <c r="D13" i="302"/>
  <c r="D12" i="302"/>
  <c r="F11" i="302"/>
  <c r="F11" i="301"/>
  <c r="D14" i="301"/>
  <c r="D13" i="301"/>
  <c r="D12" i="301"/>
  <c r="DM8" i="301"/>
  <c r="F11" i="300"/>
  <c r="D14" i="300"/>
  <c r="D13" i="300"/>
  <c r="D12" i="300"/>
  <c r="D14" i="299"/>
  <c r="D13" i="299"/>
  <c r="D12" i="299"/>
  <c r="R8" i="299"/>
  <c r="F11" i="299"/>
  <c r="R8" i="298"/>
  <c r="F11" i="298"/>
  <c r="F11" i="297" l="1"/>
  <c r="R8" i="297"/>
  <c r="R9" i="296"/>
  <c r="F12" i="296"/>
  <c r="R8" i="295"/>
  <c r="F11" i="295"/>
  <c r="F11" i="294"/>
  <c r="R8" i="294"/>
  <c r="R8" i="293"/>
  <c r="F11" i="293"/>
  <c r="F11" i="292"/>
  <c r="R8" i="292"/>
  <c r="F11" i="291"/>
  <c r="R8" i="291"/>
  <c r="F12" i="290"/>
  <c r="R9" i="290"/>
  <c r="R9" i="289" l="1"/>
  <c r="F12" i="289"/>
  <c r="R10" i="288" l="1"/>
  <c r="R21" i="243"/>
  <c r="DM21" i="243"/>
  <c r="DL21" i="243"/>
  <c r="DK21" i="243"/>
  <c r="DJ21" i="243"/>
  <c r="DI21" i="243"/>
  <c r="DH21" i="243"/>
  <c r="DG21" i="243"/>
  <c r="DF21" i="243"/>
  <c r="DE21" i="243"/>
  <c r="DD21" i="243"/>
  <c r="DC21" i="243"/>
  <c r="DB21" i="243"/>
  <c r="DA21" i="243"/>
  <c r="CZ21" i="243"/>
  <c r="CY21" i="243"/>
  <c r="CX21" i="243"/>
  <c r="CW21" i="243"/>
  <c r="CV21" i="243"/>
  <c r="CU21" i="243"/>
  <c r="CT21" i="243"/>
  <c r="CS21" i="243"/>
  <c r="CR21" i="243"/>
  <c r="CQ21" i="243"/>
  <c r="CP21" i="243"/>
  <c r="CO21" i="243"/>
  <c r="CN21" i="243"/>
  <c r="CM21" i="243"/>
  <c r="CL21" i="243"/>
  <c r="CK21" i="243"/>
  <c r="CJ21" i="243"/>
  <c r="CI21" i="243"/>
  <c r="CH21" i="243"/>
  <c r="CG21" i="243"/>
  <c r="CF21" i="243"/>
  <c r="CE21" i="243"/>
  <c r="CD21" i="243"/>
  <c r="CC21" i="243"/>
  <c r="CB21" i="243"/>
  <c r="CA21" i="243"/>
  <c r="BZ21" i="243"/>
  <c r="BY21" i="243"/>
  <c r="BX21" i="243"/>
  <c r="BW21" i="243"/>
  <c r="BV21" i="243"/>
  <c r="BU21" i="243"/>
  <c r="BT21" i="243"/>
  <c r="BS21" i="243"/>
  <c r="BR21" i="243"/>
  <c r="BQ21" i="243"/>
  <c r="BP21" i="243"/>
  <c r="BO21" i="243"/>
  <c r="BN21" i="243"/>
  <c r="BM21" i="243"/>
  <c r="BL21" i="243"/>
  <c r="BK21" i="243"/>
  <c r="BJ21" i="243"/>
  <c r="BI21" i="243"/>
  <c r="BH21" i="243"/>
  <c r="BG21" i="243"/>
  <c r="BF21" i="243"/>
  <c r="BE21" i="243"/>
  <c r="BD21" i="243"/>
  <c r="BC21" i="243"/>
  <c r="BB21" i="243"/>
  <c r="BA21" i="243"/>
  <c r="AZ21" i="243"/>
  <c r="AY21" i="243"/>
  <c r="AX21" i="243"/>
  <c r="AW21" i="243"/>
  <c r="AV21" i="243"/>
  <c r="AU21" i="243"/>
  <c r="AT21" i="243"/>
  <c r="AS21" i="243"/>
  <c r="AR21" i="243"/>
  <c r="AQ21" i="243"/>
  <c r="AP21" i="243"/>
  <c r="AO21" i="243"/>
  <c r="AM21" i="243"/>
  <c r="AL21" i="243"/>
  <c r="AK21" i="243"/>
  <c r="AJ21" i="243"/>
  <c r="AI21" i="243"/>
  <c r="AH21" i="243"/>
  <c r="AG21" i="243"/>
  <c r="AF21" i="243"/>
  <c r="AE21" i="243"/>
  <c r="AD21" i="243"/>
  <c r="AC21" i="243"/>
  <c r="AB21" i="243"/>
  <c r="AA21" i="243"/>
  <c r="Z21" i="243"/>
  <c r="Y21" i="243"/>
  <c r="X21" i="243"/>
  <c r="W21" i="243"/>
  <c r="V21" i="243"/>
  <c r="U21" i="243"/>
  <c r="T21" i="243"/>
  <c r="S21" i="243"/>
  <c r="M20" i="243"/>
  <c r="AN20" i="243" s="1"/>
  <c r="DN20" i="243" s="1"/>
  <c r="DO20" i="243" s="1"/>
  <c r="M19" i="243"/>
  <c r="AN19" i="243" s="1"/>
  <c r="DN19" i="243" s="1"/>
  <c r="DO19" i="243" s="1"/>
  <c r="M18" i="243"/>
  <c r="AN18" i="243" s="1"/>
  <c r="DM17" i="243"/>
  <c r="DL17" i="243"/>
  <c r="DK17" i="243"/>
  <c r="DJ17" i="243"/>
  <c r="DI17" i="243"/>
  <c r="DH17" i="243"/>
  <c r="DG17" i="243"/>
  <c r="DF17" i="243"/>
  <c r="DE17" i="243"/>
  <c r="DD17" i="243"/>
  <c r="DC17" i="243"/>
  <c r="DB17" i="243"/>
  <c r="DA17" i="243"/>
  <c r="CZ17" i="243"/>
  <c r="CY17" i="243"/>
  <c r="CX17" i="243"/>
  <c r="CW17" i="243"/>
  <c r="CV17" i="243"/>
  <c r="CU17" i="243"/>
  <c r="CT17" i="243"/>
  <c r="CS17" i="243"/>
  <c r="CR17" i="243"/>
  <c r="CQ17" i="243"/>
  <c r="CP17" i="243"/>
  <c r="CO17" i="243"/>
  <c r="CN17" i="243"/>
  <c r="CM17" i="243"/>
  <c r="CL17" i="243"/>
  <c r="CK17" i="243"/>
  <c r="CJ17" i="243"/>
  <c r="CI17" i="243"/>
  <c r="CH17" i="243"/>
  <c r="CG17" i="243"/>
  <c r="CF17" i="243"/>
  <c r="CE17" i="243"/>
  <c r="CD17" i="243"/>
  <c r="CC17" i="243"/>
  <c r="CB17" i="243"/>
  <c r="CA17" i="243"/>
  <c r="BZ17" i="243"/>
  <c r="BY17" i="243"/>
  <c r="BX17" i="243"/>
  <c r="BW17" i="243"/>
  <c r="BV17" i="243"/>
  <c r="BU17" i="243"/>
  <c r="BT17" i="243"/>
  <c r="BS17" i="243"/>
  <c r="BR17" i="243"/>
  <c r="BQ17" i="243"/>
  <c r="BP17" i="243"/>
  <c r="BO17" i="243"/>
  <c r="BN17" i="243"/>
  <c r="BM17" i="243"/>
  <c r="BL17" i="243"/>
  <c r="BK17" i="243"/>
  <c r="BJ17" i="243"/>
  <c r="BI17" i="243"/>
  <c r="BH17" i="243"/>
  <c r="BG17" i="243"/>
  <c r="BF17" i="243"/>
  <c r="BE17" i="243"/>
  <c r="BD17" i="243"/>
  <c r="BC17" i="243"/>
  <c r="BB17" i="243"/>
  <c r="BA17" i="243"/>
  <c r="AZ17" i="243"/>
  <c r="AY17" i="243"/>
  <c r="AX17" i="243"/>
  <c r="AW17" i="243"/>
  <c r="AV17" i="243"/>
  <c r="AU17" i="243"/>
  <c r="AT17" i="243"/>
  <c r="AS17" i="243"/>
  <c r="AR17" i="243"/>
  <c r="AQ17" i="243"/>
  <c r="AP17" i="243"/>
  <c r="AO17" i="243"/>
  <c r="AM17" i="243"/>
  <c r="AL17" i="243"/>
  <c r="AK17" i="243"/>
  <c r="AJ17" i="243"/>
  <c r="AI17" i="243"/>
  <c r="AH17" i="243"/>
  <c r="AG17" i="243"/>
  <c r="AF17" i="243"/>
  <c r="AE17" i="243"/>
  <c r="AD17" i="243"/>
  <c r="AC17" i="243"/>
  <c r="AB17" i="243"/>
  <c r="AA17" i="243"/>
  <c r="Z17" i="243"/>
  <c r="Y17" i="243"/>
  <c r="X17" i="243"/>
  <c r="W17" i="243"/>
  <c r="V17" i="243"/>
  <c r="U17" i="243"/>
  <c r="T17" i="243"/>
  <c r="S17" i="243"/>
  <c r="R17" i="243"/>
  <c r="M16" i="243"/>
  <c r="AN16" i="243" s="1"/>
  <c r="DN16" i="243" s="1"/>
  <c r="DO16" i="243" s="1"/>
  <c r="M15" i="243"/>
  <c r="AN15" i="243" s="1"/>
  <c r="DN15" i="243" s="1"/>
  <c r="DO15" i="243" s="1"/>
  <c r="M14" i="243"/>
  <c r="AN14" i="243" s="1"/>
  <c r="DM13" i="243"/>
  <c r="DL13" i="243"/>
  <c r="DK13" i="243"/>
  <c r="DJ13" i="243"/>
  <c r="DI13" i="243"/>
  <c r="DH13" i="243"/>
  <c r="DG13" i="243"/>
  <c r="DF13" i="243"/>
  <c r="DE13" i="243"/>
  <c r="DD13" i="243"/>
  <c r="DC13" i="243"/>
  <c r="DB13" i="243"/>
  <c r="DA13" i="243"/>
  <c r="CZ13" i="243"/>
  <c r="CY13" i="243"/>
  <c r="CX13" i="243"/>
  <c r="CW13" i="243"/>
  <c r="CV13" i="243"/>
  <c r="CU13" i="243"/>
  <c r="CT13" i="243"/>
  <c r="CS13" i="243"/>
  <c r="CR13" i="243"/>
  <c r="CQ13" i="243"/>
  <c r="CP13" i="243"/>
  <c r="CO13" i="243"/>
  <c r="CN13" i="243"/>
  <c r="CM13" i="243"/>
  <c r="CL13" i="243"/>
  <c r="CK13" i="243"/>
  <c r="CJ13" i="243"/>
  <c r="CI13" i="243"/>
  <c r="CH13" i="243"/>
  <c r="CG13" i="243"/>
  <c r="CF13" i="243"/>
  <c r="CE13" i="243"/>
  <c r="CD13" i="243"/>
  <c r="CC13" i="243"/>
  <c r="CB13" i="243"/>
  <c r="CA13" i="243"/>
  <c r="BZ13" i="243"/>
  <c r="BY13" i="243"/>
  <c r="BX13" i="243"/>
  <c r="BW13" i="243"/>
  <c r="BV13" i="243"/>
  <c r="BU13" i="243"/>
  <c r="BT13" i="243"/>
  <c r="BS13" i="243"/>
  <c r="BR13" i="243"/>
  <c r="BQ13" i="243"/>
  <c r="BP13" i="243"/>
  <c r="BO13" i="243"/>
  <c r="BN13" i="243"/>
  <c r="BM13" i="243"/>
  <c r="BL13" i="243"/>
  <c r="BK13" i="243"/>
  <c r="BJ13" i="243"/>
  <c r="BI13" i="243"/>
  <c r="BH13" i="243"/>
  <c r="BG13" i="243"/>
  <c r="BF13" i="243"/>
  <c r="BE13" i="243"/>
  <c r="BD13" i="243"/>
  <c r="BC13" i="243"/>
  <c r="BB13" i="243"/>
  <c r="BA13" i="243"/>
  <c r="AZ13" i="243"/>
  <c r="AY13" i="243"/>
  <c r="AX13" i="243"/>
  <c r="AW13" i="243"/>
  <c r="AV13" i="243"/>
  <c r="AU13" i="243"/>
  <c r="AT13" i="243"/>
  <c r="AS13" i="243"/>
  <c r="AR13" i="243"/>
  <c r="AQ13" i="243"/>
  <c r="AP13" i="243"/>
  <c r="AO13" i="243"/>
  <c r="AM13" i="243"/>
  <c r="AL13" i="243"/>
  <c r="AK13" i="243"/>
  <c r="AJ13" i="243"/>
  <c r="AI13" i="243"/>
  <c r="AH13" i="243"/>
  <c r="AG13" i="243"/>
  <c r="AF13" i="243"/>
  <c r="AE13" i="243"/>
  <c r="AD13" i="243"/>
  <c r="AC13" i="243"/>
  <c r="AB13" i="243"/>
  <c r="AA13" i="243"/>
  <c r="Z13" i="243"/>
  <c r="Y13" i="243"/>
  <c r="X13" i="243"/>
  <c r="W13" i="243"/>
  <c r="V13" i="243"/>
  <c r="U13" i="243"/>
  <c r="T13" i="243"/>
  <c r="S13" i="243"/>
  <c r="R13" i="243"/>
  <c r="M12" i="243"/>
  <c r="AN12" i="243" s="1"/>
  <c r="DN12" i="243" s="1"/>
  <c r="DO12" i="243" s="1"/>
  <c r="M11" i="243"/>
  <c r="AN11" i="243" s="1"/>
  <c r="DN11" i="243" s="1"/>
  <c r="DO11" i="243" s="1"/>
  <c r="M10" i="243"/>
  <c r="AN10" i="243" s="1"/>
  <c r="DM9" i="243"/>
  <c r="DL9" i="243"/>
  <c r="DK9" i="243"/>
  <c r="DJ9" i="243"/>
  <c r="DI9" i="243"/>
  <c r="DH9" i="243"/>
  <c r="DG9" i="243"/>
  <c r="DF9" i="243"/>
  <c r="DE9" i="243"/>
  <c r="DD9" i="243"/>
  <c r="DC9" i="243"/>
  <c r="DB9" i="243"/>
  <c r="DA9" i="243"/>
  <c r="CZ9" i="243"/>
  <c r="CY9" i="243"/>
  <c r="CX9" i="243"/>
  <c r="CW9" i="243"/>
  <c r="CV9" i="243"/>
  <c r="CU9" i="243"/>
  <c r="CT9" i="243"/>
  <c r="CS9" i="243"/>
  <c r="CR9" i="243"/>
  <c r="CQ9" i="243"/>
  <c r="CP9" i="243"/>
  <c r="CO9" i="243"/>
  <c r="CN9" i="243"/>
  <c r="CM9" i="243"/>
  <c r="CL9" i="243"/>
  <c r="CK9" i="243"/>
  <c r="CJ9" i="243"/>
  <c r="CI9" i="243"/>
  <c r="CH9" i="243"/>
  <c r="CG9" i="243"/>
  <c r="CF9" i="243"/>
  <c r="CE9" i="243"/>
  <c r="CD9" i="243"/>
  <c r="CC9" i="243"/>
  <c r="CB9" i="243"/>
  <c r="CA9" i="243"/>
  <c r="BZ9" i="243"/>
  <c r="BY9" i="243"/>
  <c r="BX9" i="243"/>
  <c r="BW9" i="243"/>
  <c r="BV9" i="243"/>
  <c r="BU9" i="243"/>
  <c r="BT9" i="243"/>
  <c r="BS9" i="243"/>
  <c r="BR9" i="243"/>
  <c r="BQ9" i="243"/>
  <c r="BP9" i="243"/>
  <c r="BO9" i="243"/>
  <c r="BN9" i="243"/>
  <c r="BM9" i="243"/>
  <c r="BL9" i="243"/>
  <c r="BK9" i="243"/>
  <c r="BJ9" i="243"/>
  <c r="BI9" i="243"/>
  <c r="BH9" i="243"/>
  <c r="BG9" i="243"/>
  <c r="BF9" i="243"/>
  <c r="BE9" i="243"/>
  <c r="BD9" i="243"/>
  <c r="BC9" i="243"/>
  <c r="BB9" i="243"/>
  <c r="BA9" i="243"/>
  <c r="AZ9" i="243"/>
  <c r="AY9" i="243"/>
  <c r="AX9" i="243"/>
  <c r="AW9" i="243"/>
  <c r="AV9" i="243"/>
  <c r="AU9" i="243"/>
  <c r="AT9" i="243"/>
  <c r="AS9" i="243"/>
  <c r="AR9" i="243"/>
  <c r="AQ9" i="243"/>
  <c r="AP9" i="243"/>
  <c r="AO9" i="243"/>
  <c r="AM9" i="243"/>
  <c r="AL9" i="243"/>
  <c r="AK9" i="243"/>
  <c r="AJ9" i="243"/>
  <c r="AI9" i="243"/>
  <c r="AH9" i="243"/>
  <c r="AG9" i="243"/>
  <c r="AF9" i="243"/>
  <c r="AE9" i="243"/>
  <c r="AD9" i="243"/>
  <c r="AC9" i="243"/>
  <c r="AB9" i="243"/>
  <c r="AA9" i="243"/>
  <c r="Z9" i="243"/>
  <c r="Y9" i="243"/>
  <c r="X9" i="243"/>
  <c r="W9" i="243"/>
  <c r="V9" i="243"/>
  <c r="U9" i="243"/>
  <c r="T9" i="243"/>
  <c r="S9" i="243"/>
  <c r="R9" i="243"/>
  <c r="M8" i="243"/>
  <c r="AN8" i="243" s="1"/>
  <c r="DN8" i="243" s="1"/>
  <c r="DO8" i="243" s="1"/>
  <c r="AN7" i="243"/>
  <c r="DN7" i="243" s="1"/>
  <c r="DO7" i="243" s="1"/>
  <c r="M7" i="243"/>
  <c r="F15" i="288"/>
  <c r="F14" i="288"/>
  <c r="F13" i="288"/>
  <c r="F13" i="287"/>
  <c r="R10" i="287"/>
  <c r="F15" i="287"/>
  <c r="F14" i="287"/>
  <c r="F13" i="244"/>
  <c r="F15" i="285"/>
  <c r="F14" i="285"/>
  <c r="F13" i="285"/>
  <c r="F12" i="244"/>
  <c r="R10" i="285"/>
  <c r="R9" i="244"/>
  <c r="B21" i="420"/>
  <c r="F19" i="420"/>
  <c r="F18" i="420"/>
  <c r="F17" i="420"/>
  <c r="F16" i="420"/>
  <c r="A15" i="420"/>
  <c r="DM13" i="420"/>
  <c r="DL13" i="420"/>
  <c r="DK13" i="420"/>
  <c r="DJ13" i="420"/>
  <c r="DI13" i="420"/>
  <c r="DH13" i="420"/>
  <c r="DG13" i="420"/>
  <c r="DF13" i="420"/>
  <c r="DE13" i="420"/>
  <c r="DD13" i="420"/>
  <c r="DC13" i="420"/>
  <c r="DB13" i="420"/>
  <c r="DA13" i="420"/>
  <c r="CZ13" i="420"/>
  <c r="CY13" i="420"/>
  <c r="CX13" i="420"/>
  <c r="CW13" i="420"/>
  <c r="CV13" i="420"/>
  <c r="CU13" i="420"/>
  <c r="CT13" i="420"/>
  <c r="CS13" i="420"/>
  <c r="CR13" i="420"/>
  <c r="CQ13" i="420"/>
  <c r="CP13" i="420"/>
  <c r="CO13" i="420"/>
  <c r="CN13" i="420"/>
  <c r="CM13" i="420"/>
  <c r="CL13" i="420"/>
  <c r="CK13" i="420"/>
  <c r="CJ13" i="420"/>
  <c r="CI13" i="420"/>
  <c r="CH13" i="420"/>
  <c r="CG13" i="420"/>
  <c r="CF13" i="420"/>
  <c r="CE13" i="420"/>
  <c r="CD13" i="420"/>
  <c r="CC13" i="420"/>
  <c r="CB13" i="420"/>
  <c r="CA13" i="420"/>
  <c r="BZ13" i="420"/>
  <c r="BY13" i="420"/>
  <c r="BX13" i="420"/>
  <c r="BW13" i="420"/>
  <c r="BV13" i="420"/>
  <c r="BU13" i="420"/>
  <c r="BT13" i="420"/>
  <c r="BS13" i="420"/>
  <c r="BR13" i="420"/>
  <c r="BQ13" i="420"/>
  <c r="BP13" i="420"/>
  <c r="BO13" i="420"/>
  <c r="BN13" i="420"/>
  <c r="BM13" i="420"/>
  <c r="BL13" i="420"/>
  <c r="BK13" i="420"/>
  <c r="BJ13" i="420"/>
  <c r="BI13" i="420"/>
  <c r="BH13" i="420"/>
  <c r="BG13" i="420"/>
  <c r="BF13" i="420"/>
  <c r="BE13" i="420"/>
  <c r="BD13" i="420"/>
  <c r="BC13" i="420"/>
  <c r="BB13" i="420"/>
  <c r="BA13" i="420"/>
  <c r="AZ13" i="420"/>
  <c r="AY13" i="420"/>
  <c r="AX13" i="420"/>
  <c r="AW13" i="420"/>
  <c r="AV13" i="420"/>
  <c r="AU13" i="420"/>
  <c r="AT13" i="420"/>
  <c r="AS13" i="420"/>
  <c r="AR13" i="420"/>
  <c r="AQ13" i="420"/>
  <c r="AP13" i="420"/>
  <c r="AO13" i="420"/>
  <c r="AN13" i="420"/>
  <c r="AM13" i="420"/>
  <c r="AL13" i="420"/>
  <c r="AK13" i="420"/>
  <c r="AJ13" i="420"/>
  <c r="AI13" i="420"/>
  <c r="AH13" i="420"/>
  <c r="AG13" i="420"/>
  <c r="AF13" i="420"/>
  <c r="AE13" i="420"/>
  <c r="AD13" i="420"/>
  <c r="AC13" i="420"/>
  <c r="AB13" i="420"/>
  <c r="AA13" i="420"/>
  <c r="Z13" i="420"/>
  <c r="Y13" i="420"/>
  <c r="X13" i="420"/>
  <c r="W13" i="420"/>
  <c r="V13" i="420"/>
  <c r="U13" i="420"/>
  <c r="T13" i="420"/>
  <c r="S13" i="420"/>
  <c r="Q12" i="420"/>
  <c r="M12" i="420"/>
  <c r="P12" i="420" s="1"/>
  <c r="M11" i="420"/>
  <c r="Q11" i="420" s="1"/>
  <c r="Q10" i="420"/>
  <c r="M10" i="420"/>
  <c r="P10" i="420" s="1"/>
  <c r="M9" i="420"/>
  <c r="Q9" i="420" s="1"/>
  <c r="Q8" i="420"/>
  <c r="M8" i="420"/>
  <c r="P8" i="420" s="1"/>
  <c r="M7" i="420"/>
  <c r="Q7" i="420" s="1"/>
  <c r="B21" i="419"/>
  <c r="F19" i="419"/>
  <c r="F18" i="419"/>
  <c r="F17" i="419"/>
  <c r="F16" i="419"/>
  <c r="A15" i="419"/>
  <c r="DM13" i="419"/>
  <c r="DL13" i="419"/>
  <c r="DK13" i="419"/>
  <c r="DJ13" i="419"/>
  <c r="DI13" i="419"/>
  <c r="DH13" i="419"/>
  <c r="DG13" i="419"/>
  <c r="DF13" i="419"/>
  <c r="DE13" i="419"/>
  <c r="DD13" i="419"/>
  <c r="DC13" i="419"/>
  <c r="DB13" i="419"/>
  <c r="DA13" i="419"/>
  <c r="CZ13" i="419"/>
  <c r="CY13" i="419"/>
  <c r="CX13" i="419"/>
  <c r="CW13" i="419"/>
  <c r="CV13" i="419"/>
  <c r="CU13" i="419"/>
  <c r="CT13" i="419"/>
  <c r="CS13" i="419"/>
  <c r="CR13" i="419"/>
  <c r="CQ13" i="419"/>
  <c r="CP13" i="419"/>
  <c r="CO13" i="419"/>
  <c r="CN13" i="419"/>
  <c r="CM13" i="419"/>
  <c r="CL13" i="419"/>
  <c r="CK13" i="419"/>
  <c r="CJ13" i="419"/>
  <c r="CI13" i="419"/>
  <c r="CH13" i="419"/>
  <c r="CG13" i="419"/>
  <c r="CF13" i="419"/>
  <c r="CE13" i="419"/>
  <c r="CD13" i="419"/>
  <c r="CC13" i="419"/>
  <c r="CB13" i="419"/>
  <c r="CA13" i="419"/>
  <c r="BZ13" i="419"/>
  <c r="BY13" i="419"/>
  <c r="BX13" i="419"/>
  <c r="BW13" i="419"/>
  <c r="BV13" i="419"/>
  <c r="BU13" i="419"/>
  <c r="BT13" i="419"/>
  <c r="BS13" i="419"/>
  <c r="BR13" i="419"/>
  <c r="BQ13" i="419"/>
  <c r="BP13" i="419"/>
  <c r="BO13" i="419"/>
  <c r="BN13" i="419"/>
  <c r="BM13" i="419"/>
  <c r="BL13" i="419"/>
  <c r="BK13" i="419"/>
  <c r="BJ13" i="419"/>
  <c r="BI13" i="419"/>
  <c r="BH13" i="419"/>
  <c r="BG13" i="419"/>
  <c r="BF13" i="419"/>
  <c r="BE13" i="419"/>
  <c r="BD13" i="419"/>
  <c r="BC13" i="419"/>
  <c r="BB13" i="419"/>
  <c r="BA13" i="419"/>
  <c r="AZ13" i="419"/>
  <c r="AY13" i="419"/>
  <c r="AX13" i="419"/>
  <c r="AW13" i="419"/>
  <c r="AV13" i="419"/>
  <c r="AU13" i="419"/>
  <c r="AT13" i="419"/>
  <c r="AS13" i="419"/>
  <c r="AR13" i="419"/>
  <c r="AQ13" i="419"/>
  <c r="AP13" i="419"/>
  <c r="AO13" i="419"/>
  <c r="AN13" i="419"/>
  <c r="AM13" i="419"/>
  <c r="AL13" i="419"/>
  <c r="AK13" i="419"/>
  <c r="AJ13" i="419"/>
  <c r="AI13" i="419"/>
  <c r="AH13" i="419"/>
  <c r="AG13" i="419"/>
  <c r="AF13" i="419"/>
  <c r="AE13" i="419"/>
  <c r="AD13" i="419"/>
  <c r="AC13" i="419"/>
  <c r="AB13" i="419"/>
  <c r="AA13" i="419"/>
  <c r="Z13" i="419"/>
  <c r="Y13" i="419"/>
  <c r="X13" i="419"/>
  <c r="W13" i="419"/>
  <c r="V13" i="419"/>
  <c r="U13" i="419"/>
  <c r="T13" i="419"/>
  <c r="S13" i="419"/>
  <c r="M12" i="419"/>
  <c r="P11" i="419"/>
  <c r="M11" i="419"/>
  <c r="Q11" i="419" s="1"/>
  <c r="Q10" i="419"/>
  <c r="R10" i="419" s="1"/>
  <c r="P10" i="419"/>
  <c r="M10" i="419"/>
  <c r="M9" i="419"/>
  <c r="M8" i="419"/>
  <c r="P7" i="419"/>
  <c r="M7" i="419"/>
  <c r="Q7" i="419" s="1"/>
  <c r="B21" i="418"/>
  <c r="F19" i="418"/>
  <c r="F18" i="418"/>
  <c r="F17" i="418"/>
  <c r="F16" i="418"/>
  <c r="A15" i="418"/>
  <c r="DM13" i="418"/>
  <c r="DL13" i="418"/>
  <c r="DK13" i="418"/>
  <c r="DJ13" i="418"/>
  <c r="DI13" i="418"/>
  <c r="DH13" i="418"/>
  <c r="DG13" i="418"/>
  <c r="DF13" i="418"/>
  <c r="DE13" i="418"/>
  <c r="DD13" i="418"/>
  <c r="DC13" i="418"/>
  <c r="DB13" i="418"/>
  <c r="DA13" i="418"/>
  <c r="CZ13" i="418"/>
  <c r="CY13" i="418"/>
  <c r="CX13" i="418"/>
  <c r="CW13" i="418"/>
  <c r="CV13" i="418"/>
  <c r="CU13" i="418"/>
  <c r="CT13" i="418"/>
  <c r="CS13" i="418"/>
  <c r="CR13" i="418"/>
  <c r="CQ13" i="418"/>
  <c r="CP13" i="418"/>
  <c r="CO13" i="418"/>
  <c r="CN13" i="418"/>
  <c r="CM13" i="418"/>
  <c r="CL13" i="418"/>
  <c r="CK13" i="418"/>
  <c r="CJ13" i="418"/>
  <c r="CI13" i="418"/>
  <c r="CH13" i="418"/>
  <c r="CG13" i="418"/>
  <c r="CF13" i="418"/>
  <c r="CE13" i="418"/>
  <c r="CD13" i="418"/>
  <c r="CC13" i="418"/>
  <c r="CB13" i="418"/>
  <c r="CA13" i="418"/>
  <c r="BZ13" i="418"/>
  <c r="BY13" i="418"/>
  <c r="BX13" i="418"/>
  <c r="BW13" i="418"/>
  <c r="BV13" i="418"/>
  <c r="BU13" i="418"/>
  <c r="BT13" i="418"/>
  <c r="BS13" i="418"/>
  <c r="BR13" i="418"/>
  <c r="BQ13" i="418"/>
  <c r="BP13" i="418"/>
  <c r="BO13" i="418"/>
  <c r="BN13" i="418"/>
  <c r="BM13" i="418"/>
  <c r="BL13" i="418"/>
  <c r="BK13" i="418"/>
  <c r="BJ13" i="418"/>
  <c r="BI13" i="418"/>
  <c r="BH13" i="418"/>
  <c r="BG13" i="418"/>
  <c r="BF13" i="418"/>
  <c r="BE13" i="418"/>
  <c r="BD13" i="418"/>
  <c r="BC13" i="418"/>
  <c r="BB13" i="418"/>
  <c r="BA13" i="418"/>
  <c r="AZ13" i="418"/>
  <c r="AY13" i="418"/>
  <c r="AX13" i="418"/>
  <c r="AW13" i="418"/>
  <c r="AV13" i="418"/>
  <c r="AU13" i="418"/>
  <c r="AT13" i="418"/>
  <c r="AS13" i="418"/>
  <c r="AR13" i="418"/>
  <c r="AQ13" i="418"/>
  <c r="AP13" i="418"/>
  <c r="AO13" i="418"/>
  <c r="AN13" i="418"/>
  <c r="AM13" i="418"/>
  <c r="AL13" i="418"/>
  <c r="AK13" i="418"/>
  <c r="AJ13" i="418"/>
  <c r="AI13" i="418"/>
  <c r="AH13" i="418"/>
  <c r="AG13" i="418"/>
  <c r="AF13" i="418"/>
  <c r="AE13" i="418"/>
  <c r="AD13" i="418"/>
  <c r="AC13" i="418"/>
  <c r="AB13" i="418"/>
  <c r="AA13" i="418"/>
  <c r="Z13" i="418"/>
  <c r="Y13" i="418"/>
  <c r="X13" i="418"/>
  <c r="W13" i="418"/>
  <c r="V13" i="418"/>
  <c r="U13" i="418"/>
  <c r="T13" i="418"/>
  <c r="S13" i="418"/>
  <c r="M12" i="418"/>
  <c r="Q12" i="418" s="1"/>
  <c r="P11" i="418"/>
  <c r="M11" i="418"/>
  <c r="Q11" i="418" s="1"/>
  <c r="Q10" i="418"/>
  <c r="P10" i="418"/>
  <c r="M10" i="418"/>
  <c r="R10" i="418" s="1"/>
  <c r="M9" i="418"/>
  <c r="Q9" i="418" s="1"/>
  <c r="M8" i="418"/>
  <c r="Q8" i="418" s="1"/>
  <c r="P7" i="418"/>
  <c r="M7" i="418"/>
  <c r="Q7" i="418" s="1"/>
  <c r="B21" i="417"/>
  <c r="F19" i="417"/>
  <c r="F18" i="417"/>
  <c r="F17" i="417"/>
  <c r="F16" i="417"/>
  <c r="A15" i="417"/>
  <c r="DM13" i="417"/>
  <c r="DL13" i="417"/>
  <c r="DK13" i="417"/>
  <c r="DJ13" i="417"/>
  <c r="DI13" i="417"/>
  <c r="DH13" i="417"/>
  <c r="DG13" i="417"/>
  <c r="DF13" i="417"/>
  <c r="DE13" i="417"/>
  <c r="DD13" i="417"/>
  <c r="DC13" i="417"/>
  <c r="DB13" i="417"/>
  <c r="DA13" i="417"/>
  <c r="CZ13" i="417"/>
  <c r="CY13" i="417"/>
  <c r="CX13" i="417"/>
  <c r="CW13" i="417"/>
  <c r="CV13" i="417"/>
  <c r="CU13" i="417"/>
  <c r="CT13" i="417"/>
  <c r="CS13" i="417"/>
  <c r="CR13" i="417"/>
  <c r="CQ13" i="417"/>
  <c r="CP13" i="417"/>
  <c r="CO13" i="417"/>
  <c r="CN13" i="417"/>
  <c r="CM13" i="417"/>
  <c r="CL13" i="417"/>
  <c r="CK13" i="417"/>
  <c r="CJ13" i="417"/>
  <c r="CI13" i="417"/>
  <c r="CH13" i="417"/>
  <c r="CG13" i="417"/>
  <c r="CF13" i="417"/>
  <c r="CE13" i="417"/>
  <c r="CD13" i="417"/>
  <c r="CC13" i="417"/>
  <c r="CB13" i="417"/>
  <c r="CA13" i="417"/>
  <c r="BZ13" i="417"/>
  <c r="BY13" i="417"/>
  <c r="BX13" i="417"/>
  <c r="BW13" i="417"/>
  <c r="BV13" i="417"/>
  <c r="BU13" i="417"/>
  <c r="BT13" i="417"/>
  <c r="BS13" i="417"/>
  <c r="BR13" i="417"/>
  <c r="BQ13" i="417"/>
  <c r="BP13" i="417"/>
  <c r="BO13" i="417"/>
  <c r="BN13" i="417"/>
  <c r="BM13" i="417"/>
  <c r="BL13" i="417"/>
  <c r="BK13" i="417"/>
  <c r="BJ13" i="417"/>
  <c r="BI13" i="417"/>
  <c r="BH13" i="417"/>
  <c r="BG13" i="417"/>
  <c r="BF13" i="417"/>
  <c r="BE13" i="417"/>
  <c r="BD13" i="417"/>
  <c r="BC13" i="417"/>
  <c r="BB13" i="417"/>
  <c r="BA13" i="417"/>
  <c r="AZ13" i="417"/>
  <c r="AY13" i="417"/>
  <c r="AX13" i="417"/>
  <c r="AW13" i="417"/>
  <c r="AV13" i="417"/>
  <c r="AU13" i="417"/>
  <c r="AT13" i="417"/>
  <c r="AS13" i="417"/>
  <c r="AR13" i="417"/>
  <c r="AQ13" i="417"/>
  <c r="AP13" i="417"/>
  <c r="AO13" i="417"/>
  <c r="AN13" i="417"/>
  <c r="AM13" i="417"/>
  <c r="AL13" i="417"/>
  <c r="AK13" i="417"/>
  <c r="AJ13" i="417"/>
  <c r="AI13" i="417"/>
  <c r="AH13" i="417"/>
  <c r="AG13" i="417"/>
  <c r="AF13" i="417"/>
  <c r="AE13" i="417"/>
  <c r="AD13" i="417"/>
  <c r="AC13" i="417"/>
  <c r="AB13" i="417"/>
  <c r="AA13" i="417"/>
  <c r="Z13" i="417"/>
  <c r="Y13" i="417"/>
  <c r="X13" i="417"/>
  <c r="W13" i="417"/>
  <c r="V13" i="417"/>
  <c r="U13" i="417"/>
  <c r="T13" i="417"/>
  <c r="S13" i="417"/>
  <c r="Q12" i="417"/>
  <c r="M12" i="417"/>
  <c r="P12" i="417" s="1"/>
  <c r="Q11" i="417"/>
  <c r="P11" i="417"/>
  <c r="M11" i="417"/>
  <c r="Q10" i="417"/>
  <c r="P10" i="417"/>
  <c r="M10" i="417"/>
  <c r="M9" i="417"/>
  <c r="M8" i="417"/>
  <c r="M7" i="417"/>
  <c r="B21" i="416"/>
  <c r="F19" i="416"/>
  <c r="F18" i="416"/>
  <c r="F17" i="416"/>
  <c r="F16" i="416"/>
  <c r="A15" i="416"/>
  <c r="DM13" i="416"/>
  <c r="DL13" i="416"/>
  <c r="DK13" i="416"/>
  <c r="DJ13" i="416"/>
  <c r="DI13" i="416"/>
  <c r="DH13" i="416"/>
  <c r="DG13" i="416"/>
  <c r="DF13" i="416"/>
  <c r="DE13" i="416"/>
  <c r="DD13" i="416"/>
  <c r="DC13" i="416"/>
  <c r="DB13" i="416"/>
  <c r="DA13" i="416"/>
  <c r="CZ13" i="416"/>
  <c r="CY13" i="416"/>
  <c r="CX13" i="416"/>
  <c r="CW13" i="416"/>
  <c r="CV13" i="416"/>
  <c r="CU13" i="416"/>
  <c r="CT13" i="416"/>
  <c r="CS13" i="416"/>
  <c r="CR13" i="416"/>
  <c r="CQ13" i="416"/>
  <c r="CP13" i="416"/>
  <c r="CO13" i="416"/>
  <c r="CN13" i="416"/>
  <c r="CM13" i="416"/>
  <c r="CL13" i="416"/>
  <c r="CK13" i="416"/>
  <c r="CJ13" i="416"/>
  <c r="CI13" i="416"/>
  <c r="CH13" i="416"/>
  <c r="CG13" i="416"/>
  <c r="CF13" i="416"/>
  <c r="CE13" i="416"/>
  <c r="CD13" i="416"/>
  <c r="CC13" i="416"/>
  <c r="CB13" i="416"/>
  <c r="CA13" i="416"/>
  <c r="BZ13" i="416"/>
  <c r="BY13" i="416"/>
  <c r="BX13" i="416"/>
  <c r="BW13" i="416"/>
  <c r="BV13" i="416"/>
  <c r="BU13" i="416"/>
  <c r="BT13" i="416"/>
  <c r="BS13" i="416"/>
  <c r="BR13" i="416"/>
  <c r="BQ13" i="416"/>
  <c r="BP13" i="416"/>
  <c r="BO13" i="416"/>
  <c r="BN13" i="416"/>
  <c r="BM13" i="416"/>
  <c r="BL13" i="416"/>
  <c r="BK13" i="416"/>
  <c r="BJ13" i="416"/>
  <c r="BI13" i="416"/>
  <c r="BH13" i="416"/>
  <c r="BG13" i="416"/>
  <c r="BF13" i="416"/>
  <c r="BE13" i="416"/>
  <c r="BD13" i="416"/>
  <c r="BC13" i="416"/>
  <c r="BB13" i="416"/>
  <c r="BA13" i="416"/>
  <c r="AZ13" i="416"/>
  <c r="AY13" i="416"/>
  <c r="AX13" i="416"/>
  <c r="AW13" i="416"/>
  <c r="AV13" i="416"/>
  <c r="AU13" i="416"/>
  <c r="AT13" i="416"/>
  <c r="AS13" i="416"/>
  <c r="AR13" i="416"/>
  <c r="AQ13" i="416"/>
  <c r="AP13" i="416"/>
  <c r="AO13" i="416"/>
  <c r="AN13" i="416"/>
  <c r="AM13" i="416"/>
  <c r="AL13" i="416"/>
  <c r="AK13" i="416"/>
  <c r="AJ13" i="416"/>
  <c r="AI13" i="416"/>
  <c r="AH13" i="416"/>
  <c r="AG13" i="416"/>
  <c r="AF13" i="416"/>
  <c r="AE13" i="416"/>
  <c r="AD13" i="416"/>
  <c r="AC13" i="416"/>
  <c r="AB13" i="416"/>
  <c r="AA13" i="416"/>
  <c r="Z13" i="416"/>
  <c r="Y13" i="416"/>
  <c r="X13" i="416"/>
  <c r="W13" i="416"/>
  <c r="V13" i="416"/>
  <c r="U13" i="416"/>
  <c r="T13" i="416"/>
  <c r="S13" i="416"/>
  <c r="M12" i="416"/>
  <c r="P12" i="416" s="1"/>
  <c r="M11" i="416"/>
  <c r="M10" i="416"/>
  <c r="P10" i="416" s="1"/>
  <c r="M9" i="416"/>
  <c r="M8" i="416"/>
  <c r="P8" i="416" s="1"/>
  <c r="M7" i="416"/>
  <c r="B21" i="415"/>
  <c r="F19" i="415"/>
  <c r="F18" i="415"/>
  <c r="F17" i="415"/>
  <c r="F16" i="415"/>
  <c r="A15" i="415"/>
  <c r="DM13" i="415"/>
  <c r="DL13" i="415"/>
  <c r="DK13" i="415"/>
  <c r="DJ13" i="415"/>
  <c r="DI13" i="415"/>
  <c r="DH13" i="415"/>
  <c r="DG13" i="415"/>
  <c r="DF13" i="415"/>
  <c r="DE13" i="415"/>
  <c r="DD13" i="415"/>
  <c r="DC13" i="415"/>
  <c r="DB13" i="415"/>
  <c r="DA13" i="415"/>
  <c r="CZ13" i="415"/>
  <c r="CY13" i="415"/>
  <c r="CX13" i="415"/>
  <c r="CW13" i="415"/>
  <c r="CV13" i="415"/>
  <c r="CU13" i="415"/>
  <c r="CT13" i="415"/>
  <c r="CS13" i="415"/>
  <c r="CR13" i="415"/>
  <c r="CQ13" i="415"/>
  <c r="CP13" i="415"/>
  <c r="CO13" i="415"/>
  <c r="CN13" i="415"/>
  <c r="CM13" i="415"/>
  <c r="CL13" i="415"/>
  <c r="CK13" i="415"/>
  <c r="CJ13" i="415"/>
  <c r="CI13" i="415"/>
  <c r="CH13" i="415"/>
  <c r="CG13" i="415"/>
  <c r="CF13" i="415"/>
  <c r="CE13" i="415"/>
  <c r="CD13" i="415"/>
  <c r="CC13" i="415"/>
  <c r="CB13" i="415"/>
  <c r="CA13" i="415"/>
  <c r="BZ13" i="415"/>
  <c r="BY13" i="415"/>
  <c r="BX13" i="415"/>
  <c r="BW13" i="415"/>
  <c r="BV13" i="415"/>
  <c r="BU13" i="415"/>
  <c r="BT13" i="415"/>
  <c r="BS13" i="415"/>
  <c r="BR13" i="415"/>
  <c r="BQ13" i="415"/>
  <c r="BP13" i="415"/>
  <c r="BO13" i="415"/>
  <c r="BN13" i="415"/>
  <c r="BM13" i="415"/>
  <c r="BL13" i="415"/>
  <c r="BK13" i="415"/>
  <c r="BJ13" i="415"/>
  <c r="BI13" i="415"/>
  <c r="BH13" i="415"/>
  <c r="BG13" i="415"/>
  <c r="BF13" i="415"/>
  <c r="BE13" i="415"/>
  <c r="BD13" i="415"/>
  <c r="BC13" i="415"/>
  <c r="BB13" i="415"/>
  <c r="BA13" i="415"/>
  <c r="AZ13" i="415"/>
  <c r="AY13" i="415"/>
  <c r="AX13" i="415"/>
  <c r="AW13" i="415"/>
  <c r="AV13" i="415"/>
  <c r="AU13" i="415"/>
  <c r="AT13" i="415"/>
  <c r="AS13" i="415"/>
  <c r="AR13" i="415"/>
  <c r="AQ13" i="415"/>
  <c r="AP13" i="415"/>
  <c r="AO13" i="415"/>
  <c r="AN13" i="415"/>
  <c r="AM13" i="415"/>
  <c r="AL13" i="415"/>
  <c r="AK13" i="415"/>
  <c r="AJ13" i="415"/>
  <c r="AI13" i="415"/>
  <c r="AH13" i="415"/>
  <c r="AG13" i="415"/>
  <c r="AF13" i="415"/>
  <c r="AE13" i="415"/>
  <c r="AD13" i="415"/>
  <c r="AC13" i="415"/>
  <c r="AB13" i="415"/>
  <c r="AA13" i="415"/>
  <c r="Z13" i="415"/>
  <c r="Y13" i="415"/>
  <c r="X13" i="415"/>
  <c r="W13" i="415"/>
  <c r="V13" i="415"/>
  <c r="U13" i="415"/>
  <c r="T13" i="415"/>
  <c r="S13" i="415"/>
  <c r="Q12" i="415"/>
  <c r="P12" i="415"/>
  <c r="M12" i="415"/>
  <c r="Q11" i="415"/>
  <c r="P11" i="415"/>
  <c r="M11" i="415"/>
  <c r="Q10" i="415"/>
  <c r="P10" i="415"/>
  <c r="M10" i="415"/>
  <c r="Q9" i="415"/>
  <c r="P9" i="415"/>
  <c r="M9" i="415"/>
  <c r="Q8" i="415"/>
  <c r="P8" i="415"/>
  <c r="M8" i="415"/>
  <c r="Q7" i="415"/>
  <c r="Q13" i="415" s="1"/>
  <c r="D17" i="415" s="1"/>
  <c r="P7" i="415"/>
  <c r="M7" i="415"/>
  <c r="M13" i="415" s="1"/>
  <c r="E19" i="415" s="1"/>
  <c r="B21" i="414"/>
  <c r="F19" i="414"/>
  <c r="F18" i="414"/>
  <c r="F17" i="414"/>
  <c r="F16" i="414"/>
  <c r="A15" i="414"/>
  <c r="DM13" i="414"/>
  <c r="DL13" i="414"/>
  <c r="DK13" i="414"/>
  <c r="DJ13" i="414"/>
  <c r="DI13" i="414"/>
  <c r="DH13" i="414"/>
  <c r="DG13" i="414"/>
  <c r="DF13" i="414"/>
  <c r="DE13" i="414"/>
  <c r="DD13" i="414"/>
  <c r="DC13" i="414"/>
  <c r="DB13" i="414"/>
  <c r="DA13" i="414"/>
  <c r="CZ13" i="414"/>
  <c r="CY13" i="414"/>
  <c r="CX13" i="414"/>
  <c r="CW13" i="414"/>
  <c r="CV13" i="414"/>
  <c r="CU13" i="414"/>
  <c r="CT13" i="414"/>
  <c r="CS13" i="414"/>
  <c r="CR13" i="414"/>
  <c r="CQ13" i="414"/>
  <c r="CP13" i="414"/>
  <c r="CO13" i="414"/>
  <c r="CN13" i="414"/>
  <c r="CM13" i="414"/>
  <c r="CL13" i="414"/>
  <c r="CK13" i="414"/>
  <c r="CJ13" i="414"/>
  <c r="CI13" i="414"/>
  <c r="CH13" i="414"/>
  <c r="CG13" i="414"/>
  <c r="CF13" i="414"/>
  <c r="CE13" i="414"/>
  <c r="CD13" i="414"/>
  <c r="CC13" i="414"/>
  <c r="CB13" i="414"/>
  <c r="CA13" i="414"/>
  <c r="BZ13" i="414"/>
  <c r="BY13" i="414"/>
  <c r="BX13" i="414"/>
  <c r="BW13" i="414"/>
  <c r="BV13" i="414"/>
  <c r="BU13" i="414"/>
  <c r="BT13" i="414"/>
  <c r="BS13" i="414"/>
  <c r="BR13" i="414"/>
  <c r="BQ13" i="414"/>
  <c r="BP13" i="414"/>
  <c r="BO13" i="414"/>
  <c r="BN13" i="414"/>
  <c r="BM13" i="414"/>
  <c r="BL13" i="414"/>
  <c r="BK13" i="414"/>
  <c r="BJ13" i="414"/>
  <c r="BI13" i="414"/>
  <c r="BH13" i="414"/>
  <c r="BG13" i="414"/>
  <c r="BF13" i="414"/>
  <c r="BE13" i="414"/>
  <c r="BD13" i="414"/>
  <c r="BC13" i="414"/>
  <c r="BB13" i="414"/>
  <c r="BA13" i="414"/>
  <c r="AZ13" i="414"/>
  <c r="AY13" i="414"/>
  <c r="AX13" i="414"/>
  <c r="AW13" i="414"/>
  <c r="AV13" i="414"/>
  <c r="AU13" i="414"/>
  <c r="AT13" i="414"/>
  <c r="AS13" i="414"/>
  <c r="AR13" i="414"/>
  <c r="AQ13" i="414"/>
  <c r="AP13" i="414"/>
  <c r="AO13" i="414"/>
  <c r="AN13" i="414"/>
  <c r="AM13" i="414"/>
  <c r="AL13" i="414"/>
  <c r="AK13" i="414"/>
  <c r="AJ13" i="414"/>
  <c r="AI13" i="414"/>
  <c r="AH13" i="414"/>
  <c r="AG13" i="414"/>
  <c r="AF13" i="414"/>
  <c r="AE13" i="414"/>
  <c r="AD13" i="414"/>
  <c r="AC13" i="414"/>
  <c r="AB13" i="414"/>
  <c r="AA13" i="414"/>
  <c r="Z13" i="414"/>
  <c r="Y13" i="414"/>
  <c r="X13" i="414"/>
  <c r="W13" i="414"/>
  <c r="V13" i="414"/>
  <c r="U13" i="414"/>
  <c r="T13" i="414"/>
  <c r="S13" i="414"/>
  <c r="M12" i="414"/>
  <c r="M11" i="414"/>
  <c r="Q11" i="414" s="1"/>
  <c r="M10" i="414"/>
  <c r="M9" i="414"/>
  <c r="Q9" i="414" s="1"/>
  <c r="M8" i="414"/>
  <c r="M7" i="414"/>
  <c r="Q7" i="414" s="1"/>
  <c r="B21" i="413"/>
  <c r="F19" i="413"/>
  <c r="F18" i="413"/>
  <c r="F17" i="413"/>
  <c r="F16" i="413"/>
  <c r="A15" i="413"/>
  <c r="DM13" i="413"/>
  <c r="DL13" i="413"/>
  <c r="DK13" i="413"/>
  <c r="DJ13" i="413"/>
  <c r="DI13" i="413"/>
  <c r="DH13" i="413"/>
  <c r="DG13" i="413"/>
  <c r="DF13" i="413"/>
  <c r="DE13" i="413"/>
  <c r="DD13" i="413"/>
  <c r="DC13" i="413"/>
  <c r="DB13" i="413"/>
  <c r="DA13" i="413"/>
  <c r="CZ13" i="413"/>
  <c r="CY13" i="413"/>
  <c r="CX13" i="413"/>
  <c r="CW13" i="413"/>
  <c r="CV13" i="413"/>
  <c r="CU13" i="413"/>
  <c r="CT13" i="413"/>
  <c r="CS13" i="413"/>
  <c r="CR13" i="413"/>
  <c r="CQ13" i="413"/>
  <c r="CP13" i="413"/>
  <c r="CO13" i="413"/>
  <c r="CN13" i="413"/>
  <c r="CM13" i="413"/>
  <c r="CL13" i="413"/>
  <c r="CK13" i="413"/>
  <c r="CJ13" i="413"/>
  <c r="CI13" i="413"/>
  <c r="CH13" i="413"/>
  <c r="CG13" i="413"/>
  <c r="CF13" i="413"/>
  <c r="CE13" i="413"/>
  <c r="CD13" i="413"/>
  <c r="CC13" i="413"/>
  <c r="CB13" i="413"/>
  <c r="CA13" i="413"/>
  <c r="BZ13" i="413"/>
  <c r="BY13" i="413"/>
  <c r="BX13" i="413"/>
  <c r="BW13" i="413"/>
  <c r="BV13" i="413"/>
  <c r="BU13" i="413"/>
  <c r="BT13" i="413"/>
  <c r="BS13" i="413"/>
  <c r="BR13" i="413"/>
  <c r="BQ13" i="413"/>
  <c r="BP13" i="413"/>
  <c r="BO13" i="413"/>
  <c r="BN13" i="413"/>
  <c r="BM13" i="413"/>
  <c r="BL13" i="413"/>
  <c r="BK13" i="413"/>
  <c r="BJ13" i="413"/>
  <c r="BI13" i="413"/>
  <c r="BH13" i="413"/>
  <c r="BG13" i="413"/>
  <c r="BF13" i="413"/>
  <c r="BE13" i="413"/>
  <c r="BD13" i="413"/>
  <c r="BC13" i="413"/>
  <c r="BB13" i="413"/>
  <c r="BA13" i="413"/>
  <c r="AZ13" i="413"/>
  <c r="AY13" i="413"/>
  <c r="AX13" i="413"/>
  <c r="AW13" i="413"/>
  <c r="AV13" i="413"/>
  <c r="AU13" i="413"/>
  <c r="AT13" i="413"/>
  <c r="AS13" i="413"/>
  <c r="AR13" i="413"/>
  <c r="AQ13" i="413"/>
  <c r="AP13" i="413"/>
  <c r="AO13" i="413"/>
  <c r="AN13" i="413"/>
  <c r="AM13" i="413"/>
  <c r="AL13" i="413"/>
  <c r="AK13" i="413"/>
  <c r="AJ13" i="413"/>
  <c r="AI13" i="413"/>
  <c r="AH13" i="413"/>
  <c r="AG13" i="413"/>
  <c r="AF13" i="413"/>
  <c r="AE13" i="413"/>
  <c r="AD13" i="413"/>
  <c r="AC13" i="413"/>
  <c r="AB13" i="413"/>
  <c r="AA13" i="413"/>
  <c r="Z13" i="413"/>
  <c r="Y13" i="413"/>
  <c r="X13" i="413"/>
  <c r="W13" i="413"/>
  <c r="V13" i="413"/>
  <c r="U13" i="413"/>
  <c r="T13" i="413"/>
  <c r="S13" i="413"/>
  <c r="Q12" i="413"/>
  <c r="M12" i="413"/>
  <c r="P12" i="413" s="1"/>
  <c r="M11" i="413"/>
  <c r="Q11" i="413" s="1"/>
  <c r="Q10" i="413"/>
  <c r="M10" i="413"/>
  <c r="P10" i="413" s="1"/>
  <c r="M9" i="413"/>
  <c r="Q9" i="413" s="1"/>
  <c r="Q8" i="413"/>
  <c r="M8" i="413"/>
  <c r="P8" i="413" s="1"/>
  <c r="M7" i="413"/>
  <c r="Q7" i="413" s="1"/>
  <c r="B21" i="412"/>
  <c r="F19" i="412"/>
  <c r="F18" i="412"/>
  <c r="F17" i="412"/>
  <c r="F16" i="412"/>
  <c r="A15" i="412"/>
  <c r="DM13" i="412"/>
  <c r="DL13" i="412"/>
  <c r="DK13" i="412"/>
  <c r="DJ13" i="412"/>
  <c r="DI13" i="412"/>
  <c r="DH13" i="412"/>
  <c r="DG13" i="412"/>
  <c r="DF13" i="412"/>
  <c r="DE13" i="412"/>
  <c r="DD13" i="412"/>
  <c r="DC13" i="412"/>
  <c r="DB13" i="412"/>
  <c r="DA13" i="412"/>
  <c r="CZ13" i="412"/>
  <c r="CY13" i="412"/>
  <c r="CX13" i="412"/>
  <c r="CW13" i="412"/>
  <c r="CV13" i="412"/>
  <c r="CU13" i="412"/>
  <c r="CT13" i="412"/>
  <c r="CS13" i="412"/>
  <c r="CR13" i="412"/>
  <c r="CQ13" i="412"/>
  <c r="CP13" i="412"/>
  <c r="CO13" i="412"/>
  <c r="CN13" i="412"/>
  <c r="CM13" i="412"/>
  <c r="CL13" i="412"/>
  <c r="CK13" i="412"/>
  <c r="CJ13" i="412"/>
  <c r="CI13" i="412"/>
  <c r="CH13" i="412"/>
  <c r="CG13" i="412"/>
  <c r="CF13" i="412"/>
  <c r="CE13" i="412"/>
  <c r="CD13" i="412"/>
  <c r="CC13" i="412"/>
  <c r="CB13" i="412"/>
  <c r="CA13" i="412"/>
  <c r="BZ13" i="412"/>
  <c r="BY13" i="412"/>
  <c r="BX13" i="412"/>
  <c r="BW13" i="412"/>
  <c r="BV13" i="412"/>
  <c r="BU13" i="412"/>
  <c r="BT13" i="412"/>
  <c r="BS13" i="412"/>
  <c r="BR13" i="412"/>
  <c r="BQ13" i="412"/>
  <c r="BP13" i="412"/>
  <c r="BO13" i="412"/>
  <c r="BN13" i="412"/>
  <c r="BM13" i="412"/>
  <c r="BL13" i="412"/>
  <c r="BK13" i="412"/>
  <c r="BJ13" i="412"/>
  <c r="BI13" i="412"/>
  <c r="BH13" i="412"/>
  <c r="BG13" i="412"/>
  <c r="BF13" i="412"/>
  <c r="BE13" i="412"/>
  <c r="BD13" i="412"/>
  <c r="BC13" i="412"/>
  <c r="BB13" i="412"/>
  <c r="BA13" i="412"/>
  <c r="AZ13" i="412"/>
  <c r="AY13" i="412"/>
  <c r="AX13" i="412"/>
  <c r="AW13" i="412"/>
  <c r="AV13" i="412"/>
  <c r="AU13" i="412"/>
  <c r="AT13" i="412"/>
  <c r="AS13" i="412"/>
  <c r="AR13" i="412"/>
  <c r="AQ13" i="412"/>
  <c r="AP13" i="412"/>
  <c r="AO13" i="412"/>
  <c r="AN13" i="412"/>
  <c r="AM13" i="412"/>
  <c r="AL13" i="412"/>
  <c r="AK13" i="412"/>
  <c r="AJ13" i="412"/>
  <c r="AI13" i="412"/>
  <c r="AH13" i="412"/>
  <c r="AG13" i="412"/>
  <c r="AF13" i="412"/>
  <c r="AE13" i="412"/>
  <c r="AD13" i="412"/>
  <c r="AC13" i="412"/>
  <c r="AB13" i="412"/>
  <c r="AA13" i="412"/>
  <c r="Z13" i="412"/>
  <c r="Y13" i="412"/>
  <c r="X13" i="412"/>
  <c r="W13" i="412"/>
  <c r="V13" i="412"/>
  <c r="U13" i="412"/>
  <c r="T13" i="412"/>
  <c r="S13" i="412"/>
  <c r="M12" i="412"/>
  <c r="Q12" i="412" s="1"/>
  <c r="M11" i="412"/>
  <c r="M10" i="412"/>
  <c r="Q10" i="412" s="1"/>
  <c r="M9" i="412"/>
  <c r="M8" i="412"/>
  <c r="Q8" i="412" s="1"/>
  <c r="M7" i="412"/>
  <c r="B21" i="411"/>
  <c r="F19" i="411"/>
  <c r="F18" i="411"/>
  <c r="F17" i="411"/>
  <c r="F16" i="411"/>
  <c r="A15" i="411"/>
  <c r="DM13" i="411"/>
  <c r="DL13" i="411"/>
  <c r="DK13" i="411"/>
  <c r="DJ13" i="411"/>
  <c r="DI13" i="411"/>
  <c r="DH13" i="411"/>
  <c r="DG13" i="411"/>
  <c r="DF13" i="411"/>
  <c r="DE13" i="411"/>
  <c r="DD13" i="411"/>
  <c r="DC13" i="411"/>
  <c r="DB13" i="411"/>
  <c r="DA13" i="411"/>
  <c r="CZ13" i="411"/>
  <c r="CY13" i="411"/>
  <c r="CX13" i="411"/>
  <c r="CW13" i="411"/>
  <c r="CV13" i="411"/>
  <c r="CU13" i="411"/>
  <c r="CT13" i="411"/>
  <c r="CS13" i="411"/>
  <c r="CR13" i="411"/>
  <c r="CQ13" i="411"/>
  <c r="CP13" i="411"/>
  <c r="CO13" i="411"/>
  <c r="CN13" i="411"/>
  <c r="CM13" i="411"/>
  <c r="CL13" i="411"/>
  <c r="CK13" i="411"/>
  <c r="CJ13" i="411"/>
  <c r="CI13" i="411"/>
  <c r="CH13" i="411"/>
  <c r="CG13" i="411"/>
  <c r="CF13" i="411"/>
  <c r="CE13" i="411"/>
  <c r="CD13" i="411"/>
  <c r="CC13" i="411"/>
  <c r="CB13" i="411"/>
  <c r="CA13" i="411"/>
  <c r="BZ13" i="411"/>
  <c r="BY13" i="411"/>
  <c r="BX13" i="411"/>
  <c r="BW13" i="411"/>
  <c r="BV13" i="411"/>
  <c r="BU13" i="411"/>
  <c r="BT13" i="411"/>
  <c r="BS13" i="411"/>
  <c r="BR13" i="411"/>
  <c r="BQ13" i="411"/>
  <c r="BP13" i="411"/>
  <c r="BO13" i="411"/>
  <c r="BN13" i="411"/>
  <c r="BM13" i="411"/>
  <c r="BL13" i="411"/>
  <c r="BK13" i="411"/>
  <c r="BJ13" i="411"/>
  <c r="BI13" i="411"/>
  <c r="BH13" i="411"/>
  <c r="BG13" i="411"/>
  <c r="BF13" i="411"/>
  <c r="BE13" i="411"/>
  <c r="BD13" i="411"/>
  <c r="BC13" i="411"/>
  <c r="BB13" i="411"/>
  <c r="BA13" i="411"/>
  <c r="AZ13" i="411"/>
  <c r="AY13" i="411"/>
  <c r="AX13" i="411"/>
  <c r="AW13" i="411"/>
  <c r="AV13" i="411"/>
  <c r="AU13" i="411"/>
  <c r="AT13" i="411"/>
  <c r="AS13" i="411"/>
  <c r="AR13" i="411"/>
  <c r="AQ13" i="411"/>
  <c r="AP13" i="411"/>
  <c r="AO13" i="411"/>
  <c r="AN13" i="411"/>
  <c r="AM13" i="411"/>
  <c r="AL13" i="411"/>
  <c r="AK13" i="411"/>
  <c r="AJ13" i="411"/>
  <c r="AI13" i="411"/>
  <c r="AH13" i="411"/>
  <c r="AG13" i="411"/>
  <c r="AF13" i="411"/>
  <c r="AE13" i="411"/>
  <c r="AD13" i="411"/>
  <c r="AC13" i="411"/>
  <c r="AB13" i="411"/>
  <c r="AA13" i="411"/>
  <c r="Z13" i="411"/>
  <c r="Y13" i="411"/>
  <c r="X13" i="411"/>
  <c r="W13" i="411"/>
  <c r="V13" i="411"/>
  <c r="U13" i="411"/>
  <c r="T13" i="411"/>
  <c r="S13" i="411"/>
  <c r="M12" i="411"/>
  <c r="Q12" i="411" s="1"/>
  <c r="Q11" i="411"/>
  <c r="M11" i="411"/>
  <c r="P11" i="411" s="1"/>
  <c r="Q10" i="411"/>
  <c r="M10" i="411"/>
  <c r="P10" i="411" s="1"/>
  <c r="Q9" i="411"/>
  <c r="P9" i="411"/>
  <c r="M9" i="411"/>
  <c r="Q8" i="411"/>
  <c r="P8" i="411"/>
  <c r="M8" i="411"/>
  <c r="M7" i="411"/>
  <c r="B21" i="410"/>
  <c r="F19" i="410"/>
  <c r="F18" i="410"/>
  <c r="F17" i="410"/>
  <c r="F16" i="410"/>
  <c r="A15" i="410"/>
  <c r="DM13" i="410"/>
  <c r="DL13" i="410"/>
  <c r="DK13" i="410"/>
  <c r="DJ13" i="410"/>
  <c r="DI13" i="410"/>
  <c r="DH13" i="410"/>
  <c r="DG13" i="410"/>
  <c r="DF13" i="410"/>
  <c r="DE13" i="410"/>
  <c r="DD13" i="410"/>
  <c r="DC13" i="410"/>
  <c r="DB13" i="410"/>
  <c r="DA13" i="410"/>
  <c r="CZ13" i="410"/>
  <c r="CY13" i="410"/>
  <c r="CX13" i="410"/>
  <c r="CW13" i="410"/>
  <c r="CV13" i="410"/>
  <c r="CU13" i="410"/>
  <c r="CT13" i="410"/>
  <c r="CS13" i="410"/>
  <c r="CR13" i="410"/>
  <c r="CQ13" i="410"/>
  <c r="CP13" i="410"/>
  <c r="CO13" i="410"/>
  <c r="CN13" i="410"/>
  <c r="CM13" i="410"/>
  <c r="CL13" i="410"/>
  <c r="CK13" i="410"/>
  <c r="CJ13" i="410"/>
  <c r="CI13" i="410"/>
  <c r="CH13" i="410"/>
  <c r="CG13" i="410"/>
  <c r="CF13" i="410"/>
  <c r="CE13" i="410"/>
  <c r="CD13" i="410"/>
  <c r="CC13" i="410"/>
  <c r="CB13" i="410"/>
  <c r="CA13" i="410"/>
  <c r="BZ13" i="410"/>
  <c r="BY13" i="410"/>
  <c r="BX13" i="410"/>
  <c r="BW13" i="410"/>
  <c r="BV13" i="410"/>
  <c r="BU13" i="410"/>
  <c r="BT13" i="410"/>
  <c r="BS13" i="410"/>
  <c r="BR13" i="410"/>
  <c r="BQ13" i="410"/>
  <c r="BP13" i="410"/>
  <c r="BO13" i="410"/>
  <c r="BN13" i="410"/>
  <c r="BM13" i="410"/>
  <c r="BL13" i="410"/>
  <c r="BK13" i="410"/>
  <c r="BJ13" i="410"/>
  <c r="BI13" i="410"/>
  <c r="BH13" i="410"/>
  <c r="BG13" i="410"/>
  <c r="BF13" i="410"/>
  <c r="BE13" i="410"/>
  <c r="BD13" i="410"/>
  <c r="BC13" i="410"/>
  <c r="BB13" i="410"/>
  <c r="BA13" i="410"/>
  <c r="AZ13" i="410"/>
  <c r="AY13" i="410"/>
  <c r="AX13" i="410"/>
  <c r="AW13" i="410"/>
  <c r="AV13" i="410"/>
  <c r="AU13" i="410"/>
  <c r="AT13" i="410"/>
  <c r="AS13" i="410"/>
  <c r="AR13" i="410"/>
  <c r="AQ13" i="410"/>
  <c r="AP13" i="410"/>
  <c r="AO13" i="410"/>
  <c r="AN13" i="410"/>
  <c r="AM13" i="410"/>
  <c r="AL13" i="410"/>
  <c r="AK13" i="410"/>
  <c r="AJ13" i="410"/>
  <c r="AI13" i="410"/>
  <c r="AH13" i="410"/>
  <c r="AG13" i="410"/>
  <c r="AF13" i="410"/>
  <c r="AE13" i="410"/>
  <c r="AD13" i="410"/>
  <c r="AC13" i="410"/>
  <c r="AB13" i="410"/>
  <c r="AA13" i="410"/>
  <c r="Z13" i="410"/>
  <c r="Y13" i="410"/>
  <c r="X13" i="410"/>
  <c r="W13" i="410"/>
  <c r="V13" i="410"/>
  <c r="U13" i="410"/>
  <c r="T13" i="410"/>
  <c r="S13" i="410"/>
  <c r="M12" i="410"/>
  <c r="P12" i="410" s="1"/>
  <c r="P11" i="410"/>
  <c r="M11" i="410"/>
  <c r="Q11" i="410" s="1"/>
  <c r="M10" i="410"/>
  <c r="P10" i="410" s="1"/>
  <c r="P9" i="410"/>
  <c r="M9" i="410"/>
  <c r="Q9" i="410" s="1"/>
  <c r="M8" i="410"/>
  <c r="P8" i="410" s="1"/>
  <c r="P7" i="410"/>
  <c r="M7" i="410"/>
  <c r="Q7" i="410" s="1"/>
  <c r="B21" i="409"/>
  <c r="F19" i="409"/>
  <c r="F18" i="409"/>
  <c r="F17" i="409"/>
  <c r="F16" i="409"/>
  <c r="A15" i="409"/>
  <c r="DM13" i="409"/>
  <c r="DL13" i="409"/>
  <c r="DK13" i="409"/>
  <c r="DJ13" i="409"/>
  <c r="DI13" i="409"/>
  <c r="DH13" i="409"/>
  <c r="DG13" i="409"/>
  <c r="DF13" i="409"/>
  <c r="DE13" i="409"/>
  <c r="DD13" i="409"/>
  <c r="DC13" i="409"/>
  <c r="DB13" i="409"/>
  <c r="DA13" i="409"/>
  <c r="CZ13" i="409"/>
  <c r="CY13" i="409"/>
  <c r="CX13" i="409"/>
  <c r="CW13" i="409"/>
  <c r="CV13" i="409"/>
  <c r="CU13" i="409"/>
  <c r="CT13" i="409"/>
  <c r="CS13" i="409"/>
  <c r="CR13" i="409"/>
  <c r="CQ13" i="409"/>
  <c r="CP13" i="409"/>
  <c r="CO13" i="409"/>
  <c r="CN13" i="409"/>
  <c r="CM13" i="409"/>
  <c r="CL13" i="409"/>
  <c r="CK13" i="409"/>
  <c r="CJ13" i="409"/>
  <c r="CI13" i="409"/>
  <c r="CH13" i="409"/>
  <c r="CG13" i="409"/>
  <c r="CF13" i="409"/>
  <c r="CE13" i="409"/>
  <c r="CD13" i="409"/>
  <c r="CC13" i="409"/>
  <c r="CB13" i="409"/>
  <c r="CA13" i="409"/>
  <c r="BZ13" i="409"/>
  <c r="BY13" i="409"/>
  <c r="BX13" i="409"/>
  <c r="BW13" i="409"/>
  <c r="BV13" i="409"/>
  <c r="BU13" i="409"/>
  <c r="BT13" i="409"/>
  <c r="BS13" i="409"/>
  <c r="BR13" i="409"/>
  <c r="BQ13" i="409"/>
  <c r="BP13" i="409"/>
  <c r="BO13" i="409"/>
  <c r="BN13" i="409"/>
  <c r="BM13" i="409"/>
  <c r="BL13" i="409"/>
  <c r="BK13" i="409"/>
  <c r="BJ13" i="409"/>
  <c r="BI13" i="409"/>
  <c r="BH13" i="409"/>
  <c r="BG13" i="409"/>
  <c r="BF13" i="409"/>
  <c r="BE13" i="409"/>
  <c r="BD13" i="409"/>
  <c r="BC13" i="409"/>
  <c r="BB13" i="409"/>
  <c r="BA13" i="409"/>
  <c r="AZ13" i="409"/>
  <c r="AY13" i="409"/>
  <c r="AX13" i="409"/>
  <c r="AW13" i="409"/>
  <c r="AV13" i="409"/>
  <c r="AU13" i="409"/>
  <c r="AT13" i="409"/>
  <c r="AS13" i="409"/>
  <c r="AR13" i="409"/>
  <c r="AQ13" i="409"/>
  <c r="AP13" i="409"/>
  <c r="AO13" i="409"/>
  <c r="AN13" i="409"/>
  <c r="AM13" i="409"/>
  <c r="AL13" i="409"/>
  <c r="AK13" i="409"/>
  <c r="AJ13" i="409"/>
  <c r="AI13" i="409"/>
  <c r="AH13" i="409"/>
  <c r="AG13" i="409"/>
  <c r="AF13" i="409"/>
  <c r="AE13" i="409"/>
  <c r="AD13" i="409"/>
  <c r="AC13" i="409"/>
  <c r="AB13" i="409"/>
  <c r="AA13" i="409"/>
  <c r="Z13" i="409"/>
  <c r="Y13" i="409"/>
  <c r="X13" i="409"/>
  <c r="W13" i="409"/>
  <c r="V13" i="409"/>
  <c r="U13" i="409"/>
  <c r="T13" i="409"/>
  <c r="S13" i="409"/>
  <c r="M12" i="409"/>
  <c r="M11" i="409"/>
  <c r="Q11" i="409" s="1"/>
  <c r="M10" i="409"/>
  <c r="M9" i="409"/>
  <c r="Q9" i="409" s="1"/>
  <c r="M8" i="409"/>
  <c r="M7" i="409"/>
  <c r="Q7" i="409" s="1"/>
  <c r="B21" i="408"/>
  <c r="F19" i="408"/>
  <c r="F18" i="408"/>
  <c r="F17" i="408"/>
  <c r="F16" i="408"/>
  <c r="A15" i="408"/>
  <c r="DM13" i="408"/>
  <c r="DL13" i="408"/>
  <c r="DK13" i="408"/>
  <c r="DJ13" i="408"/>
  <c r="DI13" i="408"/>
  <c r="DH13" i="408"/>
  <c r="DG13" i="408"/>
  <c r="DF13" i="408"/>
  <c r="DE13" i="408"/>
  <c r="DD13" i="408"/>
  <c r="DC13" i="408"/>
  <c r="DB13" i="408"/>
  <c r="DA13" i="408"/>
  <c r="CZ13" i="408"/>
  <c r="CY13" i="408"/>
  <c r="CX13" i="408"/>
  <c r="CW13" i="408"/>
  <c r="CV13" i="408"/>
  <c r="CU13" i="408"/>
  <c r="CT13" i="408"/>
  <c r="CS13" i="408"/>
  <c r="CR13" i="408"/>
  <c r="CQ13" i="408"/>
  <c r="CP13" i="408"/>
  <c r="CO13" i="408"/>
  <c r="CN13" i="408"/>
  <c r="CM13" i="408"/>
  <c r="CL13" i="408"/>
  <c r="CK13" i="408"/>
  <c r="CJ13" i="408"/>
  <c r="CI13" i="408"/>
  <c r="CH13" i="408"/>
  <c r="CG13" i="408"/>
  <c r="CF13" i="408"/>
  <c r="CE13" i="408"/>
  <c r="CD13" i="408"/>
  <c r="CC13" i="408"/>
  <c r="CB13" i="408"/>
  <c r="CA13" i="408"/>
  <c r="BZ13" i="408"/>
  <c r="BY13" i="408"/>
  <c r="BX13" i="408"/>
  <c r="BW13" i="408"/>
  <c r="BV13" i="408"/>
  <c r="BU13" i="408"/>
  <c r="BT13" i="408"/>
  <c r="BS13" i="408"/>
  <c r="BR13" i="408"/>
  <c r="BQ13" i="408"/>
  <c r="BP13" i="408"/>
  <c r="BO13" i="408"/>
  <c r="BN13" i="408"/>
  <c r="BM13" i="408"/>
  <c r="BL13" i="408"/>
  <c r="BK13" i="408"/>
  <c r="BJ13" i="408"/>
  <c r="BI13" i="408"/>
  <c r="BH13" i="408"/>
  <c r="BG13" i="408"/>
  <c r="BF13" i="408"/>
  <c r="BE13" i="408"/>
  <c r="BD13" i="408"/>
  <c r="BC13" i="408"/>
  <c r="BB13" i="408"/>
  <c r="BA13" i="408"/>
  <c r="AZ13" i="408"/>
  <c r="AY13" i="408"/>
  <c r="AX13" i="408"/>
  <c r="AW13" i="408"/>
  <c r="AV13" i="408"/>
  <c r="AU13" i="408"/>
  <c r="AT13" i="408"/>
  <c r="AS13" i="408"/>
  <c r="AR13" i="408"/>
  <c r="AQ13" i="408"/>
  <c r="AP13" i="408"/>
  <c r="AO13" i="408"/>
  <c r="AN13" i="408"/>
  <c r="AM13" i="408"/>
  <c r="AL13" i="408"/>
  <c r="AK13" i="408"/>
  <c r="AJ13" i="408"/>
  <c r="AI13" i="408"/>
  <c r="AH13" i="408"/>
  <c r="AG13" i="408"/>
  <c r="AF13" i="408"/>
  <c r="AE13" i="408"/>
  <c r="AD13" i="408"/>
  <c r="AC13" i="408"/>
  <c r="AB13" i="408"/>
  <c r="AA13" i="408"/>
  <c r="Z13" i="408"/>
  <c r="Y13" i="408"/>
  <c r="X13" i="408"/>
  <c r="W13" i="408"/>
  <c r="V13" i="408"/>
  <c r="U13" i="408"/>
  <c r="T13" i="408"/>
  <c r="S13" i="408"/>
  <c r="M12" i="408"/>
  <c r="Q12" i="408" s="1"/>
  <c r="M11" i="408"/>
  <c r="Q11" i="408" s="1"/>
  <c r="M10" i="408"/>
  <c r="Q10" i="408" s="1"/>
  <c r="P9" i="408"/>
  <c r="M9" i="408"/>
  <c r="Q9" i="408" s="1"/>
  <c r="M8" i="408"/>
  <c r="Q8" i="408" s="1"/>
  <c r="M7" i="408"/>
  <c r="B21" i="407"/>
  <c r="F19" i="407"/>
  <c r="F18" i="407"/>
  <c r="F17" i="407"/>
  <c r="F16" i="407"/>
  <c r="A15" i="407"/>
  <c r="DM13" i="407"/>
  <c r="DL13" i="407"/>
  <c r="DK13" i="407"/>
  <c r="DJ13" i="407"/>
  <c r="DI13" i="407"/>
  <c r="DH13" i="407"/>
  <c r="DG13" i="407"/>
  <c r="DF13" i="407"/>
  <c r="DE13" i="407"/>
  <c r="DD13" i="407"/>
  <c r="DC13" i="407"/>
  <c r="DB13" i="407"/>
  <c r="DA13" i="407"/>
  <c r="CZ13" i="407"/>
  <c r="CY13" i="407"/>
  <c r="CX13" i="407"/>
  <c r="CW13" i="407"/>
  <c r="CV13" i="407"/>
  <c r="CU13" i="407"/>
  <c r="CT13" i="407"/>
  <c r="CS13" i="407"/>
  <c r="CR13" i="407"/>
  <c r="CQ13" i="407"/>
  <c r="CP13" i="407"/>
  <c r="CO13" i="407"/>
  <c r="CN13" i="407"/>
  <c r="CM13" i="407"/>
  <c r="CL13" i="407"/>
  <c r="CK13" i="407"/>
  <c r="CJ13" i="407"/>
  <c r="CI13" i="407"/>
  <c r="CH13" i="407"/>
  <c r="CG13" i="407"/>
  <c r="CF13" i="407"/>
  <c r="CE13" i="407"/>
  <c r="CD13" i="407"/>
  <c r="CC13" i="407"/>
  <c r="CB13" i="407"/>
  <c r="CA13" i="407"/>
  <c r="BZ13" i="407"/>
  <c r="BY13" i="407"/>
  <c r="BX13" i="407"/>
  <c r="BW13" i="407"/>
  <c r="BV13" i="407"/>
  <c r="BU13" i="407"/>
  <c r="BT13" i="407"/>
  <c r="BS13" i="407"/>
  <c r="BR13" i="407"/>
  <c r="BQ13" i="407"/>
  <c r="BP13" i="407"/>
  <c r="BO13" i="407"/>
  <c r="BN13" i="407"/>
  <c r="BM13" i="407"/>
  <c r="BL13" i="407"/>
  <c r="BK13" i="407"/>
  <c r="BJ13" i="407"/>
  <c r="BI13" i="407"/>
  <c r="BH13" i="407"/>
  <c r="BG13" i="407"/>
  <c r="BF13" i="407"/>
  <c r="BE13" i="407"/>
  <c r="BD13" i="407"/>
  <c r="BC13" i="407"/>
  <c r="BB13" i="407"/>
  <c r="BA13" i="407"/>
  <c r="AZ13" i="407"/>
  <c r="AY13" i="407"/>
  <c r="AX13" i="407"/>
  <c r="AW13" i="407"/>
  <c r="AV13" i="407"/>
  <c r="AU13" i="407"/>
  <c r="AT13" i="407"/>
  <c r="AS13" i="407"/>
  <c r="AR13" i="407"/>
  <c r="AQ13" i="407"/>
  <c r="AP13" i="407"/>
  <c r="AO13" i="407"/>
  <c r="AN13" i="407"/>
  <c r="AM13" i="407"/>
  <c r="AL13" i="407"/>
  <c r="AK13" i="407"/>
  <c r="AJ13" i="407"/>
  <c r="AI13" i="407"/>
  <c r="AH13" i="407"/>
  <c r="AG13" i="407"/>
  <c r="AF13" i="407"/>
  <c r="AE13" i="407"/>
  <c r="AD13" i="407"/>
  <c r="AC13" i="407"/>
  <c r="AB13" i="407"/>
  <c r="AA13" i="407"/>
  <c r="Z13" i="407"/>
  <c r="Y13" i="407"/>
  <c r="X13" i="407"/>
  <c r="W13" i="407"/>
  <c r="V13" i="407"/>
  <c r="U13" i="407"/>
  <c r="T13" i="407"/>
  <c r="S13" i="407"/>
  <c r="M12" i="407"/>
  <c r="P12" i="407" s="1"/>
  <c r="M11" i="407"/>
  <c r="Q11" i="407" s="1"/>
  <c r="Q10" i="407"/>
  <c r="M10" i="407"/>
  <c r="P10" i="407" s="1"/>
  <c r="Q9" i="407"/>
  <c r="P9" i="407"/>
  <c r="M9" i="407"/>
  <c r="M8" i="407"/>
  <c r="P8" i="407" s="1"/>
  <c r="M7" i="407"/>
  <c r="M13" i="407" s="1"/>
  <c r="E19" i="407" s="1"/>
  <c r="B21" i="406"/>
  <c r="F19" i="406"/>
  <c r="F18" i="406"/>
  <c r="F17" i="406"/>
  <c r="F16" i="406"/>
  <c r="A15" i="406"/>
  <c r="DM13" i="406"/>
  <c r="DL13" i="406"/>
  <c r="DK13" i="406"/>
  <c r="DJ13" i="406"/>
  <c r="DI13" i="406"/>
  <c r="DH13" i="406"/>
  <c r="DG13" i="406"/>
  <c r="DF13" i="406"/>
  <c r="DE13" i="406"/>
  <c r="DD13" i="406"/>
  <c r="DC13" i="406"/>
  <c r="DB13" i="406"/>
  <c r="DA13" i="406"/>
  <c r="CZ13" i="406"/>
  <c r="CY13" i="406"/>
  <c r="CX13" i="406"/>
  <c r="CW13" i="406"/>
  <c r="CV13" i="406"/>
  <c r="CU13" i="406"/>
  <c r="CT13" i="406"/>
  <c r="CS13" i="406"/>
  <c r="CR13" i="406"/>
  <c r="CQ13" i="406"/>
  <c r="CP13" i="406"/>
  <c r="CO13" i="406"/>
  <c r="CN13" i="406"/>
  <c r="CM13" i="406"/>
  <c r="CL13" i="406"/>
  <c r="CK13" i="406"/>
  <c r="CJ13" i="406"/>
  <c r="CI13" i="406"/>
  <c r="CH13" i="406"/>
  <c r="CG13" i="406"/>
  <c r="CF13" i="406"/>
  <c r="CE13" i="406"/>
  <c r="CD13" i="406"/>
  <c r="CC13" i="406"/>
  <c r="CB13" i="406"/>
  <c r="CA13" i="406"/>
  <c r="BZ13" i="406"/>
  <c r="BY13" i="406"/>
  <c r="BX13" i="406"/>
  <c r="BW13" i="406"/>
  <c r="BV13" i="406"/>
  <c r="BU13" i="406"/>
  <c r="BT13" i="406"/>
  <c r="BS13" i="406"/>
  <c r="BR13" i="406"/>
  <c r="BQ13" i="406"/>
  <c r="BP13" i="406"/>
  <c r="BO13" i="406"/>
  <c r="BN13" i="406"/>
  <c r="BM13" i="406"/>
  <c r="BL13" i="406"/>
  <c r="BK13" i="406"/>
  <c r="BJ13" i="406"/>
  <c r="BI13" i="406"/>
  <c r="BH13" i="406"/>
  <c r="BG13" i="406"/>
  <c r="BF13" i="406"/>
  <c r="BE13" i="406"/>
  <c r="BD13" i="406"/>
  <c r="BC13" i="406"/>
  <c r="BB13" i="406"/>
  <c r="BA13" i="406"/>
  <c r="AZ13" i="406"/>
  <c r="AY13" i="406"/>
  <c r="AX13" i="406"/>
  <c r="AW13" i="406"/>
  <c r="AV13" i="406"/>
  <c r="AU13" i="406"/>
  <c r="AT13" i="406"/>
  <c r="AS13" i="406"/>
  <c r="AR13" i="406"/>
  <c r="AQ13" i="406"/>
  <c r="AP13" i="406"/>
  <c r="AO13" i="406"/>
  <c r="AN13" i="406"/>
  <c r="AM13" i="406"/>
  <c r="AL13" i="406"/>
  <c r="AK13" i="406"/>
  <c r="AJ13" i="406"/>
  <c r="AI13" i="406"/>
  <c r="AH13" i="406"/>
  <c r="AG13" i="406"/>
  <c r="AF13" i="406"/>
  <c r="AE13" i="406"/>
  <c r="AD13" i="406"/>
  <c r="AC13" i="406"/>
  <c r="AB13" i="406"/>
  <c r="AA13" i="406"/>
  <c r="Z13" i="406"/>
  <c r="Y13" i="406"/>
  <c r="X13" i="406"/>
  <c r="W13" i="406"/>
  <c r="V13" i="406"/>
  <c r="U13" i="406"/>
  <c r="T13" i="406"/>
  <c r="S13" i="406"/>
  <c r="M12" i="406"/>
  <c r="M11" i="406"/>
  <c r="Q11" i="406" s="1"/>
  <c r="M10" i="406"/>
  <c r="Q10" i="406" s="1"/>
  <c r="Q9" i="406"/>
  <c r="M9" i="406"/>
  <c r="P9" i="406" s="1"/>
  <c r="Q8" i="406"/>
  <c r="M8" i="406"/>
  <c r="P8" i="406" s="1"/>
  <c r="Q7" i="406"/>
  <c r="P7" i="406"/>
  <c r="M7" i="406"/>
  <c r="B21" i="405"/>
  <c r="F19" i="405"/>
  <c r="F18" i="405"/>
  <c r="F17" i="405"/>
  <c r="F16" i="405"/>
  <c r="A15" i="405"/>
  <c r="DM13" i="405"/>
  <c r="DL13" i="405"/>
  <c r="DK13" i="405"/>
  <c r="DJ13" i="405"/>
  <c r="DI13" i="405"/>
  <c r="DH13" i="405"/>
  <c r="DG13" i="405"/>
  <c r="DF13" i="405"/>
  <c r="DE13" i="405"/>
  <c r="DD13" i="405"/>
  <c r="DC13" i="405"/>
  <c r="DB13" i="405"/>
  <c r="DA13" i="405"/>
  <c r="CZ13" i="405"/>
  <c r="CY13" i="405"/>
  <c r="CX13" i="405"/>
  <c r="CW13" i="405"/>
  <c r="CV13" i="405"/>
  <c r="CU13" i="405"/>
  <c r="CT13" i="405"/>
  <c r="CS13" i="405"/>
  <c r="CR13" i="405"/>
  <c r="CQ13" i="405"/>
  <c r="CP13" i="405"/>
  <c r="CO13" i="405"/>
  <c r="CN13" i="405"/>
  <c r="CM13" i="405"/>
  <c r="CL13" i="405"/>
  <c r="CK13" i="405"/>
  <c r="CJ13" i="405"/>
  <c r="CI13" i="405"/>
  <c r="CH13" i="405"/>
  <c r="CG13" i="405"/>
  <c r="CF13" i="405"/>
  <c r="CE13" i="405"/>
  <c r="CD13" i="405"/>
  <c r="CC13" i="405"/>
  <c r="CB13" i="405"/>
  <c r="CA13" i="405"/>
  <c r="BZ13" i="405"/>
  <c r="BY13" i="405"/>
  <c r="BX13" i="405"/>
  <c r="BW13" i="405"/>
  <c r="BV13" i="405"/>
  <c r="BU13" i="405"/>
  <c r="BT13" i="405"/>
  <c r="BS13" i="405"/>
  <c r="BR13" i="405"/>
  <c r="BQ13" i="405"/>
  <c r="BP13" i="405"/>
  <c r="BO13" i="405"/>
  <c r="BN13" i="405"/>
  <c r="BM13" i="405"/>
  <c r="BL13" i="405"/>
  <c r="BK13" i="405"/>
  <c r="BJ13" i="405"/>
  <c r="BI13" i="405"/>
  <c r="BH13" i="405"/>
  <c r="BG13" i="405"/>
  <c r="BF13" i="405"/>
  <c r="BE13" i="405"/>
  <c r="BD13" i="405"/>
  <c r="BC13" i="405"/>
  <c r="BB13" i="405"/>
  <c r="BA13" i="405"/>
  <c r="AZ13" i="405"/>
  <c r="AY13" i="405"/>
  <c r="AX13" i="405"/>
  <c r="AW13" i="405"/>
  <c r="AV13" i="405"/>
  <c r="AU13" i="405"/>
  <c r="AT13" i="405"/>
  <c r="AS13" i="405"/>
  <c r="AR13" i="405"/>
  <c r="AQ13" i="405"/>
  <c r="AP13" i="405"/>
  <c r="AO13" i="405"/>
  <c r="AN13" i="405"/>
  <c r="AM13" i="405"/>
  <c r="AL13" i="405"/>
  <c r="AK13" i="405"/>
  <c r="AJ13" i="405"/>
  <c r="AI13" i="405"/>
  <c r="AH13" i="405"/>
  <c r="AG13" i="405"/>
  <c r="AF13" i="405"/>
  <c r="AE13" i="405"/>
  <c r="AD13" i="405"/>
  <c r="AC13" i="405"/>
  <c r="AB13" i="405"/>
  <c r="AA13" i="405"/>
  <c r="Z13" i="405"/>
  <c r="Y13" i="405"/>
  <c r="X13" i="405"/>
  <c r="W13" i="405"/>
  <c r="V13" i="405"/>
  <c r="U13" i="405"/>
  <c r="T13" i="405"/>
  <c r="S13" i="405"/>
  <c r="Q12" i="405"/>
  <c r="M12" i="405"/>
  <c r="P12" i="405" s="1"/>
  <c r="M11" i="405"/>
  <c r="M10" i="405"/>
  <c r="M9" i="405"/>
  <c r="Q9" i="405" s="1"/>
  <c r="Q8" i="405"/>
  <c r="M8" i="405"/>
  <c r="P8" i="405" s="1"/>
  <c r="R8" i="405" s="1"/>
  <c r="DN8" i="405" s="1"/>
  <c r="DO8" i="405" s="1"/>
  <c r="M7" i="405"/>
  <c r="B21" i="404"/>
  <c r="F19" i="404"/>
  <c r="F18" i="404"/>
  <c r="F17" i="404"/>
  <c r="F16" i="404"/>
  <c r="A15" i="404"/>
  <c r="DM13" i="404"/>
  <c r="DL13" i="404"/>
  <c r="DK13" i="404"/>
  <c r="DJ13" i="404"/>
  <c r="DI13" i="404"/>
  <c r="DH13" i="404"/>
  <c r="DG13" i="404"/>
  <c r="DF13" i="404"/>
  <c r="DE13" i="404"/>
  <c r="DD13" i="404"/>
  <c r="DC13" i="404"/>
  <c r="DB13" i="404"/>
  <c r="DA13" i="404"/>
  <c r="CZ13" i="404"/>
  <c r="CY13" i="404"/>
  <c r="CX13" i="404"/>
  <c r="CW13" i="404"/>
  <c r="CV13" i="404"/>
  <c r="CU13" i="404"/>
  <c r="CT13" i="404"/>
  <c r="CS13" i="404"/>
  <c r="CR13" i="404"/>
  <c r="CQ13" i="404"/>
  <c r="CP13" i="404"/>
  <c r="CO13" i="404"/>
  <c r="CN13" i="404"/>
  <c r="CM13" i="404"/>
  <c r="CL13" i="404"/>
  <c r="CK13" i="404"/>
  <c r="CJ13" i="404"/>
  <c r="CI13" i="404"/>
  <c r="CH13" i="404"/>
  <c r="CG13" i="404"/>
  <c r="CF13" i="404"/>
  <c r="CE13" i="404"/>
  <c r="CD13" i="404"/>
  <c r="CC13" i="404"/>
  <c r="CB13" i="404"/>
  <c r="CA13" i="404"/>
  <c r="BZ13" i="404"/>
  <c r="BY13" i="404"/>
  <c r="BX13" i="404"/>
  <c r="BW13" i="404"/>
  <c r="BV13" i="404"/>
  <c r="BU13" i="404"/>
  <c r="BT13" i="404"/>
  <c r="BS13" i="404"/>
  <c r="BR13" i="404"/>
  <c r="BQ13" i="404"/>
  <c r="BP13" i="404"/>
  <c r="BO13" i="404"/>
  <c r="BN13" i="404"/>
  <c r="BM13" i="404"/>
  <c r="BL13" i="404"/>
  <c r="BK13" i="404"/>
  <c r="BJ13" i="404"/>
  <c r="BI13" i="404"/>
  <c r="BH13" i="404"/>
  <c r="BG13" i="404"/>
  <c r="BF13" i="404"/>
  <c r="BE13" i="404"/>
  <c r="BD13" i="404"/>
  <c r="BC13" i="404"/>
  <c r="BB13" i="404"/>
  <c r="BA13" i="404"/>
  <c r="AZ13" i="404"/>
  <c r="AY13" i="404"/>
  <c r="AX13" i="404"/>
  <c r="AW13" i="404"/>
  <c r="AV13" i="404"/>
  <c r="AU13" i="404"/>
  <c r="AT13" i="404"/>
  <c r="AS13" i="404"/>
  <c r="AR13" i="404"/>
  <c r="AQ13" i="404"/>
  <c r="AP13" i="404"/>
  <c r="AO13" i="404"/>
  <c r="AN13" i="404"/>
  <c r="AM13" i="404"/>
  <c r="AL13" i="404"/>
  <c r="AK13" i="404"/>
  <c r="AJ13" i="404"/>
  <c r="AI13" i="404"/>
  <c r="AH13" i="404"/>
  <c r="AG13" i="404"/>
  <c r="AF13" i="404"/>
  <c r="AE13" i="404"/>
  <c r="AD13" i="404"/>
  <c r="AC13" i="404"/>
  <c r="AB13" i="404"/>
  <c r="AA13" i="404"/>
  <c r="Z13" i="404"/>
  <c r="Y13" i="404"/>
  <c r="X13" i="404"/>
  <c r="W13" i="404"/>
  <c r="V13" i="404"/>
  <c r="U13" i="404"/>
  <c r="T13" i="404"/>
  <c r="S13" i="404"/>
  <c r="M12" i="404"/>
  <c r="M11" i="404"/>
  <c r="Q11" i="404" s="1"/>
  <c r="Q10" i="404"/>
  <c r="P10" i="404"/>
  <c r="M10" i="404"/>
  <c r="M9" i="404"/>
  <c r="Q9" i="404" s="1"/>
  <c r="Q8" i="404"/>
  <c r="M8" i="404"/>
  <c r="M7" i="404"/>
  <c r="B21" i="403"/>
  <c r="F19" i="403"/>
  <c r="F18" i="403"/>
  <c r="F17" i="403"/>
  <c r="F16" i="403"/>
  <c r="A15" i="403"/>
  <c r="DM13" i="403"/>
  <c r="DL13" i="403"/>
  <c r="DK13" i="403"/>
  <c r="DJ13" i="403"/>
  <c r="DI13" i="403"/>
  <c r="DH13" i="403"/>
  <c r="DG13" i="403"/>
  <c r="DF13" i="403"/>
  <c r="DE13" i="403"/>
  <c r="DD13" i="403"/>
  <c r="DC13" i="403"/>
  <c r="DB13" i="403"/>
  <c r="DA13" i="403"/>
  <c r="CZ13" i="403"/>
  <c r="CY13" i="403"/>
  <c r="CX13" i="403"/>
  <c r="CW13" i="403"/>
  <c r="CV13" i="403"/>
  <c r="CU13" i="403"/>
  <c r="CT13" i="403"/>
  <c r="CS13" i="403"/>
  <c r="CR13" i="403"/>
  <c r="CQ13" i="403"/>
  <c r="CP13" i="403"/>
  <c r="CO13" i="403"/>
  <c r="CN13" i="403"/>
  <c r="CM13" i="403"/>
  <c r="CL13" i="403"/>
  <c r="CK13" i="403"/>
  <c r="CJ13" i="403"/>
  <c r="CI13" i="403"/>
  <c r="CH13" i="403"/>
  <c r="CG13" i="403"/>
  <c r="CF13" i="403"/>
  <c r="CE13" i="403"/>
  <c r="CD13" i="403"/>
  <c r="CC13" i="403"/>
  <c r="CB13" i="403"/>
  <c r="CA13" i="403"/>
  <c r="BZ13" i="403"/>
  <c r="BY13" i="403"/>
  <c r="BX13" i="403"/>
  <c r="BW13" i="403"/>
  <c r="BV13" i="403"/>
  <c r="BU13" i="403"/>
  <c r="BT13" i="403"/>
  <c r="BS13" i="403"/>
  <c r="BR13" i="403"/>
  <c r="BQ13" i="403"/>
  <c r="BP13" i="403"/>
  <c r="BO13" i="403"/>
  <c r="BN13" i="403"/>
  <c r="BM13" i="403"/>
  <c r="BL13" i="403"/>
  <c r="BK13" i="403"/>
  <c r="BJ13" i="403"/>
  <c r="BI13" i="403"/>
  <c r="BH13" i="403"/>
  <c r="BG13" i="403"/>
  <c r="BF13" i="403"/>
  <c r="BE13" i="403"/>
  <c r="BD13" i="403"/>
  <c r="BC13" i="403"/>
  <c r="BB13" i="403"/>
  <c r="BA13" i="403"/>
  <c r="AZ13" i="403"/>
  <c r="AY13" i="403"/>
  <c r="AX13" i="403"/>
  <c r="AW13" i="403"/>
  <c r="AV13" i="403"/>
  <c r="AU13" i="403"/>
  <c r="AT13" i="403"/>
  <c r="AS13" i="403"/>
  <c r="AR13" i="403"/>
  <c r="AQ13" i="403"/>
  <c r="AP13" i="403"/>
  <c r="AO13" i="403"/>
  <c r="AN13" i="403"/>
  <c r="AM13" i="403"/>
  <c r="AL13" i="403"/>
  <c r="AK13" i="403"/>
  <c r="AJ13" i="403"/>
  <c r="AI13" i="403"/>
  <c r="AH13" i="403"/>
  <c r="AG13" i="403"/>
  <c r="AF13" i="403"/>
  <c r="AE13" i="403"/>
  <c r="AD13" i="403"/>
  <c r="AC13" i="403"/>
  <c r="AB13" i="403"/>
  <c r="AA13" i="403"/>
  <c r="Z13" i="403"/>
  <c r="Y13" i="403"/>
  <c r="X13" i="403"/>
  <c r="W13" i="403"/>
  <c r="V13" i="403"/>
  <c r="U13" i="403"/>
  <c r="T13" i="403"/>
  <c r="S13" i="403"/>
  <c r="M12" i="403"/>
  <c r="P12" i="403" s="1"/>
  <c r="P11" i="403"/>
  <c r="M11" i="403"/>
  <c r="Q11" i="403" s="1"/>
  <c r="M10" i="403"/>
  <c r="P10" i="403" s="1"/>
  <c r="P9" i="403"/>
  <c r="M9" i="403"/>
  <c r="Q9" i="403" s="1"/>
  <c r="M8" i="403"/>
  <c r="P8" i="403" s="1"/>
  <c r="P7" i="403"/>
  <c r="M7" i="403"/>
  <c r="Q7" i="403" s="1"/>
  <c r="B21" i="402"/>
  <c r="F19" i="402"/>
  <c r="F18" i="402"/>
  <c r="F17" i="402"/>
  <c r="F16" i="402"/>
  <c r="A15" i="402"/>
  <c r="DM13" i="402"/>
  <c r="DL13" i="402"/>
  <c r="DK13" i="402"/>
  <c r="DJ13" i="402"/>
  <c r="DI13" i="402"/>
  <c r="DH13" i="402"/>
  <c r="DG13" i="402"/>
  <c r="DF13" i="402"/>
  <c r="DE13" i="402"/>
  <c r="DD13" i="402"/>
  <c r="DC13" i="402"/>
  <c r="DB13" i="402"/>
  <c r="DA13" i="402"/>
  <c r="CZ13" i="402"/>
  <c r="CY13" i="402"/>
  <c r="CX13" i="402"/>
  <c r="CW13" i="402"/>
  <c r="CV13" i="402"/>
  <c r="CU13" i="402"/>
  <c r="CT13" i="402"/>
  <c r="CS13" i="402"/>
  <c r="CR13" i="402"/>
  <c r="CQ13" i="402"/>
  <c r="CP13" i="402"/>
  <c r="CO13" i="402"/>
  <c r="CN13" i="402"/>
  <c r="CM13" i="402"/>
  <c r="CL13" i="402"/>
  <c r="CK13" i="402"/>
  <c r="CJ13" i="402"/>
  <c r="CI13" i="402"/>
  <c r="CH13" i="402"/>
  <c r="CG13" i="402"/>
  <c r="CF13" i="402"/>
  <c r="CE13" i="402"/>
  <c r="CD13" i="402"/>
  <c r="CC13" i="402"/>
  <c r="CB13" i="402"/>
  <c r="CA13" i="402"/>
  <c r="BZ13" i="402"/>
  <c r="BY13" i="402"/>
  <c r="BX13" i="402"/>
  <c r="BW13" i="402"/>
  <c r="BV13" i="402"/>
  <c r="BU13" i="402"/>
  <c r="BT13" i="402"/>
  <c r="BS13" i="402"/>
  <c r="BR13" i="402"/>
  <c r="BQ13" i="402"/>
  <c r="BP13" i="402"/>
  <c r="BO13" i="402"/>
  <c r="BN13" i="402"/>
  <c r="BM13" i="402"/>
  <c r="BL13" i="402"/>
  <c r="BK13" i="402"/>
  <c r="BJ13" i="402"/>
  <c r="BI13" i="402"/>
  <c r="BH13" i="402"/>
  <c r="BG13" i="402"/>
  <c r="BF13" i="402"/>
  <c r="BE13" i="402"/>
  <c r="BD13" i="402"/>
  <c r="BC13" i="402"/>
  <c r="BB13" i="402"/>
  <c r="BA13" i="402"/>
  <c r="AZ13" i="402"/>
  <c r="AY13" i="402"/>
  <c r="AX13" i="402"/>
  <c r="AW13" i="402"/>
  <c r="AV13" i="402"/>
  <c r="AU13" i="402"/>
  <c r="AT13" i="402"/>
  <c r="AS13" i="402"/>
  <c r="AR13" i="402"/>
  <c r="AQ13" i="402"/>
  <c r="AP13" i="402"/>
  <c r="AO13" i="402"/>
  <c r="AN13" i="402"/>
  <c r="AM13" i="402"/>
  <c r="AL13" i="402"/>
  <c r="AK13" i="402"/>
  <c r="AJ13" i="402"/>
  <c r="AI13" i="402"/>
  <c r="AH13" i="402"/>
  <c r="AG13" i="402"/>
  <c r="AF13" i="402"/>
  <c r="AE13" i="402"/>
  <c r="AD13" i="402"/>
  <c r="AC13" i="402"/>
  <c r="AB13" i="402"/>
  <c r="AA13" i="402"/>
  <c r="Z13" i="402"/>
  <c r="Y13" i="402"/>
  <c r="X13" i="402"/>
  <c r="W13" i="402"/>
  <c r="V13" i="402"/>
  <c r="U13" i="402"/>
  <c r="T13" i="402"/>
  <c r="S13" i="402"/>
  <c r="Q12" i="402"/>
  <c r="M12" i="402"/>
  <c r="P12" i="402" s="1"/>
  <c r="M11" i="402"/>
  <c r="M10" i="402"/>
  <c r="M9" i="402"/>
  <c r="M8" i="402"/>
  <c r="P8" i="402" s="1"/>
  <c r="M7" i="402"/>
  <c r="B21" i="401"/>
  <c r="F19" i="401"/>
  <c r="F18" i="401"/>
  <c r="F17" i="401"/>
  <c r="F16" i="401"/>
  <c r="A15" i="401"/>
  <c r="DM13" i="401"/>
  <c r="DL13" i="401"/>
  <c r="DK13" i="401"/>
  <c r="DJ13" i="401"/>
  <c r="DI13" i="401"/>
  <c r="DH13" i="401"/>
  <c r="DG13" i="401"/>
  <c r="DF13" i="401"/>
  <c r="DE13" i="401"/>
  <c r="DD13" i="401"/>
  <c r="DC13" i="401"/>
  <c r="DB13" i="401"/>
  <c r="DA13" i="401"/>
  <c r="CZ13" i="401"/>
  <c r="CY13" i="401"/>
  <c r="CX13" i="401"/>
  <c r="CW13" i="401"/>
  <c r="CV13" i="401"/>
  <c r="CU13" i="401"/>
  <c r="CT13" i="401"/>
  <c r="CS13" i="401"/>
  <c r="CR13" i="401"/>
  <c r="CQ13" i="401"/>
  <c r="CP13" i="401"/>
  <c r="CO13" i="401"/>
  <c r="CN13" i="401"/>
  <c r="CM13" i="401"/>
  <c r="CL13" i="401"/>
  <c r="CK13" i="401"/>
  <c r="CJ13" i="401"/>
  <c r="CI13" i="401"/>
  <c r="CH13" i="401"/>
  <c r="CG13" i="401"/>
  <c r="CF13" i="401"/>
  <c r="CE13" i="401"/>
  <c r="CD13" i="401"/>
  <c r="CC13" i="401"/>
  <c r="CB13" i="401"/>
  <c r="CA13" i="401"/>
  <c r="BZ13" i="401"/>
  <c r="BY13" i="401"/>
  <c r="BX13" i="401"/>
  <c r="BW13" i="401"/>
  <c r="BV13" i="401"/>
  <c r="BU13" i="401"/>
  <c r="BT13" i="401"/>
  <c r="BS13" i="401"/>
  <c r="BR13" i="401"/>
  <c r="BQ13" i="401"/>
  <c r="BP13" i="401"/>
  <c r="BO13" i="401"/>
  <c r="BN13" i="401"/>
  <c r="BM13" i="401"/>
  <c r="BL13" i="401"/>
  <c r="BK13" i="401"/>
  <c r="BJ13" i="401"/>
  <c r="BI13" i="401"/>
  <c r="BH13" i="401"/>
  <c r="BG13" i="401"/>
  <c r="BF13" i="401"/>
  <c r="BE13" i="401"/>
  <c r="BD13" i="401"/>
  <c r="BC13" i="401"/>
  <c r="BB13" i="401"/>
  <c r="BA13" i="401"/>
  <c r="AZ13" i="401"/>
  <c r="AY13" i="401"/>
  <c r="AX13" i="401"/>
  <c r="AW13" i="401"/>
  <c r="AV13" i="401"/>
  <c r="AU13" i="401"/>
  <c r="AT13" i="401"/>
  <c r="AS13" i="401"/>
  <c r="AR13" i="401"/>
  <c r="AQ13" i="401"/>
  <c r="AP13" i="401"/>
  <c r="AO13" i="401"/>
  <c r="AN13" i="401"/>
  <c r="AM13" i="401"/>
  <c r="AL13" i="401"/>
  <c r="AK13" i="401"/>
  <c r="AJ13" i="401"/>
  <c r="AI13" i="401"/>
  <c r="AH13" i="401"/>
  <c r="AG13" i="401"/>
  <c r="AF13" i="401"/>
  <c r="AE13" i="401"/>
  <c r="AD13" i="401"/>
  <c r="AC13" i="401"/>
  <c r="AB13" i="401"/>
  <c r="AA13" i="401"/>
  <c r="Z13" i="401"/>
  <c r="Y13" i="401"/>
  <c r="X13" i="401"/>
  <c r="W13" i="401"/>
  <c r="V13" i="401"/>
  <c r="U13" i="401"/>
  <c r="T13" i="401"/>
  <c r="S13" i="401"/>
  <c r="Q12" i="401"/>
  <c r="P12" i="401"/>
  <c r="M12" i="401"/>
  <c r="M11" i="401"/>
  <c r="M10" i="401"/>
  <c r="M9" i="401"/>
  <c r="Q9" i="401" s="1"/>
  <c r="M8" i="401"/>
  <c r="Q8" i="401" s="1"/>
  <c r="Q7" i="401"/>
  <c r="M7" i="401"/>
  <c r="B21" i="400"/>
  <c r="F19" i="400"/>
  <c r="F18" i="400"/>
  <c r="F17" i="400"/>
  <c r="F16" i="400"/>
  <c r="A15" i="400"/>
  <c r="DM13" i="400"/>
  <c r="DL13" i="400"/>
  <c r="DK13" i="400"/>
  <c r="DJ13" i="400"/>
  <c r="DI13" i="400"/>
  <c r="DH13" i="400"/>
  <c r="DG13" i="400"/>
  <c r="DF13" i="400"/>
  <c r="DE13" i="400"/>
  <c r="DD13" i="400"/>
  <c r="DC13" i="400"/>
  <c r="DB13" i="400"/>
  <c r="DA13" i="400"/>
  <c r="CZ13" i="400"/>
  <c r="CY13" i="400"/>
  <c r="CX13" i="400"/>
  <c r="CW13" i="400"/>
  <c r="CV13" i="400"/>
  <c r="CU13" i="400"/>
  <c r="CT13" i="400"/>
  <c r="CS13" i="400"/>
  <c r="CR13" i="400"/>
  <c r="CQ13" i="400"/>
  <c r="CP13" i="400"/>
  <c r="CO13" i="400"/>
  <c r="CN13" i="400"/>
  <c r="CM13" i="400"/>
  <c r="CL13" i="400"/>
  <c r="CK13" i="400"/>
  <c r="CJ13" i="400"/>
  <c r="CI13" i="400"/>
  <c r="CH13" i="400"/>
  <c r="CG13" i="400"/>
  <c r="CF13" i="400"/>
  <c r="CE13" i="400"/>
  <c r="CD13" i="400"/>
  <c r="CC13" i="400"/>
  <c r="CB13" i="400"/>
  <c r="CA13" i="400"/>
  <c r="BZ13" i="400"/>
  <c r="BY13" i="400"/>
  <c r="BX13" i="400"/>
  <c r="BW13" i="400"/>
  <c r="BV13" i="400"/>
  <c r="BU13" i="400"/>
  <c r="BT13" i="400"/>
  <c r="BS13" i="400"/>
  <c r="BR13" i="400"/>
  <c r="BQ13" i="400"/>
  <c r="BP13" i="400"/>
  <c r="BO13" i="400"/>
  <c r="BN13" i="400"/>
  <c r="BM13" i="400"/>
  <c r="BL13" i="400"/>
  <c r="BK13" i="400"/>
  <c r="BJ13" i="400"/>
  <c r="BI13" i="400"/>
  <c r="BH13" i="400"/>
  <c r="BG13" i="400"/>
  <c r="BF13" i="400"/>
  <c r="BE13" i="400"/>
  <c r="BD13" i="400"/>
  <c r="BC13" i="400"/>
  <c r="BB13" i="400"/>
  <c r="BA13" i="400"/>
  <c r="AZ13" i="400"/>
  <c r="AY13" i="400"/>
  <c r="AX13" i="400"/>
  <c r="AW13" i="400"/>
  <c r="AV13" i="400"/>
  <c r="AU13" i="400"/>
  <c r="AT13" i="400"/>
  <c r="AS13" i="400"/>
  <c r="AR13" i="400"/>
  <c r="AQ13" i="400"/>
  <c r="AP13" i="400"/>
  <c r="AO13" i="400"/>
  <c r="AN13" i="400"/>
  <c r="AM13" i="400"/>
  <c r="AL13" i="400"/>
  <c r="AK13" i="400"/>
  <c r="AJ13" i="400"/>
  <c r="AI13" i="400"/>
  <c r="AH13" i="400"/>
  <c r="AG13" i="400"/>
  <c r="AF13" i="400"/>
  <c r="AE13" i="400"/>
  <c r="AD13" i="400"/>
  <c r="AC13" i="400"/>
  <c r="AB13" i="400"/>
  <c r="AA13" i="400"/>
  <c r="Z13" i="400"/>
  <c r="Y13" i="400"/>
  <c r="X13" i="400"/>
  <c r="W13" i="400"/>
  <c r="V13" i="400"/>
  <c r="U13" i="400"/>
  <c r="T13" i="400"/>
  <c r="S13" i="400"/>
  <c r="M12" i="400"/>
  <c r="P11" i="400"/>
  <c r="M11" i="400"/>
  <c r="Q11" i="400" s="1"/>
  <c r="Q10" i="400"/>
  <c r="P10" i="400"/>
  <c r="M10" i="400"/>
  <c r="M9" i="400"/>
  <c r="M8" i="400"/>
  <c r="P7" i="400"/>
  <c r="M7" i="400"/>
  <c r="Q7" i="400" s="1"/>
  <c r="B21" i="399"/>
  <c r="F19" i="399"/>
  <c r="F18" i="399"/>
  <c r="F17" i="399"/>
  <c r="F16" i="399"/>
  <c r="A15" i="399"/>
  <c r="DM13" i="399"/>
  <c r="DL13" i="399"/>
  <c r="DK13" i="399"/>
  <c r="DJ13" i="399"/>
  <c r="DI13" i="399"/>
  <c r="DH13" i="399"/>
  <c r="DG13" i="399"/>
  <c r="DF13" i="399"/>
  <c r="DE13" i="399"/>
  <c r="DD13" i="399"/>
  <c r="DC13" i="399"/>
  <c r="DB13" i="399"/>
  <c r="DA13" i="399"/>
  <c r="CZ13" i="399"/>
  <c r="CY13" i="399"/>
  <c r="CX13" i="399"/>
  <c r="CW13" i="399"/>
  <c r="CV13" i="399"/>
  <c r="CU13" i="399"/>
  <c r="CT13" i="399"/>
  <c r="CS13" i="399"/>
  <c r="CR13" i="399"/>
  <c r="CQ13" i="399"/>
  <c r="CP13" i="399"/>
  <c r="CO13" i="399"/>
  <c r="CN13" i="399"/>
  <c r="CM13" i="399"/>
  <c r="CL13" i="399"/>
  <c r="CK13" i="399"/>
  <c r="CJ13" i="399"/>
  <c r="CI13" i="399"/>
  <c r="CH13" i="399"/>
  <c r="CG13" i="399"/>
  <c r="CF13" i="399"/>
  <c r="CE13" i="399"/>
  <c r="CD13" i="399"/>
  <c r="CC13" i="399"/>
  <c r="CB13" i="399"/>
  <c r="CA13" i="399"/>
  <c r="BZ13" i="399"/>
  <c r="BY13" i="399"/>
  <c r="BX13" i="399"/>
  <c r="BW13" i="399"/>
  <c r="BV13" i="399"/>
  <c r="BU13" i="399"/>
  <c r="BT13" i="399"/>
  <c r="BS13" i="399"/>
  <c r="BR13" i="399"/>
  <c r="BQ13" i="399"/>
  <c r="BP13" i="399"/>
  <c r="BO13" i="399"/>
  <c r="BN13" i="399"/>
  <c r="BM13" i="399"/>
  <c r="BL13" i="399"/>
  <c r="BK13" i="399"/>
  <c r="BJ13" i="399"/>
  <c r="BI13" i="399"/>
  <c r="BH13" i="399"/>
  <c r="BG13" i="399"/>
  <c r="BF13" i="399"/>
  <c r="BE13" i="399"/>
  <c r="BD13" i="399"/>
  <c r="BC13" i="399"/>
  <c r="BB13" i="399"/>
  <c r="BA13" i="399"/>
  <c r="AZ13" i="399"/>
  <c r="AY13" i="399"/>
  <c r="AX13" i="399"/>
  <c r="AW13" i="399"/>
  <c r="AV13" i="399"/>
  <c r="AU13" i="399"/>
  <c r="AT13" i="399"/>
  <c r="AS13" i="399"/>
  <c r="AR13" i="399"/>
  <c r="AQ13" i="399"/>
  <c r="AP13" i="399"/>
  <c r="AO13" i="399"/>
  <c r="AN13" i="399"/>
  <c r="AM13" i="399"/>
  <c r="AL13" i="399"/>
  <c r="AK13" i="399"/>
  <c r="AJ13" i="399"/>
  <c r="AI13" i="399"/>
  <c r="AH13" i="399"/>
  <c r="AG13" i="399"/>
  <c r="AF13" i="399"/>
  <c r="AE13" i="399"/>
  <c r="AD13" i="399"/>
  <c r="AC13" i="399"/>
  <c r="AB13" i="399"/>
  <c r="AA13" i="399"/>
  <c r="Z13" i="399"/>
  <c r="Y13" i="399"/>
  <c r="X13" i="399"/>
  <c r="W13" i="399"/>
  <c r="V13" i="399"/>
  <c r="U13" i="399"/>
  <c r="T13" i="399"/>
  <c r="S13" i="399"/>
  <c r="M12" i="399"/>
  <c r="P12" i="399" s="1"/>
  <c r="M11" i="399"/>
  <c r="Q11" i="399" s="1"/>
  <c r="Q10" i="399"/>
  <c r="M10" i="399"/>
  <c r="P10" i="399" s="1"/>
  <c r="M9" i="399"/>
  <c r="Q9" i="399" s="1"/>
  <c r="M8" i="399"/>
  <c r="M7" i="399"/>
  <c r="Q7" i="399" s="1"/>
  <c r="B21" i="398"/>
  <c r="F19" i="398"/>
  <c r="F18" i="398"/>
  <c r="F17" i="398"/>
  <c r="F16" i="398"/>
  <c r="A15" i="398"/>
  <c r="DM13" i="398"/>
  <c r="DL13" i="398"/>
  <c r="DK13" i="398"/>
  <c r="DJ13" i="398"/>
  <c r="DI13" i="398"/>
  <c r="DH13" i="398"/>
  <c r="DG13" i="398"/>
  <c r="DF13" i="398"/>
  <c r="DE13" i="398"/>
  <c r="DD13" i="398"/>
  <c r="DC13" i="398"/>
  <c r="DB13" i="398"/>
  <c r="DA13" i="398"/>
  <c r="CZ13" i="398"/>
  <c r="CY13" i="398"/>
  <c r="CX13" i="398"/>
  <c r="CW13" i="398"/>
  <c r="CV13" i="398"/>
  <c r="CU13" i="398"/>
  <c r="CT13" i="398"/>
  <c r="CS13" i="398"/>
  <c r="CR13" i="398"/>
  <c r="CQ13" i="398"/>
  <c r="CP13" i="398"/>
  <c r="CO13" i="398"/>
  <c r="CN13" i="398"/>
  <c r="CM13" i="398"/>
  <c r="CL13" i="398"/>
  <c r="CK13" i="398"/>
  <c r="CJ13" i="398"/>
  <c r="CI13" i="398"/>
  <c r="CH13" i="398"/>
  <c r="CG13" i="398"/>
  <c r="CF13" i="398"/>
  <c r="CE13" i="398"/>
  <c r="CD13" i="398"/>
  <c r="CC13" i="398"/>
  <c r="CB13" i="398"/>
  <c r="CA13" i="398"/>
  <c r="BZ13" i="398"/>
  <c r="BY13" i="398"/>
  <c r="BX13" i="398"/>
  <c r="BW13" i="398"/>
  <c r="BV13" i="398"/>
  <c r="BU13" i="398"/>
  <c r="BT13" i="398"/>
  <c r="BS13" i="398"/>
  <c r="BR13" i="398"/>
  <c r="BQ13" i="398"/>
  <c r="BP13" i="398"/>
  <c r="BO13" i="398"/>
  <c r="BN13" i="398"/>
  <c r="BM13" i="398"/>
  <c r="BL13" i="398"/>
  <c r="BK13" i="398"/>
  <c r="BJ13" i="398"/>
  <c r="BI13" i="398"/>
  <c r="BH13" i="398"/>
  <c r="BG13" i="398"/>
  <c r="BF13" i="398"/>
  <c r="BE13" i="398"/>
  <c r="BD13" i="398"/>
  <c r="BC13" i="398"/>
  <c r="BB13" i="398"/>
  <c r="BA13" i="398"/>
  <c r="AZ13" i="398"/>
  <c r="AY13" i="398"/>
  <c r="AX13" i="398"/>
  <c r="AW13" i="398"/>
  <c r="AV13" i="398"/>
  <c r="AU13" i="398"/>
  <c r="AT13" i="398"/>
  <c r="AS13" i="398"/>
  <c r="AR13" i="398"/>
  <c r="AQ13" i="398"/>
  <c r="AP13" i="398"/>
  <c r="AO13" i="398"/>
  <c r="AN13" i="398"/>
  <c r="AM13" i="398"/>
  <c r="AL13" i="398"/>
  <c r="AK13" i="398"/>
  <c r="AJ13" i="398"/>
  <c r="AI13" i="398"/>
  <c r="AH13" i="398"/>
  <c r="AG13" i="398"/>
  <c r="AF13" i="398"/>
  <c r="AE13" i="398"/>
  <c r="AD13" i="398"/>
  <c r="AC13" i="398"/>
  <c r="AB13" i="398"/>
  <c r="AA13" i="398"/>
  <c r="Z13" i="398"/>
  <c r="Y13" i="398"/>
  <c r="X13" i="398"/>
  <c r="W13" i="398"/>
  <c r="V13" i="398"/>
  <c r="U13" i="398"/>
  <c r="T13" i="398"/>
  <c r="S13" i="398"/>
  <c r="M12" i="398"/>
  <c r="P11" i="398"/>
  <c r="M11" i="398"/>
  <c r="Q11" i="398" s="1"/>
  <c r="Q10" i="398"/>
  <c r="P10" i="398"/>
  <c r="M10" i="398"/>
  <c r="M9" i="398"/>
  <c r="M8" i="398"/>
  <c r="P7" i="398"/>
  <c r="M7" i="398"/>
  <c r="Q7" i="398" s="1"/>
  <c r="B21" i="397"/>
  <c r="F19" i="397"/>
  <c r="F18" i="397"/>
  <c r="F17" i="397"/>
  <c r="F16" i="397"/>
  <c r="A15" i="397"/>
  <c r="DM13" i="397"/>
  <c r="DL13" i="397"/>
  <c r="DK13" i="397"/>
  <c r="DJ13" i="397"/>
  <c r="DI13" i="397"/>
  <c r="DH13" i="397"/>
  <c r="DG13" i="397"/>
  <c r="DF13" i="397"/>
  <c r="DE13" i="397"/>
  <c r="DD13" i="397"/>
  <c r="DC13" i="397"/>
  <c r="DB13" i="397"/>
  <c r="DA13" i="397"/>
  <c r="CZ13" i="397"/>
  <c r="CY13" i="397"/>
  <c r="CX13" i="397"/>
  <c r="CW13" i="397"/>
  <c r="CV13" i="397"/>
  <c r="CU13" i="397"/>
  <c r="CT13" i="397"/>
  <c r="CS13" i="397"/>
  <c r="CR13" i="397"/>
  <c r="CQ13" i="397"/>
  <c r="CP13" i="397"/>
  <c r="CO13" i="397"/>
  <c r="CN13" i="397"/>
  <c r="CM13" i="397"/>
  <c r="CL13" i="397"/>
  <c r="CK13" i="397"/>
  <c r="CJ13" i="397"/>
  <c r="CI13" i="397"/>
  <c r="CH13" i="397"/>
  <c r="CG13" i="397"/>
  <c r="CF13" i="397"/>
  <c r="CE13" i="397"/>
  <c r="CD13" i="397"/>
  <c r="CC13" i="397"/>
  <c r="CB13" i="397"/>
  <c r="CA13" i="397"/>
  <c r="BZ13" i="397"/>
  <c r="BY13" i="397"/>
  <c r="BX13" i="397"/>
  <c r="BW13" i="397"/>
  <c r="BV13" i="397"/>
  <c r="BU13" i="397"/>
  <c r="BT13" i="397"/>
  <c r="BS13" i="397"/>
  <c r="BR13" i="397"/>
  <c r="BQ13" i="397"/>
  <c r="BP13" i="397"/>
  <c r="BO13" i="397"/>
  <c r="BN13" i="397"/>
  <c r="BM13" i="397"/>
  <c r="BL13" i="397"/>
  <c r="BK13" i="397"/>
  <c r="BJ13" i="397"/>
  <c r="BI13" i="397"/>
  <c r="BH13" i="397"/>
  <c r="BG13" i="397"/>
  <c r="BF13" i="397"/>
  <c r="BE13" i="397"/>
  <c r="BD13" i="397"/>
  <c r="BC13" i="397"/>
  <c r="BB13" i="397"/>
  <c r="BA13" i="397"/>
  <c r="AZ13" i="397"/>
  <c r="AY13" i="397"/>
  <c r="AX13" i="397"/>
  <c r="AW13" i="397"/>
  <c r="AV13" i="397"/>
  <c r="AU13" i="397"/>
  <c r="AT13" i="397"/>
  <c r="AS13" i="397"/>
  <c r="AR13" i="397"/>
  <c r="AQ13" i="397"/>
  <c r="AP13" i="397"/>
  <c r="AO13" i="397"/>
  <c r="AN13" i="397"/>
  <c r="AM13" i="397"/>
  <c r="AL13" i="397"/>
  <c r="AK13" i="397"/>
  <c r="AJ13" i="397"/>
  <c r="AI13" i="397"/>
  <c r="AH13" i="397"/>
  <c r="AG13" i="397"/>
  <c r="AF13" i="397"/>
  <c r="AE13" i="397"/>
  <c r="AD13" i="397"/>
  <c r="AC13" i="397"/>
  <c r="AB13" i="397"/>
  <c r="AA13" i="397"/>
  <c r="Z13" i="397"/>
  <c r="Y13" i="397"/>
  <c r="X13" i="397"/>
  <c r="W13" i="397"/>
  <c r="V13" i="397"/>
  <c r="U13" i="397"/>
  <c r="T13" i="397"/>
  <c r="S13" i="397"/>
  <c r="Q12" i="397"/>
  <c r="M12" i="397"/>
  <c r="P12" i="397" s="1"/>
  <c r="M11" i="397"/>
  <c r="M10" i="397"/>
  <c r="M9" i="397"/>
  <c r="M8" i="397"/>
  <c r="P8" i="397" s="1"/>
  <c r="M7" i="397"/>
  <c r="B21" i="396"/>
  <c r="F19" i="396"/>
  <c r="F18" i="396"/>
  <c r="F17" i="396"/>
  <c r="F16" i="396"/>
  <c r="A15" i="396"/>
  <c r="DM13" i="396"/>
  <c r="DL13" i="396"/>
  <c r="DK13" i="396"/>
  <c r="DJ13" i="396"/>
  <c r="DI13" i="396"/>
  <c r="DH13" i="396"/>
  <c r="DG13" i="396"/>
  <c r="DF13" i="396"/>
  <c r="DE13" i="396"/>
  <c r="DD13" i="396"/>
  <c r="DC13" i="396"/>
  <c r="DB13" i="396"/>
  <c r="DA13" i="396"/>
  <c r="CZ13" i="396"/>
  <c r="CY13" i="396"/>
  <c r="CX13" i="396"/>
  <c r="CW13" i="396"/>
  <c r="CV13" i="396"/>
  <c r="CU13" i="396"/>
  <c r="CT13" i="396"/>
  <c r="CS13" i="396"/>
  <c r="CR13" i="396"/>
  <c r="CQ13" i="396"/>
  <c r="CP13" i="396"/>
  <c r="CO13" i="396"/>
  <c r="CN13" i="396"/>
  <c r="CM13" i="396"/>
  <c r="CL13" i="396"/>
  <c r="CK13" i="396"/>
  <c r="CJ13" i="396"/>
  <c r="CI13" i="396"/>
  <c r="CH13" i="396"/>
  <c r="CG13" i="396"/>
  <c r="CF13" i="396"/>
  <c r="CE13" i="396"/>
  <c r="CD13" i="396"/>
  <c r="CC13" i="396"/>
  <c r="CB13" i="396"/>
  <c r="CA13" i="396"/>
  <c r="BZ13" i="396"/>
  <c r="BY13" i="396"/>
  <c r="BX13" i="396"/>
  <c r="BW13" i="396"/>
  <c r="BV13" i="396"/>
  <c r="BU13" i="396"/>
  <c r="BT13" i="396"/>
  <c r="BS13" i="396"/>
  <c r="BR13" i="396"/>
  <c r="BQ13" i="396"/>
  <c r="BP13" i="396"/>
  <c r="BO13" i="396"/>
  <c r="BN13" i="396"/>
  <c r="BM13" i="396"/>
  <c r="BL13" i="396"/>
  <c r="BK13" i="396"/>
  <c r="BJ13" i="396"/>
  <c r="BI13" i="396"/>
  <c r="BH13" i="396"/>
  <c r="BG13" i="396"/>
  <c r="BF13" i="396"/>
  <c r="BE13" i="396"/>
  <c r="BD13" i="396"/>
  <c r="BC13" i="396"/>
  <c r="BB13" i="396"/>
  <c r="BA13" i="396"/>
  <c r="AZ13" i="396"/>
  <c r="AY13" i="396"/>
  <c r="AX13" i="396"/>
  <c r="AW13" i="396"/>
  <c r="AV13" i="396"/>
  <c r="AU13" i="396"/>
  <c r="AT13" i="396"/>
  <c r="AS13" i="396"/>
  <c r="AR13" i="396"/>
  <c r="AQ13" i="396"/>
  <c r="AP13" i="396"/>
  <c r="AO13" i="396"/>
  <c r="AN13" i="396"/>
  <c r="AM13" i="396"/>
  <c r="AL13" i="396"/>
  <c r="AK13" i="396"/>
  <c r="AJ13" i="396"/>
  <c r="AI13" i="396"/>
  <c r="AH13" i="396"/>
  <c r="AG13" i="396"/>
  <c r="AF13" i="396"/>
  <c r="AE13" i="396"/>
  <c r="AD13" i="396"/>
  <c r="AC13" i="396"/>
  <c r="AB13" i="396"/>
  <c r="AA13" i="396"/>
  <c r="Z13" i="396"/>
  <c r="Y13" i="396"/>
  <c r="X13" i="396"/>
  <c r="W13" i="396"/>
  <c r="V13" i="396"/>
  <c r="U13" i="396"/>
  <c r="T13" i="396"/>
  <c r="S13" i="396"/>
  <c r="M12" i="396"/>
  <c r="Q12" i="396" s="1"/>
  <c r="M11" i="396"/>
  <c r="P11" i="396" s="1"/>
  <c r="M10" i="396"/>
  <c r="Q10" i="396" s="1"/>
  <c r="P9" i="396"/>
  <c r="M9" i="396"/>
  <c r="M8" i="396"/>
  <c r="Q8" i="396" s="1"/>
  <c r="M7" i="396"/>
  <c r="P7" i="396" s="1"/>
  <c r="B21" i="395"/>
  <c r="F19" i="395"/>
  <c r="F18" i="395"/>
  <c r="F17" i="395"/>
  <c r="F16" i="395"/>
  <c r="A15" i="395"/>
  <c r="DM13" i="395"/>
  <c r="DL13" i="395"/>
  <c r="DK13" i="395"/>
  <c r="DJ13" i="395"/>
  <c r="DI13" i="395"/>
  <c r="DH13" i="395"/>
  <c r="DG13" i="395"/>
  <c r="DF13" i="395"/>
  <c r="DE13" i="395"/>
  <c r="DD13" i="395"/>
  <c r="DC13" i="395"/>
  <c r="DB13" i="395"/>
  <c r="DA13" i="395"/>
  <c r="CZ13" i="395"/>
  <c r="CY13" i="395"/>
  <c r="CX13" i="395"/>
  <c r="CW13" i="395"/>
  <c r="CV13" i="395"/>
  <c r="CU13" i="395"/>
  <c r="CT13" i="395"/>
  <c r="CS13" i="395"/>
  <c r="CR13" i="395"/>
  <c r="CQ13" i="395"/>
  <c r="CP13" i="395"/>
  <c r="CO13" i="395"/>
  <c r="CN13" i="395"/>
  <c r="CM13" i="395"/>
  <c r="CL13" i="395"/>
  <c r="CK13" i="395"/>
  <c r="CJ13" i="395"/>
  <c r="CI13" i="395"/>
  <c r="CH13" i="395"/>
  <c r="CG13" i="395"/>
  <c r="CF13" i="395"/>
  <c r="CE13" i="395"/>
  <c r="CD13" i="395"/>
  <c r="CC13" i="395"/>
  <c r="CB13" i="395"/>
  <c r="CA13" i="395"/>
  <c r="BZ13" i="395"/>
  <c r="BY13" i="395"/>
  <c r="BX13" i="395"/>
  <c r="BW13" i="395"/>
  <c r="BV13" i="395"/>
  <c r="BU13" i="395"/>
  <c r="BT13" i="395"/>
  <c r="BS13" i="395"/>
  <c r="BR13" i="395"/>
  <c r="BQ13" i="395"/>
  <c r="BP13" i="395"/>
  <c r="BO13" i="395"/>
  <c r="BN13" i="395"/>
  <c r="BM13" i="395"/>
  <c r="BL13" i="395"/>
  <c r="BK13" i="395"/>
  <c r="BJ13" i="395"/>
  <c r="BI13" i="395"/>
  <c r="BH13" i="395"/>
  <c r="BG13" i="395"/>
  <c r="BF13" i="395"/>
  <c r="BE13" i="395"/>
  <c r="BD13" i="395"/>
  <c r="BC13" i="395"/>
  <c r="BB13" i="395"/>
  <c r="BA13" i="395"/>
  <c r="AZ13" i="395"/>
  <c r="AY13" i="395"/>
  <c r="AX13" i="395"/>
  <c r="AW13" i="395"/>
  <c r="AV13" i="395"/>
  <c r="AU13" i="395"/>
  <c r="AT13" i="395"/>
  <c r="AS13" i="395"/>
  <c r="AR13" i="395"/>
  <c r="AQ13" i="395"/>
  <c r="AP13" i="395"/>
  <c r="AO13" i="395"/>
  <c r="AN13" i="395"/>
  <c r="AM13" i="395"/>
  <c r="AL13" i="395"/>
  <c r="AK13" i="395"/>
  <c r="AJ13" i="395"/>
  <c r="AI13" i="395"/>
  <c r="AH13" i="395"/>
  <c r="AG13" i="395"/>
  <c r="AF13" i="395"/>
  <c r="AE13" i="395"/>
  <c r="AD13" i="395"/>
  <c r="AC13" i="395"/>
  <c r="AB13" i="395"/>
  <c r="AA13" i="395"/>
  <c r="Z13" i="395"/>
  <c r="Y13" i="395"/>
  <c r="X13" i="395"/>
  <c r="W13" i="395"/>
  <c r="V13" i="395"/>
  <c r="U13" i="395"/>
  <c r="T13" i="395"/>
  <c r="S13" i="395"/>
  <c r="M12" i="395"/>
  <c r="P11" i="395"/>
  <c r="M11" i="395"/>
  <c r="Q11" i="395" s="1"/>
  <c r="M10" i="395"/>
  <c r="P9" i="395"/>
  <c r="M9" i="395"/>
  <c r="Q9" i="395" s="1"/>
  <c r="M8" i="395"/>
  <c r="P7" i="395"/>
  <c r="M7" i="395"/>
  <c r="Q7" i="395" s="1"/>
  <c r="B21" i="394"/>
  <c r="F19" i="394"/>
  <c r="F18" i="394"/>
  <c r="F17" i="394"/>
  <c r="F16" i="394"/>
  <c r="A15" i="394"/>
  <c r="DM13" i="394"/>
  <c r="DL13" i="394"/>
  <c r="DK13" i="394"/>
  <c r="DJ13" i="394"/>
  <c r="DI13" i="394"/>
  <c r="DH13" i="394"/>
  <c r="DG13" i="394"/>
  <c r="DF13" i="394"/>
  <c r="DE13" i="394"/>
  <c r="DD13" i="394"/>
  <c r="DC13" i="394"/>
  <c r="DB13" i="394"/>
  <c r="DA13" i="394"/>
  <c r="CZ13" i="394"/>
  <c r="CY13" i="394"/>
  <c r="CX13" i="394"/>
  <c r="CW13" i="394"/>
  <c r="CV13" i="394"/>
  <c r="CU13" i="394"/>
  <c r="CT13" i="394"/>
  <c r="CS13" i="394"/>
  <c r="CR13" i="394"/>
  <c r="CQ13" i="394"/>
  <c r="CP13" i="394"/>
  <c r="CO13" i="394"/>
  <c r="CN13" i="394"/>
  <c r="CM13" i="394"/>
  <c r="CL13" i="394"/>
  <c r="CK13" i="394"/>
  <c r="CJ13" i="394"/>
  <c r="CI13" i="394"/>
  <c r="CH13" i="394"/>
  <c r="CG13" i="394"/>
  <c r="CF13" i="394"/>
  <c r="CE13" i="394"/>
  <c r="CD13" i="394"/>
  <c r="CC13" i="394"/>
  <c r="CB13" i="394"/>
  <c r="CA13" i="394"/>
  <c r="BZ13" i="394"/>
  <c r="BY13" i="394"/>
  <c r="BX13" i="394"/>
  <c r="BW13" i="394"/>
  <c r="BV13" i="394"/>
  <c r="BU13" i="394"/>
  <c r="BT13" i="394"/>
  <c r="BS13" i="394"/>
  <c r="BR13" i="394"/>
  <c r="BQ13" i="394"/>
  <c r="BP13" i="394"/>
  <c r="BO13" i="394"/>
  <c r="BN13" i="394"/>
  <c r="BM13" i="394"/>
  <c r="BL13" i="394"/>
  <c r="BK13" i="394"/>
  <c r="BJ13" i="394"/>
  <c r="BI13" i="394"/>
  <c r="BH13" i="394"/>
  <c r="BG13" i="394"/>
  <c r="BF13" i="394"/>
  <c r="BE13" i="394"/>
  <c r="BD13" i="394"/>
  <c r="BC13" i="394"/>
  <c r="BB13" i="394"/>
  <c r="BA13" i="394"/>
  <c r="AZ13" i="394"/>
  <c r="AY13" i="394"/>
  <c r="AX13" i="394"/>
  <c r="AW13" i="394"/>
  <c r="AV13" i="394"/>
  <c r="AU13" i="394"/>
  <c r="AT13" i="394"/>
  <c r="AS13" i="394"/>
  <c r="AR13" i="394"/>
  <c r="AQ13" i="394"/>
  <c r="AP13" i="394"/>
  <c r="AO13" i="394"/>
  <c r="AN13" i="394"/>
  <c r="AM13" i="394"/>
  <c r="AL13" i="394"/>
  <c r="AK13" i="394"/>
  <c r="AJ13" i="394"/>
  <c r="AI13" i="394"/>
  <c r="AH13" i="394"/>
  <c r="AG13" i="394"/>
  <c r="AF13" i="394"/>
  <c r="AE13" i="394"/>
  <c r="AD13" i="394"/>
  <c r="AC13" i="394"/>
  <c r="AB13" i="394"/>
  <c r="AA13" i="394"/>
  <c r="Z13" i="394"/>
  <c r="Y13" i="394"/>
  <c r="X13" i="394"/>
  <c r="W13" i="394"/>
  <c r="V13" i="394"/>
  <c r="U13" i="394"/>
  <c r="T13" i="394"/>
  <c r="S13" i="394"/>
  <c r="Q12" i="394"/>
  <c r="P12" i="394"/>
  <c r="M12" i="394"/>
  <c r="M11" i="394"/>
  <c r="M10" i="394"/>
  <c r="P10" i="394" s="1"/>
  <c r="M9" i="394"/>
  <c r="M8" i="394"/>
  <c r="Q8" i="394" s="1"/>
  <c r="P7" i="394"/>
  <c r="M7" i="394"/>
  <c r="Q7" i="394" s="1"/>
  <c r="B21" i="393"/>
  <c r="F19" i="393"/>
  <c r="F18" i="393"/>
  <c r="F17" i="393"/>
  <c r="F16" i="393"/>
  <c r="A15" i="393"/>
  <c r="DM13" i="393"/>
  <c r="DL13" i="393"/>
  <c r="DK13" i="393"/>
  <c r="DJ13" i="393"/>
  <c r="DI13" i="393"/>
  <c r="DH13" i="393"/>
  <c r="DG13" i="393"/>
  <c r="DF13" i="393"/>
  <c r="DE13" i="393"/>
  <c r="DD13" i="393"/>
  <c r="DC13" i="393"/>
  <c r="DB13" i="393"/>
  <c r="DA13" i="393"/>
  <c r="CZ13" i="393"/>
  <c r="CY13" i="393"/>
  <c r="CX13" i="393"/>
  <c r="CW13" i="393"/>
  <c r="CV13" i="393"/>
  <c r="CU13" i="393"/>
  <c r="CT13" i="393"/>
  <c r="CS13" i="393"/>
  <c r="CR13" i="393"/>
  <c r="CQ13" i="393"/>
  <c r="CP13" i="393"/>
  <c r="CO13" i="393"/>
  <c r="CN13" i="393"/>
  <c r="CM13" i="393"/>
  <c r="CL13" i="393"/>
  <c r="CK13" i="393"/>
  <c r="CJ13" i="393"/>
  <c r="CI13" i="393"/>
  <c r="CH13" i="393"/>
  <c r="CG13" i="393"/>
  <c r="CF13" i="393"/>
  <c r="CE13" i="393"/>
  <c r="CD13" i="393"/>
  <c r="CC13" i="393"/>
  <c r="CB13" i="393"/>
  <c r="CA13" i="393"/>
  <c r="BZ13" i="393"/>
  <c r="BY13" i="393"/>
  <c r="BX13" i="393"/>
  <c r="BW13" i="393"/>
  <c r="BV13" i="393"/>
  <c r="BU13" i="393"/>
  <c r="BT13" i="393"/>
  <c r="BS13" i="393"/>
  <c r="BR13" i="393"/>
  <c r="BQ13" i="393"/>
  <c r="BP13" i="393"/>
  <c r="BO13" i="393"/>
  <c r="BN13" i="393"/>
  <c r="BM13" i="393"/>
  <c r="BL13" i="393"/>
  <c r="BK13" i="393"/>
  <c r="BJ13" i="393"/>
  <c r="BI13" i="393"/>
  <c r="BH13" i="393"/>
  <c r="BG13" i="393"/>
  <c r="BF13" i="393"/>
  <c r="BE13" i="393"/>
  <c r="BD13" i="393"/>
  <c r="BC13" i="393"/>
  <c r="BB13" i="393"/>
  <c r="BA13" i="393"/>
  <c r="AZ13" i="393"/>
  <c r="AY13" i="393"/>
  <c r="AX13" i="393"/>
  <c r="AW13" i="393"/>
  <c r="AV13" i="393"/>
  <c r="AU13" i="393"/>
  <c r="AT13" i="393"/>
  <c r="AS13" i="393"/>
  <c r="AR13" i="393"/>
  <c r="AQ13" i="393"/>
  <c r="AP13" i="393"/>
  <c r="AO13" i="393"/>
  <c r="AN13" i="393"/>
  <c r="AM13" i="393"/>
  <c r="AL13" i="393"/>
  <c r="AK13" i="393"/>
  <c r="AJ13" i="393"/>
  <c r="AI13" i="393"/>
  <c r="AH13" i="393"/>
  <c r="AG13" i="393"/>
  <c r="AF13" i="393"/>
  <c r="AE13" i="393"/>
  <c r="AD13" i="393"/>
  <c r="AC13" i="393"/>
  <c r="AB13" i="393"/>
  <c r="AA13" i="393"/>
  <c r="Z13" i="393"/>
  <c r="Y13" i="393"/>
  <c r="X13" i="393"/>
  <c r="W13" i="393"/>
  <c r="V13" i="393"/>
  <c r="U13" i="393"/>
  <c r="T13" i="393"/>
  <c r="S13" i="393"/>
  <c r="M12" i="393"/>
  <c r="Q12" i="393" s="1"/>
  <c r="P11" i="393"/>
  <c r="M11" i="393"/>
  <c r="Q11" i="393" s="1"/>
  <c r="M10" i="393"/>
  <c r="Q10" i="393" s="1"/>
  <c r="P9" i="393"/>
  <c r="M9" i="393"/>
  <c r="Q9" i="393" s="1"/>
  <c r="M8" i="393"/>
  <c r="Q8" i="393" s="1"/>
  <c r="M7" i="393"/>
  <c r="Q7" i="393" s="1"/>
  <c r="B21" i="392"/>
  <c r="F19" i="392"/>
  <c r="F18" i="392"/>
  <c r="F17" i="392"/>
  <c r="F16" i="392"/>
  <c r="A15" i="392"/>
  <c r="DM13" i="392"/>
  <c r="DL13" i="392"/>
  <c r="DK13" i="392"/>
  <c r="DJ13" i="392"/>
  <c r="DI13" i="392"/>
  <c r="DH13" i="392"/>
  <c r="DG13" i="392"/>
  <c r="DF13" i="392"/>
  <c r="DE13" i="392"/>
  <c r="DD13" i="392"/>
  <c r="DC13" i="392"/>
  <c r="DB13" i="392"/>
  <c r="DA13" i="392"/>
  <c r="CZ13" i="392"/>
  <c r="CY13" i="392"/>
  <c r="CX13" i="392"/>
  <c r="CW13" i="392"/>
  <c r="CV13" i="392"/>
  <c r="CU13" i="392"/>
  <c r="CT13" i="392"/>
  <c r="CS13" i="392"/>
  <c r="CR13" i="392"/>
  <c r="CQ13" i="392"/>
  <c r="CP13" i="392"/>
  <c r="CO13" i="392"/>
  <c r="CN13" i="392"/>
  <c r="CM13" i="392"/>
  <c r="CL13" i="392"/>
  <c r="CK13" i="392"/>
  <c r="CJ13" i="392"/>
  <c r="CI13" i="392"/>
  <c r="CH13" i="392"/>
  <c r="CG13" i="392"/>
  <c r="CF13" i="392"/>
  <c r="CE13" i="392"/>
  <c r="CD13" i="392"/>
  <c r="CC13" i="392"/>
  <c r="CB13" i="392"/>
  <c r="CA13" i="392"/>
  <c r="BZ13" i="392"/>
  <c r="BY13" i="392"/>
  <c r="BX13" i="392"/>
  <c r="BW13" i="392"/>
  <c r="BV13" i="392"/>
  <c r="BU13" i="392"/>
  <c r="BT13" i="392"/>
  <c r="BS13" i="392"/>
  <c r="BR13" i="392"/>
  <c r="BQ13" i="392"/>
  <c r="BP13" i="392"/>
  <c r="BO13" i="392"/>
  <c r="BN13" i="392"/>
  <c r="BM13" i="392"/>
  <c r="BL13" i="392"/>
  <c r="BK13" i="392"/>
  <c r="BJ13" i="392"/>
  <c r="BI13" i="392"/>
  <c r="BH13" i="392"/>
  <c r="BG13" i="392"/>
  <c r="BF13" i="392"/>
  <c r="BE13" i="392"/>
  <c r="BD13" i="392"/>
  <c r="BC13" i="392"/>
  <c r="BB13" i="392"/>
  <c r="BA13" i="392"/>
  <c r="AZ13" i="392"/>
  <c r="AY13" i="392"/>
  <c r="AX13" i="392"/>
  <c r="AW13" i="392"/>
  <c r="AV13" i="392"/>
  <c r="AU13" i="392"/>
  <c r="AT13" i="392"/>
  <c r="AS13" i="392"/>
  <c r="AR13" i="392"/>
  <c r="AQ13" i="392"/>
  <c r="AP13" i="392"/>
  <c r="AO13" i="392"/>
  <c r="AN13" i="392"/>
  <c r="AM13" i="392"/>
  <c r="AL13" i="392"/>
  <c r="AK13" i="392"/>
  <c r="AJ13" i="392"/>
  <c r="AI13" i="392"/>
  <c r="AH13" i="392"/>
  <c r="AG13" i="392"/>
  <c r="AF13" i="392"/>
  <c r="AE13" i="392"/>
  <c r="AD13" i="392"/>
  <c r="AC13" i="392"/>
  <c r="AB13" i="392"/>
  <c r="AA13" i="392"/>
  <c r="Z13" i="392"/>
  <c r="Y13" i="392"/>
  <c r="X13" i="392"/>
  <c r="W13" i="392"/>
  <c r="V13" i="392"/>
  <c r="U13" i="392"/>
  <c r="T13" i="392"/>
  <c r="S13" i="392"/>
  <c r="M12" i="392"/>
  <c r="M11" i="392"/>
  <c r="Q11" i="392" s="1"/>
  <c r="M10" i="392"/>
  <c r="P9" i="392"/>
  <c r="M9" i="392"/>
  <c r="Q9" i="392" s="1"/>
  <c r="M8" i="392"/>
  <c r="M7" i="392"/>
  <c r="B21" i="391"/>
  <c r="F19" i="391"/>
  <c r="F18" i="391"/>
  <c r="F17" i="391"/>
  <c r="F16" i="391"/>
  <c r="A15" i="391"/>
  <c r="DM13" i="391"/>
  <c r="DL13" i="391"/>
  <c r="DK13" i="391"/>
  <c r="DJ13" i="391"/>
  <c r="DI13" i="391"/>
  <c r="DH13" i="391"/>
  <c r="DG13" i="391"/>
  <c r="DF13" i="391"/>
  <c r="DE13" i="391"/>
  <c r="DD13" i="391"/>
  <c r="DC13" i="391"/>
  <c r="DB13" i="391"/>
  <c r="DA13" i="391"/>
  <c r="CZ13" i="391"/>
  <c r="CY13" i="391"/>
  <c r="CX13" i="391"/>
  <c r="CW13" i="391"/>
  <c r="CV13" i="391"/>
  <c r="CU13" i="391"/>
  <c r="CT13" i="391"/>
  <c r="CS13" i="391"/>
  <c r="CR13" i="391"/>
  <c r="CQ13" i="391"/>
  <c r="CP13" i="391"/>
  <c r="CO13" i="391"/>
  <c r="CN13" i="391"/>
  <c r="CM13" i="391"/>
  <c r="CL13" i="391"/>
  <c r="CK13" i="391"/>
  <c r="CJ13" i="391"/>
  <c r="CI13" i="391"/>
  <c r="CH13" i="391"/>
  <c r="CG13" i="391"/>
  <c r="CF13" i="391"/>
  <c r="CE13" i="391"/>
  <c r="CD13" i="391"/>
  <c r="CC13" i="391"/>
  <c r="CB13" i="391"/>
  <c r="CA13" i="391"/>
  <c r="BZ13" i="391"/>
  <c r="BY13" i="391"/>
  <c r="BX13" i="391"/>
  <c r="BW13" i="391"/>
  <c r="BV13" i="391"/>
  <c r="BU13" i="391"/>
  <c r="BT13" i="391"/>
  <c r="BS13" i="391"/>
  <c r="BR13" i="391"/>
  <c r="BQ13" i="391"/>
  <c r="BP13" i="391"/>
  <c r="BO13" i="391"/>
  <c r="BN13" i="391"/>
  <c r="BM13" i="391"/>
  <c r="BL13" i="391"/>
  <c r="BK13" i="391"/>
  <c r="BJ13" i="391"/>
  <c r="BI13" i="391"/>
  <c r="BH13" i="391"/>
  <c r="BG13" i="391"/>
  <c r="BF13" i="391"/>
  <c r="BE13" i="391"/>
  <c r="BD13" i="391"/>
  <c r="BC13" i="391"/>
  <c r="BB13" i="391"/>
  <c r="BA13" i="391"/>
  <c r="AZ13" i="391"/>
  <c r="AY13" i="391"/>
  <c r="AX13" i="391"/>
  <c r="AW13" i="391"/>
  <c r="AV13" i="391"/>
  <c r="AU13" i="391"/>
  <c r="AT13" i="391"/>
  <c r="AS13" i="391"/>
  <c r="AR13" i="391"/>
  <c r="AQ13" i="391"/>
  <c r="AP13" i="391"/>
  <c r="AO13" i="391"/>
  <c r="AN13" i="391"/>
  <c r="AM13" i="391"/>
  <c r="AL13" i="391"/>
  <c r="AK13" i="391"/>
  <c r="AJ13" i="391"/>
  <c r="AI13" i="391"/>
  <c r="AH13" i="391"/>
  <c r="AG13" i="391"/>
  <c r="AF13" i="391"/>
  <c r="AE13" i="391"/>
  <c r="AD13" i="391"/>
  <c r="AC13" i="391"/>
  <c r="AB13" i="391"/>
  <c r="AA13" i="391"/>
  <c r="Z13" i="391"/>
  <c r="Y13" i="391"/>
  <c r="X13" i="391"/>
  <c r="W13" i="391"/>
  <c r="V13" i="391"/>
  <c r="U13" i="391"/>
  <c r="T13" i="391"/>
  <c r="S13" i="391"/>
  <c r="Q12" i="391"/>
  <c r="M12" i="391"/>
  <c r="P12" i="391" s="1"/>
  <c r="M11" i="391"/>
  <c r="Q11" i="391" s="1"/>
  <c r="Q10" i="391"/>
  <c r="M10" i="391"/>
  <c r="P10" i="391" s="1"/>
  <c r="Q9" i="391"/>
  <c r="P9" i="391"/>
  <c r="M9" i="391"/>
  <c r="M8" i="391"/>
  <c r="P8" i="391" s="1"/>
  <c r="P7" i="391"/>
  <c r="M7" i="391"/>
  <c r="B21" i="390"/>
  <c r="F19" i="390"/>
  <c r="F18" i="390"/>
  <c r="F17" i="390"/>
  <c r="F16" i="390"/>
  <c r="A15" i="390"/>
  <c r="DM13" i="390"/>
  <c r="DL13" i="390"/>
  <c r="DK13" i="390"/>
  <c r="DJ13" i="390"/>
  <c r="DI13" i="390"/>
  <c r="DH13" i="390"/>
  <c r="DG13" i="390"/>
  <c r="DF13" i="390"/>
  <c r="DE13" i="390"/>
  <c r="DD13" i="390"/>
  <c r="DC13" i="390"/>
  <c r="DB13" i="390"/>
  <c r="DA13" i="390"/>
  <c r="CZ13" i="390"/>
  <c r="CY13" i="390"/>
  <c r="CX13" i="390"/>
  <c r="CW13" i="390"/>
  <c r="CV13" i="390"/>
  <c r="CU13" i="390"/>
  <c r="CT13" i="390"/>
  <c r="CS13" i="390"/>
  <c r="CR13" i="390"/>
  <c r="CQ13" i="390"/>
  <c r="CP13" i="390"/>
  <c r="CO13" i="390"/>
  <c r="CN13" i="390"/>
  <c r="CM13" i="390"/>
  <c r="CL13" i="390"/>
  <c r="CK13" i="390"/>
  <c r="CJ13" i="390"/>
  <c r="CI13" i="390"/>
  <c r="CH13" i="390"/>
  <c r="CG13" i="390"/>
  <c r="CF13" i="390"/>
  <c r="CE13" i="390"/>
  <c r="CD13" i="390"/>
  <c r="CC13" i="390"/>
  <c r="CB13" i="390"/>
  <c r="CA13" i="390"/>
  <c r="BZ13" i="390"/>
  <c r="BY13" i="390"/>
  <c r="BX13" i="390"/>
  <c r="BW13" i="390"/>
  <c r="BV13" i="390"/>
  <c r="BU13" i="390"/>
  <c r="BT13" i="390"/>
  <c r="BS13" i="390"/>
  <c r="BR13" i="390"/>
  <c r="BQ13" i="390"/>
  <c r="BP13" i="390"/>
  <c r="BO13" i="390"/>
  <c r="BN13" i="390"/>
  <c r="BM13" i="390"/>
  <c r="BL13" i="390"/>
  <c r="BK13" i="390"/>
  <c r="BJ13" i="390"/>
  <c r="BI13" i="390"/>
  <c r="BH13" i="390"/>
  <c r="BG13" i="390"/>
  <c r="BF13" i="390"/>
  <c r="BE13" i="390"/>
  <c r="BD13" i="390"/>
  <c r="BC13" i="390"/>
  <c r="BB13" i="390"/>
  <c r="BA13" i="390"/>
  <c r="AZ13" i="390"/>
  <c r="AY13" i="390"/>
  <c r="AX13" i="390"/>
  <c r="AW13" i="390"/>
  <c r="AV13" i="390"/>
  <c r="AU13" i="390"/>
  <c r="AT13" i="390"/>
  <c r="AS13" i="390"/>
  <c r="AR13" i="390"/>
  <c r="AQ13" i="390"/>
  <c r="AP13" i="390"/>
  <c r="AO13" i="390"/>
  <c r="AN13" i="390"/>
  <c r="AM13" i="390"/>
  <c r="AL13" i="390"/>
  <c r="AK13" i="390"/>
  <c r="AJ13" i="390"/>
  <c r="AI13" i="390"/>
  <c r="AH13" i="390"/>
  <c r="AG13" i="390"/>
  <c r="AF13" i="390"/>
  <c r="AE13" i="390"/>
  <c r="AD13" i="390"/>
  <c r="AC13" i="390"/>
  <c r="AB13" i="390"/>
  <c r="AA13" i="390"/>
  <c r="Z13" i="390"/>
  <c r="Y13" i="390"/>
  <c r="X13" i="390"/>
  <c r="W13" i="390"/>
  <c r="V13" i="390"/>
  <c r="U13" i="390"/>
  <c r="T13" i="390"/>
  <c r="S13" i="390"/>
  <c r="M12" i="390"/>
  <c r="P11" i="390"/>
  <c r="M11" i="390"/>
  <c r="Q11" i="390" s="1"/>
  <c r="M10" i="390"/>
  <c r="M9" i="390"/>
  <c r="M8" i="390"/>
  <c r="P7" i="390"/>
  <c r="M7" i="390"/>
  <c r="Q7" i="390" s="1"/>
  <c r="B21" i="389"/>
  <c r="F19" i="389"/>
  <c r="F18" i="389"/>
  <c r="F17" i="389"/>
  <c r="F16" i="389"/>
  <c r="A15" i="389"/>
  <c r="DM13" i="389"/>
  <c r="DL13" i="389"/>
  <c r="DK13" i="389"/>
  <c r="DJ13" i="389"/>
  <c r="DI13" i="389"/>
  <c r="DH13" i="389"/>
  <c r="DG13" i="389"/>
  <c r="DF13" i="389"/>
  <c r="DE13" i="389"/>
  <c r="DD13" i="389"/>
  <c r="DC13" i="389"/>
  <c r="DB13" i="389"/>
  <c r="DA13" i="389"/>
  <c r="CZ13" i="389"/>
  <c r="CY13" i="389"/>
  <c r="CX13" i="389"/>
  <c r="CW13" i="389"/>
  <c r="CV13" i="389"/>
  <c r="CU13" i="389"/>
  <c r="CT13" i="389"/>
  <c r="CS13" i="389"/>
  <c r="CR13" i="389"/>
  <c r="CQ13" i="389"/>
  <c r="CP13" i="389"/>
  <c r="CO13" i="389"/>
  <c r="CN13" i="389"/>
  <c r="CM13" i="389"/>
  <c r="CL13" i="389"/>
  <c r="CK13" i="389"/>
  <c r="CJ13" i="389"/>
  <c r="CI13" i="389"/>
  <c r="CH13" i="389"/>
  <c r="CG13" i="389"/>
  <c r="CF13" i="389"/>
  <c r="CE13" i="389"/>
  <c r="CD13" i="389"/>
  <c r="CC13" i="389"/>
  <c r="CB13" i="389"/>
  <c r="CA13" i="389"/>
  <c r="BZ13" i="389"/>
  <c r="BY13" i="389"/>
  <c r="BX13" i="389"/>
  <c r="BW13" i="389"/>
  <c r="BV13" i="389"/>
  <c r="BU13" i="389"/>
  <c r="BT13" i="389"/>
  <c r="BS13" i="389"/>
  <c r="BR13" i="389"/>
  <c r="BQ13" i="389"/>
  <c r="BP13" i="389"/>
  <c r="BO13" i="389"/>
  <c r="BN13" i="389"/>
  <c r="BM13" i="389"/>
  <c r="BL13" i="389"/>
  <c r="BK13" i="389"/>
  <c r="BJ13" i="389"/>
  <c r="BI13" i="389"/>
  <c r="BH13" i="389"/>
  <c r="BG13" i="389"/>
  <c r="BF13" i="389"/>
  <c r="BE13" i="389"/>
  <c r="BD13" i="389"/>
  <c r="BC13" i="389"/>
  <c r="BB13" i="389"/>
  <c r="BA13" i="389"/>
  <c r="AZ13" i="389"/>
  <c r="AY13" i="389"/>
  <c r="AX13" i="389"/>
  <c r="AW13" i="389"/>
  <c r="AV13" i="389"/>
  <c r="AU13" i="389"/>
  <c r="AT13" i="389"/>
  <c r="AS13" i="389"/>
  <c r="AR13" i="389"/>
  <c r="AQ13" i="389"/>
  <c r="AP13" i="389"/>
  <c r="AO13" i="389"/>
  <c r="AN13" i="389"/>
  <c r="AM13" i="389"/>
  <c r="AL13" i="389"/>
  <c r="AK13" i="389"/>
  <c r="AJ13" i="389"/>
  <c r="AI13" i="389"/>
  <c r="AH13" i="389"/>
  <c r="AG13" i="389"/>
  <c r="AF13" i="389"/>
  <c r="AE13" i="389"/>
  <c r="AD13" i="389"/>
  <c r="AC13" i="389"/>
  <c r="AB13" i="389"/>
  <c r="AA13" i="389"/>
  <c r="Z13" i="389"/>
  <c r="Y13" i="389"/>
  <c r="X13" i="389"/>
  <c r="W13" i="389"/>
  <c r="V13" i="389"/>
  <c r="U13" i="389"/>
  <c r="T13" i="389"/>
  <c r="S13" i="389"/>
  <c r="M12" i="389"/>
  <c r="P12" i="389" s="1"/>
  <c r="M11" i="389"/>
  <c r="M10" i="389"/>
  <c r="P10" i="389" s="1"/>
  <c r="M9" i="389"/>
  <c r="Q8" i="389"/>
  <c r="M8" i="389"/>
  <c r="P8" i="389" s="1"/>
  <c r="P7" i="389"/>
  <c r="M7" i="389"/>
  <c r="Q7" i="389" s="1"/>
  <c r="B21" i="388"/>
  <c r="F19" i="388"/>
  <c r="F18" i="388"/>
  <c r="F17" i="388"/>
  <c r="F16" i="388"/>
  <c r="A15" i="388"/>
  <c r="DM13" i="388"/>
  <c r="DL13" i="388"/>
  <c r="DK13" i="388"/>
  <c r="DJ13" i="388"/>
  <c r="DI13" i="388"/>
  <c r="DH13" i="388"/>
  <c r="DG13" i="388"/>
  <c r="DF13" i="388"/>
  <c r="DE13" i="388"/>
  <c r="DD13" i="388"/>
  <c r="DC13" i="388"/>
  <c r="DB13" i="388"/>
  <c r="DA13" i="388"/>
  <c r="CZ13" i="388"/>
  <c r="CY13" i="388"/>
  <c r="CX13" i="388"/>
  <c r="CW13" i="388"/>
  <c r="CV13" i="388"/>
  <c r="CU13" i="388"/>
  <c r="CT13" i="388"/>
  <c r="CS13" i="388"/>
  <c r="CR13" i="388"/>
  <c r="CQ13" i="388"/>
  <c r="CP13" i="388"/>
  <c r="CO13" i="388"/>
  <c r="CN13" i="388"/>
  <c r="CM13" i="388"/>
  <c r="CL13" i="388"/>
  <c r="CK13" i="388"/>
  <c r="CJ13" i="388"/>
  <c r="CI13" i="388"/>
  <c r="CH13" i="388"/>
  <c r="CG13" i="388"/>
  <c r="CF13" i="388"/>
  <c r="CE13" i="388"/>
  <c r="CD13" i="388"/>
  <c r="CC13" i="388"/>
  <c r="CB13" i="388"/>
  <c r="CA13" i="388"/>
  <c r="BZ13" i="388"/>
  <c r="BY13" i="388"/>
  <c r="BX13" i="388"/>
  <c r="BW13" i="388"/>
  <c r="BV13" i="388"/>
  <c r="BU13" i="388"/>
  <c r="BT13" i="388"/>
  <c r="BS13" i="388"/>
  <c r="BR13" i="388"/>
  <c r="BQ13" i="388"/>
  <c r="BP13" i="388"/>
  <c r="BO13" i="388"/>
  <c r="BN13" i="388"/>
  <c r="BM13" i="388"/>
  <c r="BL13" i="388"/>
  <c r="BK13" i="388"/>
  <c r="BJ13" i="388"/>
  <c r="BI13" i="388"/>
  <c r="BH13" i="388"/>
  <c r="BG13" i="388"/>
  <c r="BF13" i="388"/>
  <c r="BE13" i="388"/>
  <c r="BD13" i="388"/>
  <c r="BC13" i="388"/>
  <c r="BB13" i="388"/>
  <c r="BA13" i="388"/>
  <c r="AZ13" i="388"/>
  <c r="AY13" i="388"/>
  <c r="AX13" i="388"/>
  <c r="AW13" i="388"/>
  <c r="AV13" i="388"/>
  <c r="AU13" i="388"/>
  <c r="AT13" i="388"/>
  <c r="AS13" i="388"/>
  <c r="AR13" i="388"/>
  <c r="AQ13" i="388"/>
  <c r="AP13" i="388"/>
  <c r="AO13" i="388"/>
  <c r="AN13" i="388"/>
  <c r="AM13" i="388"/>
  <c r="AL13" i="388"/>
  <c r="AK13" i="388"/>
  <c r="AJ13" i="388"/>
  <c r="AI13" i="388"/>
  <c r="AH13" i="388"/>
  <c r="AG13" i="388"/>
  <c r="AF13" i="388"/>
  <c r="AE13" i="388"/>
  <c r="AD13" i="388"/>
  <c r="AC13" i="388"/>
  <c r="AB13" i="388"/>
  <c r="AA13" i="388"/>
  <c r="Z13" i="388"/>
  <c r="Y13" i="388"/>
  <c r="X13" i="388"/>
  <c r="W13" i="388"/>
  <c r="V13" i="388"/>
  <c r="U13" i="388"/>
  <c r="T13" i="388"/>
  <c r="S13" i="388"/>
  <c r="P12" i="388"/>
  <c r="M12" i="388"/>
  <c r="Q12" i="388" s="1"/>
  <c r="P11" i="388"/>
  <c r="M11" i="388"/>
  <c r="Q11" i="388" s="1"/>
  <c r="Q10" i="388"/>
  <c r="M10" i="388"/>
  <c r="P10" i="388" s="1"/>
  <c r="Q9" i="388"/>
  <c r="P9" i="388"/>
  <c r="M9" i="388"/>
  <c r="Q8" i="388"/>
  <c r="P8" i="388"/>
  <c r="R8" i="388" s="1"/>
  <c r="DN8" i="388" s="1"/>
  <c r="DO8" i="388" s="1"/>
  <c r="M8" i="388"/>
  <c r="P7" i="388"/>
  <c r="M7" i="388"/>
  <c r="B21" i="387"/>
  <c r="F19" i="387"/>
  <c r="F18" i="387"/>
  <c r="F17" i="387"/>
  <c r="F16" i="387"/>
  <c r="A15" i="387"/>
  <c r="DM13" i="387"/>
  <c r="DL13" i="387"/>
  <c r="DK13" i="387"/>
  <c r="DJ13" i="387"/>
  <c r="DI13" i="387"/>
  <c r="DH13" i="387"/>
  <c r="DG13" i="387"/>
  <c r="DF13" i="387"/>
  <c r="DE13" i="387"/>
  <c r="DD13" i="387"/>
  <c r="DC13" i="387"/>
  <c r="DB13" i="387"/>
  <c r="DA13" i="387"/>
  <c r="CZ13" i="387"/>
  <c r="CY13" i="387"/>
  <c r="CX13" i="387"/>
  <c r="CW13" i="387"/>
  <c r="CV13" i="387"/>
  <c r="CU13" i="387"/>
  <c r="CT13" i="387"/>
  <c r="CS13" i="387"/>
  <c r="CR13" i="387"/>
  <c r="CQ13" i="387"/>
  <c r="CP13" i="387"/>
  <c r="CO13" i="387"/>
  <c r="CN13" i="387"/>
  <c r="CM13" i="387"/>
  <c r="CL13" i="387"/>
  <c r="CK13" i="387"/>
  <c r="CJ13" i="387"/>
  <c r="CI13" i="387"/>
  <c r="CH13" i="387"/>
  <c r="CG13" i="387"/>
  <c r="CF13" i="387"/>
  <c r="CE13" i="387"/>
  <c r="CD13" i="387"/>
  <c r="CC13" i="387"/>
  <c r="CB13" i="387"/>
  <c r="CA13" i="387"/>
  <c r="BZ13" i="387"/>
  <c r="BY13" i="387"/>
  <c r="BX13" i="387"/>
  <c r="BW13" i="387"/>
  <c r="BV13" i="387"/>
  <c r="BU13" i="387"/>
  <c r="BT13" i="387"/>
  <c r="BS13" i="387"/>
  <c r="BR13" i="387"/>
  <c r="BQ13" i="387"/>
  <c r="BP13" i="387"/>
  <c r="BO13" i="387"/>
  <c r="BN13" i="387"/>
  <c r="BM13" i="387"/>
  <c r="BL13" i="387"/>
  <c r="BK13" i="387"/>
  <c r="BJ13" i="387"/>
  <c r="BI13" i="387"/>
  <c r="BH13" i="387"/>
  <c r="BG13" i="387"/>
  <c r="BF13" i="387"/>
  <c r="BE13" i="387"/>
  <c r="BD13" i="387"/>
  <c r="BC13" i="387"/>
  <c r="BB13" i="387"/>
  <c r="BA13" i="387"/>
  <c r="AZ13" i="387"/>
  <c r="AY13" i="387"/>
  <c r="AX13" i="387"/>
  <c r="AW13" i="387"/>
  <c r="AV13" i="387"/>
  <c r="AU13" i="387"/>
  <c r="AT13" i="387"/>
  <c r="AS13" i="387"/>
  <c r="AR13" i="387"/>
  <c r="AQ13" i="387"/>
  <c r="AP13" i="387"/>
  <c r="AO13" i="387"/>
  <c r="AN13" i="387"/>
  <c r="AM13" i="387"/>
  <c r="AL13" i="387"/>
  <c r="AK13" i="387"/>
  <c r="AJ13" i="387"/>
  <c r="AI13" i="387"/>
  <c r="AH13" i="387"/>
  <c r="AG13" i="387"/>
  <c r="AF13" i="387"/>
  <c r="AE13" i="387"/>
  <c r="AD13" i="387"/>
  <c r="AC13" i="387"/>
  <c r="AB13" i="387"/>
  <c r="AA13" i="387"/>
  <c r="Z13" i="387"/>
  <c r="Y13" i="387"/>
  <c r="X13" i="387"/>
  <c r="W13" i="387"/>
  <c r="V13" i="387"/>
  <c r="U13" i="387"/>
  <c r="T13" i="387"/>
  <c r="S13" i="387"/>
  <c r="M12" i="387"/>
  <c r="M11" i="387"/>
  <c r="P11" i="387" s="1"/>
  <c r="Q10" i="387"/>
  <c r="P10" i="387"/>
  <c r="M10" i="387"/>
  <c r="M9" i="387"/>
  <c r="M8" i="387"/>
  <c r="Q8" i="387" s="1"/>
  <c r="M7" i="387"/>
  <c r="B21" i="386"/>
  <c r="F19" i="386"/>
  <c r="F18" i="386"/>
  <c r="F17" i="386"/>
  <c r="F16" i="386"/>
  <c r="A15" i="386"/>
  <c r="DM13" i="386"/>
  <c r="DL13" i="386"/>
  <c r="DK13" i="386"/>
  <c r="DJ13" i="386"/>
  <c r="DI13" i="386"/>
  <c r="DH13" i="386"/>
  <c r="DG13" i="386"/>
  <c r="DF13" i="386"/>
  <c r="DE13" i="386"/>
  <c r="DD13" i="386"/>
  <c r="DC13" i="386"/>
  <c r="DB13" i="386"/>
  <c r="DA13" i="386"/>
  <c r="CZ13" i="386"/>
  <c r="CY13" i="386"/>
  <c r="CX13" i="386"/>
  <c r="CW13" i="386"/>
  <c r="CV13" i="386"/>
  <c r="CU13" i="386"/>
  <c r="CT13" i="386"/>
  <c r="CS13" i="386"/>
  <c r="CR13" i="386"/>
  <c r="CQ13" i="386"/>
  <c r="CP13" i="386"/>
  <c r="CO13" i="386"/>
  <c r="CN13" i="386"/>
  <c r="CM13" i="386"/>
  <c r="CL13" i="386"/>
  <c r="CK13" i="386"/>
  <c r="CJ13" i="386"/>
  <c r="CI13" i="386"/>
  <c r="CH13" i="386"/>
  <c r="CG13" i="386"/>
  <c r="CF13" i="386"/>
  <c r="CE13" i="386"/>
  <c r="CD13" i="386"/>
  <c r="CC13" i="386"/>
  <c r="CB13" i="386"/>
  <c r="CA13" i="386"/>
  <c r="BZ13" i="386"/>
  <c r="BY13" i="386"/>
  <c r="BX13" i="386"/>
  <c r="BW13" i="386"/>
  <c r="BV13" i="386"/>
  <c r="BU13" i="386"/>
  <c r="BT13" i="386"/>
  <c r="BS13" i="386"/>
  <c r="BR13" i="386"/>
  <c r="BQ13" i="386"/>
  <c r="BP13" i="386"/>
  <c r="BO13" i="386"/>
  <c r="BN13" i="386"/>
  <c r="BM13" i="386"/>
  <c r="BL13" i="386"/>
  <c r="BK13" i="386"/>
  <c r="BJ13" i="386"/>
  <c r="BI13" i="386"/>
  <c r="BH13" i="386"/>
  <c r="BG13" i="386"/>
  <c r="BF13" i="386"/>
  <c r="BE13" i="386"/>
  <c r="BD13" i="386"/>
  <c r="BC13" i="386"/>
  <c r="BB13" i="386"/>
  <c r="BA13" i="386"/>
  <c r="AZ13" i="386"/>
  <c r="AY13" i="386"/>
  <c r="AX13" i="386"/>
  <c r="AW13" i="386"/>
  <c r="AV13" i="386"/>
  <c r="AU13" i="386"/>
  <c r="AT13" i="386"/>
  <c r="AS13" i="386"/>
  <c r="AR13" i="386"/>
  <c r="AQ13" i="386"/>
  <c r="AP13" i="386"/>
  <c r="AO13" i="386"/>
  <c r="AN13" i="386"/>
  <c r="AM13" i="386"/>
  <c r="AL13" i="386"/>
  <c r="AK13" i="386"/>
  <c r="AJ13" i="386"/>
  <c r="AI13" i="386"/>
  <c r="AH13" i="386"/>
  <c r="AG13" i="386"/>
  <c r="AF13" i="386"/>
  <c r="AE13" i="386"/>
  <c r="AD13" i="386"/>
  <c r="AC13" i="386"/>
  <c r="AB13" i="386"/>
  <c r="AA13" i="386"/>
  <c r="Z13" i="386"/>
  <c r="Y13" i="386"/>
  <c r="X13" i="386"/>
  <c r="W13" i="386"/>
  <c r="V13" i="386"/>
  <c r="U13" i="386"/>
  <c r="T13" i="386"/>
  <c r="S13" i="386"/>
  <c r="Q12" i="386"/>
  <c r="M12" i="386"/>
  <c r="P12" i="386" s="1"/>
  <c r="P11" i="386"/>
  <c r="M11" i="386"/>
  <c r="Q11" i="386" s="1"/>
  <c r="Q10" i="386"/>
  <c r="M10" i="386"/>
  <c r="P10" i="386" s="1"/>
  <c r="P9" i="386"/>
  <c r="M9" i="386"/>
  <c r="Q9" i="386" s="1"/>
  <c r="Q8" i="386"/>
  <c r="M8" i="386"/>
  <c r="P8" i="386" s="1"/>
  <c r="P7" i="386"/>
  <c r="M7" i="386"/>
  <c r="Q7" i="386" s="1"/>
  <c r="B21" i="385"/>
  <c r="F19" i="385"/>
  <c r="F18" i="385"/>
  <c r="F17" i="385"/>
  <c r="F16" i="385"/>
  <c r="A15" i="385"/>
  <c r="DM13" i="385"/>
  <c r="DL13" i="385"/>
  <c r="DK13" i="385"/>
  <c r="DJ13" i="385"/>
  <c r="DI13" i="385"/>
  <c r="DH13" i="385"/>
  <c r="DG13" i="385"/>
  <c r="DF13" i="385"/>
  <c r="DE13" i="385"/>
  <c r="DD13" i="385"/>
  <c r="DC13" i="385"/>
  <c r="DB13" i="385"/>
  <c r="DA13" i="385"/>
  <c r="CZ13" i="385"/>
  <c r="CY13" i="385"/>
  <c r="CX13" i="385"/>
  <c r="CW13" i="385"/>
  <c r="CV13" i="385"/>
  <c r="CU13" i="385"/>
  <c r="CT13" i="385"/>
  <c r="CS13" i="385"/>
  <c r="CR13" i="385"/>
  <c r="CQ13" i="385"/>
  <c r="CP13" i="385"/>
  <c r="CO13" i="385"/>
  <c r="CN13" i="385"/>
  <c r="CM13" i="385"/>
  <c r="CL13" i="385"/>
  <c r="CK13" i="385"/>
  <c r="CJ13" i="385"/>
  <c r="CI13" i="385"/>
  <c r="CH13" i="385"/>
  <c r="CG13" i="385"/>
  <c r="CF13" i="385"/>
  <c r="CE13" i="385"/>
  <c r="CD13" i="385"/>
  <c r="CC13" i="385"/>
  <c r="CB13" i="385"/>
  <c r="CA13" i="385"/>
  <c r="BZ13" i="385"/>
  <c r="BY13" i="385"/>
  <c r="BX13" i="385"/>
  <c r="BW13" i="385"/>
  <c r="BV13" i="385"/>
  <c r="BU13" i="385"/>
  <c r="BT13" i="385"/>
  <c r="BS13" i="385"/>
  <c r="BR13" i="385"/>
  <c r="BQ13" i="385"/>
  <c r="BP13" i="385"/>
  <c r="BO13" i="385"/>
  <c r="BN13" i="385"/>
  <c r="BM13" i="385"/>
  <c r="BL13" i="385"/>
  <c r="BK13" i="385"/>
  <c r="BJ13" i="385"/>
  <c r="BI13" i="385"/>
  <c r="BH13" i="385"/>
  <c r="BG13" i="385"/>
  <c r="BF13" i="385"/>
  <c r="BE13" i="385"/>
  <c r="BD13" i="385"/>
  <c r="BC13" i="385"/>
  <c r="BB13" i="385"/>
  <c r="BA13" i="385"/>
  <c r="AZ13" i="385"/>
  <c r="AY13" i="385"/>
  <c r="AX13" i="385"/>
  <c r="AW13" i="385"/>
  <c r="AV13" i="385"/>
  <c r="AU13" i="385"/>
  <c r="AT13" i="385"/>
  <c r="AS13" i="385"/>
  <c r="AR13" i="385"/>
  <c r="AQ13" i="385"/>
  <c r="AP13" i="385"/>
  <c r="AO13" i="385"/>
  <c r="AN13" i="385"/>
  <c r="AM13" i="385"/>
  <c r="AL13" i="385"/>
  <c r="AK13" i="385"/>
  <c r="AJ13" i="385"/>
  <c r="AI13" i="385"/>
  <c r="AH13" i="385"/>
  <c r="AG13" i="385"/>
  <c r="AF13" i="385"/>
  <c r="AE13" i="385"/>
  <c r="AD13" i="385"/>
  <c r="AC13" i="385"/>
  <c r="AB13" i="385"/>
  <c r="AA13" i="385"/>
  <c r="Z13" i="385"/>
  <c r="Y13" i="385"/>
  <c r="X13" i="385"/>
  <c r="W13" i="385"/>
  <c r="V13" i="385"/>
  <c r="U13" i="385"/>
  <c r="T13" i="385"/>
  <c r="S13" i="385"/>
  <c r="P12" i="385"/>
  <c r="M12" i="385"/>
  <c r="Q12" i="385" s="1"/>
  <c r="M11" i="385"/>
  <c r="Q10" i="385"/>
  <c r="M10" i="385"/>
  <c r="P10" i="385" s="1"/>
  <c r="P9" i="385"/>
  <c r="M9" i="385"/>
  <c r="Q9" i="385" s="1"/>
  <c r="Q8" i="385"/>
  <c r="M8" i="385"/>
  <c r="M7" i="385"/>
  <c r="B21" i="384"/>
  <c r="F19" i="384"/>
  <c r="F18" i="384"/>
  <c r="F17" i="384"/>
  <c r="F16" i="384"/>
  <c r="A15" i="384"/>
  <c r="DM13" i="384"/>
  <c r="DL13" i="384"/>
  <c r="DK13" i="384"/>
  <c r="DJ13" i="384"/>
  <c r="DI13" i="384"/>
  <c r="DH13" i="384"/>
  <c r="DG13" i="384"/>
  <c r="DF13" i="384"/>
  <c r="DE13" i="384"/>
  <c r="DD13" i="384"/>
  <c r="DC13" i="384"/>
  <c r="DB13" i="384"/>
  <c r="DA13" i="384"/>
  <c r="CZ13" i="384"/>
  <c r="CY13" i="384"/>
  <c r="CX13" i="384"/>
  <c r="CW13" i="384"/>
  <c r="CV13" i="384"/>
  <c r="CU13" i="384"/>
  <c r="CT13" i="384"/>
  <c r="CS13" i="384"/>
  <c r="CR13" i="384"/>
  <c r="CQ13" i="384"/>
  <c r="CP13" i="384"/>
  <c r="CO13" i="384"/>
  <c r="CN13" i="384"/>
  <c r="CM13" i="384"/>
  <c r="CL13" i="384"/>
  <c r="CK13" i="384"/>
  <c r="CJ13" i="384"/>
  <c r="CI13" i="384"/>
  <c r="CH13" i="384"/>
  <c r="CG13" i="384"/>
  <c r="CF13" i="384"/>
  <c r="CE13" i="384"/>
  <c r="CD13" i="384"/>
  <c r="CC13" i="384"/>
  <c r="CB13" i="384"/>
  <c r="CA13" i="384"/>
  <c r="BZ13" i="384"/>
  <c r="BY13" i="384"/>
  <c r="BX13" i="384"/>
  <c r="BW13" i="384"/>
  <c r="BV13" i="384"/>
  <c r="BU13" i="384"/>
  <c r="BT13" i="384"/>
  <c r="BS13" i="384"/>
  <c r="BR13" i="384"/>
  <c r="BQ13" i="384"/>
  <c r="BP13" i="384"/>
  <c r="BO13" i="384"/>
  <c r="BN13" i="384"/>
  <c r="BM13" i="384"/>
  <c r="BL13" i="384"/>
  <c r="BK13" i="384"/>
  <c r="BJ13" i="384"/>
  <c r="BI13" i="384"/>
  <c r="BH13" i="384"/>
  <c r="BG13" i="384"/>
  <c r="BF13" i="384"/>
  <c r="BE13" i="384"/>
  <c r="BD13" i="384"/>
  <c r="BC13" i="384"/>
  <c r="BB13" i="384"/>
  <c r="BA13" i="384"/>
  <c r="AZ13" i="384"/>
  <c r="AY13" i="384"/>
  <c r="AX13" i="384"/>
  <c r="AW13" i="384"/>
  <c r="AV13" i="384"/>
  <c r="AU13" i="384"/>
  <c r="AT13" i="384"/>
  <c r="AS13" i="384"/>
  <c r="AR13" i="384"/>
  <c r="AQ13" i="384"/>
  <c r="AP13" i="384"/>
  <c r="AO13" i="384"/>
  <c r="AN13" i="384"/>
  <c r="AM13" i="384"/>
  <c r="AL13" i="384"/>
  <c r="AK13" i="384"/>
  <c r="AJ13" i="384"/>
  <c r="AI13" i="384"/>
  <c r="AH13" i="384"/>
  <c r="AG13" i="384"/>
  <c r="AF13" i="384"/>
  <c r="AE13" i="384"/>
  <c r="AD13" i="384"/>
  <c r="AC13" i="384"/>
  <c r="AB13" i="384"/>
  <c r="AA13" i="384"/>
  <c r="Z13" i="384"/>
  <c r="Y13" i="384"/>
  <c r="X13" i="384"/>
  <c r="W13" i="384"/>
  <c r="V13" i="384"/>
  <c r="U13" i="384"/>
  <c r="T13" i="384"/>
  <c r="S13" i="384"/>
  <c r="Q12" i="384"/>
  <c r="M12" i="384"/>
  <c r="P12" i="384" s="1"/>
  <c r="P11" i="384"/>
  <c r="M11" i="384"/>
  <c r="Q11" i="384" s="1"/>
  <c r="Q10" i="384"/>
  <c r="M10" i="384"/>
  <c r="P10" i="384" s="1"/>
  <c r="P9" i="384"/>
  <c r="M9" i="384"/>
  <c r="Q9" i="384" s="1"/>
  <c r="Q8" i="384"/>
  <c r="M8" i="384"/>
  <c r="P8" i="384" s="1"/>
  <c r="P7" i="384"/>
  <c r="M7" i="384"/>
  <c r="Q7" i="384" s="1"/>
  <c r="B21" i="383"/>
  <c r="F19" i="383"/>
  <c r="F18" i="383"/>
  <c r="F17" i="383"/>
  <c r="F16" i="383"/>
  <c r="A15" i="383"/>
  <c r="DM13" i="383"/>
  <c r="DL13" i="383"/>
  <c r="DK13" i="383"/>
  <c r="DJ13" i="383"/>
  <c r="DI13" i="383"/>
  <c r="DH13" i="383"/>
  <c r="DG13" i="383"/>
  <c r="DF13" i="383"/>
  <c r="DE13" i="383"/>
  <c r="DD13" i="383"/>
  <c r="DC13" i="383"/>
  <c r="DB13" i="383"/>
  <c r="DA13" i="383"/>
  <c r="CZ13" i="383"/>
  <c r="CY13" i="383"/>
  <c r="CX13" i="383"/>
  <c r="CW13" i="383"/>
  <c r="CV13" i="383"/>
  <c r="CU13" i="383"/>
  <c r="CT13" i="383"/>
  <c r="CS13" i="383"/>
  <c r="CR13" i="383"/>
  <c r="CQ13" i="383"/>
  <c r="CP13" i="383"/>
  <c r="CO13" i="383"/>
  <c r="CN13" i="383"/>
  <c r="CM13" i="383"/>
  <c r="CL13" i="383"/>
  <c r="CK13" i="383"/>
  <c r="CJ13" i="383"/>
  <c r="CI13" i="383"/>
  <c r="CH13" i="383"/>
  <c r="CG13" i="383"/>
  <c r="CF13" i="383"/>
  <c r="CE13" i="383"/>
  <c r="CD13" i="383"/>
  <c r="CC13" i="383"/>
  <c r="CB13" i="383"/>
  <c r="CA13" i="383"/>
  <c r="BZ13" i="383"/>
  <c r="BY13" i="383"/>
  <c r="BX13" i="383"/>
  <c r="BW13" i="383"/>
  <c r="BV13" i="383"/>
  <c r="BU13" i="383"/>
  <c r="BT13" i="383"/>
  <c r="BS13" i="383"/>
  <c r="BR13" i="383"/>
  <c r="BQ13" i="383"/>
  <c r="BP13" i="383"/>
  <c r="BO13" i="383"/>
  <c r="BN13" i="383"/>
  <c r="BM13" i="383"/>
  <c r="BL13" i="383"/>
  <c r="BK13" i="383"/>
  <c r="BJ13" i="383"/>
  <c r="BI13" i="383"/>
  <c r="BH13" i="383"/>
  <c r="BG13" i="383"/>
  <c r="BF13" i="383"/>
  <c r="BE13" i="383"/>
  <c r="BD13" i="383"/>
  <c r="BC13" i="383"/>
  <c r="BB13" i="383"/>
  <c r="BA13" i="383"/>
  <c r="AZ13" i="383"/>
  <c r="AY13" i="383"/>
  <c r="AX13" i="383"/>
  <c r="AW13" i="383"/>
  <c r="AV13" i="383"/>
  <c r="AU13" i="383"/>
  <c r="AT13" i="383"/>
  <c r="AS13" i="383"/>
  <c r="AR13" i="383"/>
  <c r="AQ13" i="383"/>
  <c r="AP13" i="383"/>
  <c r="AO13" i="383"/>
  <c r="AN13" i="383"/>
  <c r="AM13" i="383"/>
  <c r="AL13" i="383"/>
  <c r="AK13" i="383"/>
  <c r="AJ13" i="383"/>
  <c r="AI13" i="383"/>
  <c r="AH13" i="383"/>
  <c r="AG13" i="383"/>
  <c r="AF13" i="383"/>
  <c r="AE13" i="383"/>
  <c r="AD13" i="383"/>
  <c r="AC13" i="383"/>
  <c r="AB13" i="383"/>
  <c r="AA13" i="383"/>
  <c r="Z13" i="383"/>
  <c r="Y13" i="383"/>
  <c r="X13" i="383"/>
  <c r="W13" i="383"/>
  <c r="V13" i="383"/>
  <c r="U13" i="383"/>
  <c r="T13" i="383"/>
  <c r="S13" i="383"/>
  <c r="M12" i="383"/>
  <c r="M11" i="383"/>
  <c r="Q10" i="383"/>
  <c r="M10" i="383"/>
  <c r="P10" i="383" s="1"/>
  <c r="M9" i="383"/>
  <c r="M8" i="383"/>
  <c r="P8" i="383" s="1"/>
  <c r="M7" i="383"/>
  <c r="B21" i="382"/>
  <c r="F19" i="382"/>
  <c r="F18" i="382"/>
  <c r="F17" i="382"/>
  <c r="F16" i="382"/>
  <c r="A15" i="382"/>
  <c r="DM13" i="382"/>
  <c r="DL13" i="382"/>
  <c r="DK13" i="382"/>
  <c r="DJ13" i="382"/>
  <c r="DI13" i="382"/>
  <c r="DH13" i="382"/>
  <c r="DG13" i="382"/>
  <c r="DF13" i="382"/>
  <c r="DE13" i="382"/>
  <c r="DD13" i="382"/>
  <c r="DC13" i="382"/>
  <c r="DB13" i="382"/>
  <c r="DA13" i="382"/>
  <c r="CZ13" i="382"/>
  <c r="CY13" i="382"/>
  <c r="CX13" i="382"/>
  <c r="CW13" i="382"/>
  <c r="CV13" i="382"/>
  <c r="CU13" i="382"/>
  <c r="CT13" i="382"/>
  <c r="CS13" i="382"/>
  <c r="CR13" i="382"/>
  <c r="CQ13" i="382"/>
  <c r="CP13" i="382"/>
  <c r="CO13" i="382"/>
  <c r="CN13" i="382"/>
  <c r="CM13" i="382"/>
  <c r="CL13" i="382"/>
  <c r="CK13" i="382"/>
  <c r="CJ13" i="382"/>
  <c r="CI13" i="382"/>
  <c r="CH13" i="382"/>
  <c r="CG13" i="382"/>
  <c r="CF13" i="382"/>
  <c r="CE13" i="382"/>
  <c r="CD13" i="382"/>
  <c r="CC13" i="382"/>
  <c r="CB13" i="382"/>
  <c r="CA13" i="382"/>
  <c r="BZ13" i="382"/>
  <c r="BY13" i="382"/>
  <c r="BX13" i="382"/>
  <c r="BW13" i="382"/>
  <c r="BV13" i="382"/>
  <c r="BU13" i="382"/>
  <c r="BT13" i="382"/>
  <c r="BS13" i="382"/>
  <c r="BR13" i="382"/>
  <c r="BQ13" i="382"/>
  <c r="BP13" i="382"/>
  <c r="BO13" i="382"/>
  <c r="BN13" i="382"/>
  <c r="BM13" i="382"/>
  <c r="BL13" i="382"/>
  <c r="BK13" i="382"/>
  <c r="BJ13" i="382"/>
  <c r="BI13" i="382"/>
  <c r="BH13" i="382"/>
  <c r="BG13" i="382"/>
  <c r="BF13" i="382"/>
  <c r="BE13" i="382"/>
  <c r="BD13" i="382"/>
  <c r="BC13" i="382"/>
  <c r="BB13" i="382"/>
  <c r="BA13" i="382"/>
  <c r="AZ13" i="382"/>
  <c r="AY13" i="382"/>
  <c r="AX13" i="382"/>
  <c r="AW13" i="382"/>
  <c r="AV13" i="382"/>
  <c r="AU13" i="382"/>
  <c r="AT13" i="382"/>
  <c r="AS13" i="382"/>
  <c r="AR13" i="382"/>
  <c r="AQ13" i="382"/>
  <c r="AP13" i="382"/>
  <c r="AO13" i="382"/>
  <c r="AN13" i="382"/>
  <c r="AM13" i="382"/>
  <c r="AL13" i="382"/>
  <c r="AK13" i="382"/>
  <c r="AJ13" i="382"/>
  <c r="AI13" i="382"/>
  <c r="AH13" i="382"/>
  <c r="AG13" i="382"/>
  <c r="AF13" i="382"/>
  <c r="AE13" i="382"/>
  <c r="AD13" i="382"/>
  <c r="AC13" i="382"/>
  <c r="AB13" i="382"/>
  <c r="AA13" i="382"/>
  <c r="Z13" i="382"/>
  <c r="Y13" i="382"/>
  <c r="X13" i="382"/>
  <c r="W13" i="382"/>
  <c r="V13" i="382"/>
  <c r="U13" i="382"/>
  <c r="T13" i="382"/>
  <c r="S13" i="382"/>
  <c r="M12" i="382"/>
  <c r="P12" i="382" s="1"/>
  <c r="P11" i="382"/>
  <c r="M11" i="382"/>
  <c r="Q11" i="382" s="1"/>
  <c r="Q10" i="382"/>
  <c r="M10" i="382"/>
  <c r="P10" i="382" s="1"/>
  <c r="Q9" i="382"/>
  <c r="M9" i="382"/>
  <c r="P9" i="382" s="1"/>
  <c r="M8" i="382"/>
  <c r="Q7" i="382"/>
  <c r="P7" i="382"/>
  <c r="M7" i="382"/>
  <c r="B21" i="381"/>
  <c r="F19" i="381"/>
  <c r="F18" i="381"/>
  <c r="F17" i="381"/>
  <c r="F16" i="381"/>
  <c r="A15" i="381"/>
  <c r="DM13" i="381"/>
  <c r="DL13" i="381"/>
  <c r="DK13" i="381"/>
  <c r="DJ13" i="381"/>
  <c r="DI13" i="381"/>
  <c r="DH13" i="381"/>
  <c r="DG13" i="381"/>
  <c r="DF13" i="381"/>
  <c r="DE13" i="381"/>
  <c r="DD13" i="381"/>
  <c r="DC13" i="381"/>
  <c r="DB13" i="381"/>
  <c r="DA13" i="381"/>
  <c r="CZ13" i="381"/>
  <c r="CY13" i="381"/>
  <c r="CX13" i="381"/>
  <c r="CW13" i="381"/>
  <c r="CV13" i="381"/>
  <c r="CU13" i="381"/>
  <c r="CT13" i="381"/>
  <c r="CS13" i="381"/>
  <c r="CR13" i="381"/>
  <c r="CQ13" i="381"/>
  <c r="CP13" i="381"/>
  <c r="CO13" i="381"/>
  <c r="CN13" i="381"/>
  <c r="CM13" i="381"/>
  <c r="CL13" i="381"/>
  <c r="CK13" i="381"/>
  <c r="CJ13" i="381"/>
  <c r="CI13" i="381"/>
  <c r="CH13" i="381"/>
  <c r="CG13" i="381"/>
  <c r="CF13" i="381"/>
  <c r="CE13" i="381"/>
  <c r="CD13" i="381"/>
  <c r="CC13" i="381"/>
  <c r="CB13" i="381"/>
  <c r="CA13" i="381"/>
  <c r="BZ13" i="381"/>
  <c r="BY13" i="381"/>
  <c r="BX13" i="381"/>
  <c r="BW13" i="381"/>
  <c r="BV13" i="381"/>
  <c r="BU13" i="381"/>
  <c r="BT13" i="381"/>
  <c r="BS13" i="381"/>
  <c r="BR13" i="381"/>
  <c r="BQ13" i="381"/>
  <c r="BP13" i="381"/>
  <c r="BO13" i="381"/>
  <c r="BN13" i="381"/>
  <c r="BM13" i="381"/>
  <c r="BL13" i="381"/>
  <c r="BK13" i="381"/>
  <c r="BJ13" i="381"/>
  <c r="BI13" i="381"/>
  <c r="BH13" i="381"/>
  <c r="BG13" i="381"/>
  <c r="BF13" i="381"/>
  <c r="BE13" i="381"/>
  <c r="BD13" i="381"/>
  <c r="BC13" i="381"/>
  <c r="BB13" i="381"/>
  <c r="BA13" i="381"/>
  <c r="AZ13" i="381"/>
  <c r="AY13" i="381"/>
  <c r="AX13" i="381"/>
  <c r="AW13" i="381"/>
  <c r="AV13" i="381"/>
  <c r="AU13" i="381"/>
  <c r="AT13" i="381"/>
  <c r="AS13" i="381"/>
  <c r="AR13" i="381"/>
  <c r="AQ13" i="381"/>
  <c r="AP13" i="381"/>
  <c r="AO13" i="381"/>
  <c r="AN13" i="381"/>
  <c r="AM13" i="381"/>
  <c r="AL13" i="381"/>
  <c r="AK13" i="381"/>
  <c r="AJ13" i="381"/>
  <c r="AI13" i="381"/>
  <c r="AH13" i="381"/>
  <c r="AG13" i="381"/>
  <c r="AF13" i="381"/>
  <c r="AE13" i="381"/>
  <c r="AD13" i="381"/>
  <c r="AC13" i="381"/>
  <c r="AB13" i="381"/>
  <c r="AA13" i="381"/>
  <c r="Z13" i="381"/>
  <c r="Y13" i="381"/>
  <c r="X13" i="381"/>
  <c r="W13" i="381"/>
  <c r="V13" i="381"/>
  <c r="U13" i="381"/>
  <c r="T13" i="381"/>
  <c r="S13" i="381"/>
  <c r="Q12" i="381"/>
  <c r="P12" i="381"/>
  <c r="R12" i="381" s="1"/>
  <c r="DN12" i="381" s="1"/>
  <c r="DO12" i="381" s="1"/>
  <c r="M12" i="381"/>
  <c r="P11" i="381"/>
  <c r="M11" i="381"/>
  <c r="Q11" i="381" s="1"/>
  <c r="M10" i="381"/>
  <c r="M9" i="381"/>
  <c r="Q9" i="381" s="1"/>
  <c r="P8" i="381"/>
  <c r="R8" i="381" s="1"/>
  <c r="DN8" i="381" s="1"/>
  <c r="DO8" i="381" s="1"/>
  <c r="M8" i="381"/>
  <c r="Q8" i="381" s="1"/>
  <c r="P7" i="381"/>
  <c r="M7" i="381"/>
  <c r="Q7" i="381" s="1"/>
  <c r="B21" i="380"/>
  <c r="F19" i="380"/>
  <c r="F18" i="380"/>
  <c r="F17" i="380"/>
  <c r="F16" i="380"/>
  <c r="A15" i="380"/>
  <c r="DM13" i="380"/>
  <c r="DL13" i="380"/>
  <c r="DK13" i="380"/>
  <c r="DJ13" i="380"/>
  <c r="DI13" i="380"/>
  <c r="DH13" i="380"/>
  <c r="DG13" i="380"/>
  <c r="DF13" i="380"/>
  <c r="DE13" i="380"/>
  <c r="DD13" i="380"/>
  <c r="DC13" i="380"/>
  <c r="DB13" i="380"/>
  <c r="DA13" i="380"/>
  <c r="CZ13" i="380"/>
  <c r="CY13" i="380"/>
  <c r="CX13" i="380"/>
  <c r="CW13" i="380"/>
  <c r="CV13" i="380"/>
  <c r="CU13" i="380"/>
  <c r="CT13" i="380"/>
  <c r="CS13" i="380"/>
  <c r="CR13" i="380"/>
  <c r="CQ13" i="380"/>
  <c r="CP13" i="380"/>
  <c r="CO13" i="380"/>
  <c r="CN13" i="380"/>
  <c r="CM13" i="380"/>
  <c r="CL13" i="380"/>
  <c r="CK13" i="380"/>
  <c r="CJ13" i="380"/>
  <c r="CI13" i="380"/>
  <c r="CH13" i="380"/>
  <c r="CG13" i="380"/>
  <c r="CF13" i="380"/>
  <c r="CE13" i="380"/>
  <c r="CD13" i="380"/>
  <c r="CC13" i="380"/>
  <c r="CB13" i="380"/>
  <c r="CA13" i="380"/>
  <c r="BZ13" i="380"/>
  <c r="BY13" i="380"/>
  <c r="BX13" i="380"/>
  <c r="BW13" i="380"/>
  <c r="BV13" i="380"/>
  <c r="BU13" i="380"/>
  <c r="BT13" i="380"/>
  <c r="BS13" i="380"/>
  <c r="BR13" i="380"/>
  <c r="BQ13" i="380"/>
  <c r="BP13" i="380"/>
  <c r="BO13" i="380"/>
  <c r="BN13" i="380"/>
  <c r="BM13" i="380"/>
  <c r="BL13" i="380"/>
  <c r="BK13" i="380"/>
  <c r="BJ13" i="380"/>
  <c r="BI13" i="380"/>
  <c r="BH13" i="380"/>
  <c r="BG13" i="380"/>
  <c r="BF13" i="380"/>
  <c r="BE13" i="380"/>
  <c r="BD13" i="380"/>
  <c r="BC13" i="380"/>
  <c r="BB13" i="380"/>
  <c r="BA13" i="380"/>
  <c r="AZ13" i="380"/>
  <c r="AY13" i="380"/>
  <c r="AX13" i="380"/>
  <c r="AW13" i="380"/>
  <c r="AV13" i="380"/>
  <c r="AU13" i="380"/>
  <c r="AT13" i="380"/>
  <c r="AS13" i="380"/>
  <c r="AR13" i="380"/>
  <c r="AQ13" i="380"/>
  <c r="AP13" i="380"/>
  <c r="AO13" i="380"/>
  <c r="AN13" i="380"/>
  <c r="AM13" i="380"/>
  <c r="AL13" i="380"/>
  <c r="AK13" i="380"/>
  <c r="AJ13" i="380"/>
  <c r="AI13" i="380"/>
  <c r="AH13" i="380"/>
  <c r="AG13" i="380"/>
  <c r="AF13" i="380"/>
  <c r="AE13" i="380"/>
  <c r="AD13" i="380"/>
  <c r="AC13" i="380"/>
  <c r="AB13" i="380"/>
  <c r="AA13" i="380"/>
  <c r="Z13" i="380"/>
  <c r="Y13" i="380"/>
  <c r="X13" i="380"/>
  <c r="W13" i="380"/>
  <c r="V13" i="380"/>
  <c r="U13" i="380"/>
  <c r="T13" i="380"/>
  <c r="S13" i="380"/>
  <c r="M12" i="380"/>
  <c r="Q11" i="380"/>
  <c r="P11" i="380"/>
  <c r="M11" i="380"/>
  <c r="R10" i="380"/>
  <c r="Q10" i="380"/>
  <c r="P10" i="380"/>
  <c r="M10" i="380"/>
  <c r="Q9" i="380"/>
  <c r="M9" i="380"/>
  <c r="P9" i="380" s="1"/>
  <c r="Q8" i="380"/>
  <c r="M8" i="380"/>
  <c r="P8" i="380" s="1"/>
  <c r="P7" i="380"/>
  <c r="M7" i="380"/>
  <c r="Q7" i="380" s="1"/>
  <c r="B21" i="379"/>
  <c r="F19" i="379"/>
  <c r="F18" i="379"/>
  <c r="F17" i="379"/>
  <c r="F16" i="379"/>
  <c r="A15" i="379"/>
  <c r="DM13" i="379"/>
  <c r="DL13" i="379"/>
  <c r="DK13" i="379"/>
  <c r="DJ13" i="379"/>
  <c r="DI13" i="379"/>
  <c r="DH13" i="379"/>
  <c r="DG13" i="379"/>
  <c r="DF13" i="379"/>
  <c r="DE13" i="379"/>
  <c r="DD13" i="379"/>
  <c r="DC13" i="379"/>
  <c r="DB13" i="379"/>
  <c r="DA13" i="379"/>
  <c r="CZ13" i="379"/>
  <c r="CY13" i="379"/>
  <c r="CX13" i="379"/>
  <c r="CW13" i="379"/>
  <c r="CV13" i="379"/>
  <c r="CU13" i="379"/>
  <c r="CT13" i="379"/>
  <c r="CS13" i="379"/>
  <c r="CR13" i="379"/>
  <c r="CQ13" i="379"/>
  <c r="CP13" i="379"/>
  <c r="CO13" i="379"/>
  <c r="CN13" i="379"/>
  <c r="CM13" i="379"/>
  <c r="CL13" i="379"/>
  <c r="CK13" i="379"/>
  <c r="CJ13" i="379"/>
  <c r="CI13" i="379"/>
  <c r="CH13" i="379"/>
  <c r="CG13" i="379"/>
  <c r="CF13" i="379"/>
  <c r="CE13" i="379"/>
  <c r="CD13" i="379"/>
  <c r="CC13" i="379"/>
  <c r="CB13" i="379"/>
  <c r="CA13" i="379"/>
  <c r="BZ13" i="379"/>
  <c r="BY13" i="379"/>
  <c r="BX13" i="379"/>
  <c r="BW13" i="379"/>
  <c r="BV13" i="379"/>
  <c r="BU13" i="379"/>
  <c r="BT13" i="379"/>
  <c r="BS13" i="379"/>
  <c r="BR13" i="379"/>
  <c r="BQ13" i="379"/>
  <c r="BP13" i="379"/>
  <c r="BO13" i="379"/>
  <c r="BN13" i="379"/>
  <c r="BM13" i="379"/>
  <c r="BL13" i="379"/>
  <c r="BK13" i="379"/>
  <c r="BJ13" i="379"/>
  <c r="BI13" i="379"/>
  <c r="BH13" i="379"/>
  <c r="BG13" i="379"/>
  <c r="BF13" i="379"/>
  <c r="BE13" i="379"/>
  <c r="BD13" i="379"/>
  <c r="BC13" i="379"/>
  <c r="BB13" i="379"/>
  <c r="BA13" i="379"/>
  <c r="AZ13" i="379"/>
  <c r="AY13" i="379"/>
  <c r="AX13" i="379"/>
  <c r="AW13" i="379"/>
  <c r="AV13" i="379"/>
  <c r="AU13" i="379"/>
  <c r="AT13" i="379"/>
  <c r="AS13" i="379"/>
  <c r="AR13" i="379"/>
  <c r="AQ13" i="379"/>
  <c r="AP13" i="379"/>
  <c r="AO13" i="379"/>
  <c r="AN13" i="379"/>
  <c r="AM13" i="379"/>
  <c r="AL13" i="379"/>
  <c r="AK13" i="379"/>
  <c r="AJ13" i="379"/>
  <c r="AI13" i="379"/>
  <c r="AH13" i="379"/>
  <c r="AG13" i="379"/>
  <c r="AF13" i="379"/>
  <c r="AE13" i="379"/>
  <c r="AD13" i="379"/>
  <c r="AC13" i="379"/>
  <c r="AB13" i="379"/>
  <c r="AA13" i="379"/>
  <c r="Z13" i="379"/>
  <c r="Y13" i="379"/>
  <c r="X13" i="379"/>
  <c r="W13" i="379"/>
  <c r="V13" i="379"/>
  <c r="U13" i="379"/>
  <c r="T13" i="379"/>
  <c r="S13" i="379"/>
  <c r="M12" i="379"/>
  <c r="M11" i="379"/>
  <c r="Q10" i="379"/>
  <c r="M10" i="379"/>
  <c r="P10" i="379" s="1"/>
  <c r="M9" i="379"/>
  <c r="M8" i="379"/>
  <c r="P8" i="379" s="1"/>
  <c r="M7" i="379"/>
  <c r="B21" i="378"/>
  <c r="F19" i="378"/>
  <c r="F18" i="378"/>
  <c r="F17" i="378"/>
  <c r="F16" i="378"/>
  <c r="A15" i="378"/>
  <c r="DM13" i="378"/>
  <c r="DL13" i="378"/>
  <c r="DK13" i="378"/>
  <c r="DJ13" i="378"/>
  <c r="DI13" i="378"/>
  <c r="DH13" i="378"/>
  <c r="DG13" i="378"/>
  <c r="DF13" i="378"/>
  <c r="DE13" i="378"/>
  <c r="DD13" i="378"/>
  <c r="DC13" i="378"/>
  <c r="DB13" i="378"/>
  <c r="DA13" i="378"/>
  <c r="CZ13" i="378"/>
  <c r="CY13" i="378"/>
  <c r="CX13" i="378"/>
  <c r="CW13" i="378"/>
  <c r="CV13" i="378"/>
  <c r="CU13" i="378"/>
  <c r="CT13" i="378"/>
  <c r="CS13" i="378"/>
  <c r="CR13" i="378"/>
  <c r="CQ13" i="378"/>
  <c r="CP13" i="378"/>
  <c r="CO13" i="378"/>
  <c r="CN13" i="378"/>
  <c r="CM13" i="378"/>
  <c r="CL13" i="378"/>
  <c r="CK13" i="378"/>
  <c r="CJ13" i="378"/>
  <c r="CI13" i="378"/>
  <c r="CH13" i="378"/>
  <c r="CG13" i="378"/>
  <c r="CF13" i="378"/>
  <c r="CE13" i="378"/>
  <c r="CD13" i="378"/>
  <c r="CC13" i="378"/>
  <c r="CB13" i="378"/>
  <c r="CA13" i="378"/>
  <c r="BZ13" i="378"/>
  <c r="BY13" i="378"/>
  <c r="BX13" i="378"/>
  <c r="BW13" i="378"/>
  <c r="BV13" i="378"/>
  <c r="BU13" i="378"/>
  <c r="BT13" i="378"/>
  <c r="BS13" i="378"/>
  <c r="BR13" i="378"/>
  <c r="BQ13" i="378"/>
  <c r="BP13" i="378"/>
  <c r="BO13" i="378"/>
  <c r="BN13" i="378"/>
  <c r="BM13" i="378"/>
  <c r="BL13" i="378"/>
  <c r="BK13" i="378"/>
  <c r="BJ13" i="378"/>
  <c r="BI13" i="378"/>
  <c r="BH13" i="378"/>
  <c r="BG13" i="378"/>
  <c r="BF13" i="378"/>
  <c r="BE13" i="378"/>
  <c r="BD13" i="378"/>
  <c r="BC13" i="378"/>
  <c r="BB13" i="378"/>
  <c r="BA13" i="378"/>
  <c r="AZ13" i="378"/>
  <c r="AY13" i="378"/>
  <c r="AX13" i="378"/>
  <c r="AW13" i="378"/>
  <c r="AV13" i="378"/>
  <c r="AU13" i="378"/>
  <c r="AT13" i="378"/>
  <c r="AS13" i="378"/>
  <c r="AR13" i="378"/>
  <c r="AQ13" i="378"/>
  <c r="AP13" i="378"/>
  <c r="AO13" i="378"/>
  <c r="AN13" i="378"/>
  <c r="AM13" i="378"/>
  <c r="AL13" i="378"/>
  <c r="AK13" i="378"/>
  <c r="AJ13" i="378"/>
  <c r="AI13" i="378"/>
  <c r="AH13" i="378"/>
  <c r="AG13" i="378"/>
  <c r="AF13" i="378"/>
  <c r="AE13" i="378"/>
  <c r="AD13" i="378"/>
  <c r="AC13" i="378"/>
  <c r="AB13" i="378"/>
  <c r="AA13" i="378"/>
  <c r="Z13" i="378"/>
  <c r="Y13" i="378"/>
  <c r="X13" i="378"/>
  <c r="W13" i="378"/>
  <c r="V13" i="378"/>
  <c r="U13" i="378"/>
  <c r="T13" i="378"/>
  <c r="S13" i="378"/>
  <c r="M12" i="378"/>
  <c r="P12" i="378" s="1"/>
  <c r="P11" i="378"/>
  <c r="M11" i="378"/>
  <c r="Q11" i="378" s="1"/>
  <c r="Q10" i="378"/>
  <c r="M10" i="378"/>
  <c r="P10" i="378" s="1"/>
  <c r="Q9" i="378"/>
  <c r="M9" i="378"/>
  <c r="P9" i="378" s="1"/>
  <c r="M8" i="378"/>
  <c r="Q7" i="378"/>
  <c r="P7" i="378"/>
  <c r="M7" i="378"/>
  <c r="B21" i="377"/>
  <c r="F19" i="377"/>
  <c r="F18" i="377"/>
  <c r="F17" i="377"/>
  <c r="F16" i="377"/>
  <c r="A15" i="377"/>
  <c r="DM13" i="377"/>
  <c r="DL13" i="377"/>
  <c r="DK13" i="377"/>
  <c r="DJ13" i="377"/>
  <c r="DI13" i="377"/>
  <c r="DH13" i="377"/>
  <c r="DG13" i="377"/>
  <c r="DF13" i="377"/>
  <c r="DE13" i="377"/>
  <c r="DD13" i="377"/>
  <c r="DC13" i="377"/>
  <c r="DB13" i="377"/>
  <c r="DA13" i="377"/>
  <c r="CZ13" i="377"/>
  <c r="CY13" i="377"/>
  <c r="CX13" i="377"/>
  <c r="CW13" i="377"/>
  <c r="CV13" i="377"/>
  <c r="CU13" i="377"/>
  <c r="CT13" i="377"/>
  <c r="CS13" i="377"/>
  <c r="CR13" i="377"/>
  <c r="CQ13" i="377"/>
  <c r="CP13" i="377"/>
  <c r="CO13" i="377"/>
  <c r="CN13" i="377"/>
  <c r="CM13" i="377"/>
  <c r="CL13" i="377"/>
  <c r="CK13" i="377"/>
  <c r="CJ13" i="377"/>
  <c r="CI13" i="377"/>
  <c r="CH13" i="377"/>
  <c r="CG13" i="377"/>
  <c r="CF13" i="377"/>
  <c r="CE13" i="377"/>
  <c r="CD13" i="377"/>
  <c r="CC13" i="377"/>
  <c r="CB13" i="377"/>
  <c r="CA13" i="377"/>
  <c r="BZ13" i="377"/>
  <c r="BY13" i="377"/>
  <c r="BX13" i="377"/>
  <c r="BW13" i="377"/>
  <c r="BV13" i="377"/>
  <c r="BU13" i="377"/>
  <c r="BT13" i="377"/>
  <c r="BS13" i="377"/>
  <c r="BR13" i="377"/>
  <c r="BQ13" i="377"/>
  <c r="BP13" i="377"/>
  <c r="BO13" i="377"/>
  <c r="BN13" i="377"/>
  <c r="BM13" i="377"/>
  <c r="BL13" i="377"/>
  <c r="BK13" i="377"/>
  <c r="BJ13" i="377"/>
  <c r="BI13" i="377"/>
  <c r="BH13" i="377"/>
  <c r="BG13" i="377"/>
  <c r="BF13" i="377"/>
  <c r="BE13" i="377"/>
  <c r="BD13" i="377"/>
  <c r="BC13" i="377"/>
  <c r="BB13" i="377"/>
  <c r="BA13" i="377"/>
  <c r="AZ13" i="377"/>
  <c r="AY13" i="377"/>
  <c r="AX13" i="377"/>
  <c r="AW13" i="377"/>
  <c r="AV13" i="377"/>
  <c r="AU13" i="377"/>
  <c r="AT13" i="377"/>
  <c r="AS13" i="377"/>
  <c r="AR13" i="377"/>
  <c r="AQ13" i="377"/>
  <c r="AP13" i="377"/>
  <c r="AO13" i="377"/>
  <c r="AN13" i="377"/>
  <c r="AM13" i="377"/>
  <c r="AL13" i="377"/>
  <c r="AK13" i="377"/>
  <c r="AJ13" i="377"/>
  <c r="AI13" i="377"/>
  <c r="AH13" i="377"/>
  <c r="AG13" i="377"/>
  <c r="AF13" i="377"/>
  <c r="AE13" i="377"/>
  <c r="AD13" i="377"/>
  <c r="AC13" i="377"/>
  <c r="AB13" i="377"/>
  <c r="AA13" i="377"/>
  <c r="Z13" i="377"/>
  <c r="Y13" i="377"/>
  <c r="X13" i="377"/>
  <c r="W13" i="377"/>
  <c r="V13" i="377"/>
  <c r="U13" i="377"/>
  <c r="T13" i="377"/>
  <c r="S13" i="377"/>
  <c r="Q12" i="377"/>
  <c r="M12" i="377"/>
  <c r="P12" i="377" s="1"/>
  <c r="M11" i="377"/>
  <c r="M10" i="377"/>
  <c r="P10" i="377" s="1"/>
  <c r="M9" i="377"/>
  <c r="Q8" i="377"/>
  <c r="M8" i="377"/>
  <c r="P8" i="377" s="1"/>
  <c r="M7" i="377"/>
  <c r="M13" i="377" s="1"/>
  <c r="E19" i="377" s="1"/>
  <c r="B21" i="376"/>
  <c r="F19" i="376"/>
  <c r="F18" i="376"/>
  <c r="F17" i="376"/>
  <c r="F16" i="376"/>
  <c r="A15" i="376"/>
  <c r="DM13" i="376"/>
  <c r="DL13" i="376"/>
  <c r="DK13" i="376"/>
  <c r="DJ13" i="376"/>
  <c r="DI13" i="376"/>
  <c r="DH13" i="376"/>
  <c r="DG13" i="376"/>
  <c r="DF13" i="376"/>
  <c r="DE13" i="376"/>
  <c r="DD13" i="376"/>
  <c r="DC13" i="376"/>
  <c r="DB13" i="376"/>
  <c r="DA13" i="376"/>
  <c r="CZ13" i="376"/>
  <c r="CY13" i="376"/>
  <c r="CX13" i="376"/>
  <c r="CW13" i="376"/>
  <c r="CV13" i="376"/>
  <c r="CU13" i="376"/>
  <c r="CT13" i="376"/>
  <c r="CS13" i="376"/>
  <c r="CR13" i="376"/>
  <c r="CQ13" i="376"/>
  <c r="CP13" i="376"/>
  <c r="CO13" i="376"/>
  <c r="CN13" i="376"/>
  <c r="CM13" i="376"/>
  <c r="CL13" i="376"/>
  <c r="CK13" i="376"/>
  <c r="CJ13" i="376"/>
  <c r="CI13" i="376"/>
  <c r="CH13" i="376"/>
  <c r="CG13" i="376"/>
  <c r="CF13" i="376"/>
  <c r="CE13" i="376"/>
  <c r="CD13" i="376"/>
  <c r="CC13" i="376"/>
  <c r="CB13" i="376"/>
  <c r="CA13" i="376"/>
  <c r="BZ13" i="376"/>
  <c r="BY13" i="376"/>
  <c r="BX13" i="376"/>
  <c r="BW13" i="376"/>
  <c r="BV13" i="376"/>
  <c r="BU13" i="376"/>
  <c r="BT13" i="376"/>
  <c r="BS13" i="376"/>
  <c r="BR13" i="376"/>
  <c r="BQ13" i="376"/>
  <c r="BP13" i="376"/>
  <c r="BO13" i="376"/>
  <c r="BN13" i="376"/>
  <c r="BM13" i="376"/>
  <c r="BL13" i="376"/>
  <c r="BK13" i="376"/>
  <c r="BJ13" i="376"/>
  <c r="BI13" i="376"/>
  <c r="BH13" i="376"/>
  <c r="BG13" i="376"/>
  <c r="BF13" i="376"/>
  <c r="BE13" i="376"/>
  <c r="BD13" i="376"/>
  <c r="BC13" i="376"/>
  <c r="BB13" i="376"/>
  <c r="BA13" i="376"/>
  <c r="AZ13" i="376"/>
  <c r="AY13" i="376"/>
  <c r="AX13" i="376"/>
  <c r="AW13" i="376"/>
  <c r="AV13" i="376"/>
  <c r="AU13" i="376"/>
  <c r="AT13" i="376"/>
  <c r="AS13" i="376"/>
  <c r="AR13" i="376"/>
  <c r="AQ13" i="376"/>
  <c r="AP13" i="376"/>
  <c r="AO13" i="376"/>
  <c r="AN13" i="376"/>
  <c r="AM13" i="376"/>
  <c r="AL13" i="376"/>
  <c r="AK13" i="376"/>
  <c r="AJ13" i="376"/>
  <c r="AI13" i="376"/>
  <c r="AH13" i="376"/>
  <c r="AG13" i="376"/>
  <c r="AF13" i="376"/>
  <c r="AE13" i="376"/>
  <c r="AD13" i="376"/>
  <c r="AC13" i="376"/>
  <c r="AB13" i="376"/>
  <c r="AA13" i="376"/>
  <c r="Z13" i="376"/>
  <c r="Y13" i="376"/>
  <c r="X13" i="376"/>
  <c r="W13" i="376"/>
  <c r="V13" i="376"/>
  <c r="U13" i="376"/>
  <c r="T13" i="376"/>
  <c r="S13" i="376"/>
  <c r="Q12" i="376"/>
  <c r="M12" i="376"/>
  <c r="P12" i="376" s="1"/>
  <c r="P11" i="376"/>
  <c r="M11" i="376"/>
  <c r="Q11" i="376" s="1"/>
  <c r="Q10" i="376"/>
  <c r="M10" i="376"/>
  <c r="P10" i="376" s="1"/>
  <c r="P9" i="376"/>
  <c r="M9" i="376"/>
  <c r="Q9" i="376" s="1"/>
  <c r="Q8" i="376"/>
  <c r="M8" i="376"/>
  <c r="P8" i="376" s="1"/>
  <c r="P7" i="376"/>
  <c r="M7" i="376"/>
  <c r="Q7" i="376" s="1"/>
  <c r="B21" i="375"/>
  <c r="F19" i="375"/>
  <c r="F18" i="375"/>
  <c r="F17" i="375"/>
  <c r="F16" i="375"/>
  <c r="A15" i="375"/>
  <c r="DM13" i="375"/>
  <c r="DL13" i="375"/>
  <c r="DK13" i="375"/>
  <c r="DJ13" i="375"/>
  <c r="DI13" i="375"/>
  <c r="DH13" i="375"/>
  <c r="DG13" i="375"/>
  <c r="DF13" i="375"/>
  <c r="DE13" i="375"/>
  <c r="DD13" i="375"/>
  <c r="DC13" i="375"/>
  <c r="DB13" i="375"/>
  <c r="DA13" i="375"/>
  <c r="CZ13" i="375"/>
  <c r="CY13" i="375"/>
  <c r="CX13" i="375"/>
  <c r="CW13" i="375"/>
  <c r="CV13" i="375"/>
  <c r="CU13" i="375"/>
  <c r="CT13" i="375"/>
  <c r="CS13" i="375"/>
  <c r="CR13" i="375"/>
  <c r="CQ13" i="375"/>
  <c r="CP13" i="375"/>
  <c r="CO13" i="375"/>
  <c r="CN13" i="375"/>
  <c r="CM13" i="375"/>
  <c r="CL13" i="375"/>
  <c r="CK13" i="375"/>
  <c r="CJ13" i="375"/>
  <c r="CI13" i="375"/>
  <c r="CH13" i="375"/>
  <c r="CG13" i="375"/>
  <c r="CF13" i="375"/>
  <c r="CE13" i="375"/>
  <c r="CD13" i="375"/>
  <c r="CC13" i="375"/>
  <c r="CB13" i="375"/>
  <c r="CA13" i="375"/>
  <c r="BZ13" i="375"/>
  <c r="BY13" i="375"/>
  <c r="BX13" i="375"/>
  <c r="BW13" i="375"/>
  <c r="BV13" i="375"/>
  <c r="BU13" i="375"/>
  <c r="BT13" i="375"/>
  <c r="BS13" i="375"/>
  <c r="BR13" i="375"/>
  <c r="BQ13" i="375"/>
  <c r="BP13" i="375"/>
  <c r="BO13" i="375"/>
  <c r="BN13" i="375"/>
  <c r="BM13" i="375"/>
  <c r="BL13" i="375"/>
  <c r="BK13" i="375"/>
  <c r="BJ13" i="375"/>
  <c r="BI13" i="375"/>
  <c r="BH13" i="375"/>
  <c r="BG13" i="375"/>
  <c r="BF13" i="375"/>
  <c r="BE13" i="375"/>
  <c r="BD13" i="375"/>
  <c r="BC13" i="375"/>
  <c r="BB13" i="375"/>
  <c r="BA13" i="375"/>
  <c r="AZ13" i="375"/>
  <c r="AY13" i="375"/>
  <c r="AX13" i="375"/>
  <c r="AW13" i="375"/>
  <c r="AV13" i="375"/>
  <c r="AU13" i="375"/>
  <c r="AT13" i="375"/>
  <c r="AS13" i="375"/>
  <c r="AR13" i="375"/>
  <c r="AQ13" i="375"/>
  <c r="AP13" i="375"/>
  <c r="AO13" i="375"/>
  <c r="AN13" i="375"/>
  <c r="AM13" i="375"/>
  <c r="AL13" i="375"/>
  <c r="AK13" i="375"/>
  <c r="AJ13" i="375"/>
  <c r="AI13" i="375"/>
  <c r="AH13" i="375"/>
  <c r="AG13" i="375"/>
  <c r="AF13" i="375"/>
  <c r="AE13" i="375"/>
  <c r="AD13" i="375"/>
  <c r="AC13" i="375"/>
  <c r="AB13" i="375"/>
  <c r="AA13" i="375"/>
  <c r="Z13" i="375"/>
  <c r="Y13" i="375"/>
  <c r="X13" i="375"/>
  <c r="W13" i="375"/>
  <c r="V13" i="375"/>
  <c r="U13" i="375"/>
  <c r="T13" i="375"/>
  <c r="S13" i="375"/>
  <c r="M12" i="375"/>
  <c r="P12" i="375" s="1"/>
  <c r="M11" i="375"/>
  <c r="M10" i="375"/>
  <c r="P10" i="375" s="1"/>
  <c r="M9" i="375"/>
  <c r="M8" i="375"/>
  <c r="P8" i="375" s="1"/>
  <c r="M7" i="375"/>
  <c r="B21" i="374"/>
  <c r="F19" i="374"/>
  <c r="F18" i="374"/>
  <c r="F17" i="374"/>
  <c r="F16" i="374"/>
  <c r="A15" i="374"/>
  <c r="DM13" i="374"/>
  <c r="DL13" i="374"/>
  <c r="DK13" i="374"/>
  <c r="DJ13" i="374"/>
  <c r="DI13" i="374"/>
  <c r="DH13" i="374"/>
  <c r="DG13" i="374"/>
  <c r="DF13" i="374"/>
  <c r="DE13" i="374"/>
  <c r="DD13" i="374"/>
  <c r="DC13" i="374"/>
  <c r="DB13" i="374"/>
  <c r="DA13" i="374"/>
  <c r="CZ13" i="374"/>
  <c r="CY13" i="374"/>
  <c r="CX13" i="374"/>
  <c r="CW13" i="374"/>
  <c r="CV13" i="374"/>
  <c r="CU13" i="374"/>
  <c r="CT13" i="374"/>
  <c r="CS13" i="374"/>
  <c r="CR13" i="374"/>
  <c r="CQ13" i="374"/>
  <c r="CP13" i="374"/>
  <c r="CO13" i="374"/>
  <c r="CN13" i="374"/>
  <c r="CM13" i="374"/>
  <c r="CL13" i="374"/>
  <c r="CK13" i="374"/>
  <c r="CJ13" i="374"/>
  <c r="CI13" i="374"/>
  <c r="CH13" i="374"/>
  <c r="CG13" i="374"/>
  <c r="CF13" i="374"/>
  <c r="CE13" i="374"/>
  <c r="CD13" i="374"/>
  <c r="CC13" i="374"/>
  <c r="CB13" i="374"/>
  <c r="CA13" i="374"/>
  <c r="BZ13" i="374"/>
  <c r="BY13" i="374"/>
  <c r="BX13" i="374"/>
  <c r="BW13" i="374"/>
  <c r="BV13" i="374"/>
  <c r="BU13" i="374"/>
  <c r="BT13" i="374"/>
  <c r="BS13" i="374"/>
  <c r="BR13" i="374"/>
  <c r="BQ13" i="374"/>
  <c r="BP13" i="374"/>
  <c r="BO13" i="374"/>
  <c r="BN13" i="374"/>
  <c r="BM13" i="374"/>
  <c r="BL13" i="374"/>
  <c r="BK13" i="374"/>
  <c r="BJ13" i="374"/>
  <c r="BI13" i="374"/>
  <c r="BH13" i="374"/>
  <c r="BG13" i="374"/>
  <c r="BF13" i="374"/>
  <c r="BE13" i="374"/>
  <c r="BD13" i="374"/>
  <c r="BC13" i="374"/>
  <c r="BB13" i="374"/>
  <c r="BA13" i="374"/>
  <c r="AZ13" i="374"/>
  <c r="AY13" i="374"/>
  <c r="AX13" i="374"/>
  <c r="AW13" i="374"/>
  <c r="AV13" i="374"/>
  <c r="AU13" i="374"/>
  <c r="AT13" i="374"/>
  <c r="AS13" i="374"/>
  <c r="AR13" i="374"/>
  <c r="AQ13" i="374"/>
  <c r="AP13" i="374"/>
  <c r="AO13" i="374"/>
  <c r="AN13" i="374"/>
  <c r="AM13" i="374"/>
  <c r="AL13" i="374"/>
  <c r="AK13" i="374"/>
  <c r="AJ13" i="374"/>
  <c r="AI13" i="374"/>
  <c r="AH13" i="374"/>
  <c r="AG13" i="374"/>
  <c r="AF13" i="374"/>
  <c r="AE13" i="374"/>
  <c r="AD13" i="374"/>
  <c r="AC13" i="374"/>
  <c r="AB13" i="374"/>
  <c r="AA13" i="374"/>
  <c r="Z13" i="374"/>
  <c r="Y13" i="374"/>
  <c r="X13" i="374"/>
  <c r="W13" i="374"/>
  <c r="V13" i="374"/>
  <c r="U13" i="374"/>
  <c r="T13" i="374"/>
  <c r="S13" i="374"/>
  <c r="Q12" i="374"/>
  <c r="M12" i="374"/>
  <c r="P12" i="374" s="1"/>
  <c r="P11" i="374"/>
  <c r="M11" i="374"/>
  <c r="Q11" i="374" s="1"/>
  <c r="Q10" i="374"/>
  <c r="M10" i="374"/>
  <c r="P10" i="374" s="1"/>
  <c r="P9" i="374"/>
  <c r="M9" i="374"/>
  <c r="Q9" i="374" s="1"/>
  <c r="Q8" i="374"/>
  <c r="M8" i="374"/>
  <c r="P8" i="374" s="1"/>
  <c r="P7" i="374"/>
  <c r="M7" i="374"/>
  <c r="Q7" i="374" s="1"/>
  <c r="B21" i="373"/>
  <c r="F19" i="373"/>
  <c r="F18" i="373"/>
  <c r="F17" i="373"/>
  <c r="F16" i="373"/>
  <c r="A15" i="373"/>
  <c r="DM13" i="373"/>
  <c r="DL13" i="373"/>
  <c r="DK13" i="373"/>
  <c r="DJ13" i="373"/>
  <c r="DI13" i="373"/>
  <c r="DH13" i="373"/>
  <c r="DG13" i="373"/>
  <c r="DF13" i="373"/>
  <c r="DE13" i="373"/>
  <c r="DD13" i="373"/>
  <c r="DC13" i="373"/>
  <c r="DB13" i="373"/>
  <c r="DA13" i="373"/>
  <c r="CZ13" i="373"/>
  <c r="CY13" i="373"/>
  <c r="CX13" i="373"/>
  <c r="CW13" i="373"/>
  <c r="CV13" i="373"/>
  <c r="CU13" i="373"/>
  <c r="CT13" i="373"/>
  <c r="CS13" i="373"/>
  <c r="CR13" i="373"/>
  <c r="CQ13" i="373"/>
  <c r="CP13" i="373"/>
  <c r="CO13" i="373"/>
  <c r="CN13" i="373"/>
  <c r="CM13" i="373"/>
  <c r="CL13" i="373"/>
  <c r="CK13" i="373"/>
  <c r="CJ13" i="373"/>
  <c r="CI13" i="373"/>
  <c r="CH13" i="373"/>
  <c r="CG13" i="373"/>
  <c r="CF13" i="373"/>
  <c r="CE13" i="373"/>
  <c r="CD13" i="373"/>
  <c r="CC13" i="373"/>
  <c r="CB13" i="373"/>
  <c r="CA13" i="373"/>
  <c r="BZ13" i="373"/>
  <c r="BY13" i="373"/>
  <c r="BX13" i="373"/>
  <c r="BW13" i="373"/>
  <c r="BV13" i="373"/>
  <c r="BU13" i="373"/>
  <c r="BT13" i="373"/>
  <c r="BS13" i="373"/>
  <c r="BR13" i="373"/>
  <c r="BQ13" i="373"/>
  <c r="BP13" i="373"/>
  <c r="BO13" i="373"/>
  <c r="BN13" i="373"/>
  <c r="BM13" i="373"/>
  <c r="BL13" i="373"/>
  <c r="BK13" i="373"/>
  <c r="BJ13" i="373"/>
  <c r="BI13" i="373"/>
  <c r="BH13" i="373"/>
  <c r="BG13" i="373"/>
  <c r="BF13" i="373"/>
  <c r="BE13" i="373"/>
  <c r="BD13" i="373"/>
  <c r="BC13" i="373"/>
  <c r="BB13" i="373"/>
  <c r="BA13" i="373"/>
  <c r="AZ13" i="373"/>
  <c r="AY13" i="373"/>
  <c r="AX13" i="373"/>
  <c r="AW13" i="373"/>
  <c r="AV13" i="373"/>
  <c r="AU13" i="373"/>
  <c r="AT13" i="373"/>
  <c r="AS13" i="373"/>
  <c r="AR13" i="373"/>
  <c r="AQ13" i="373"/>
  <c r="AP13" i="373"/>
  <c r="AO13" i="373"/>
  <c r="AN13" i="373"/>
  <c r="AM13" i="373"/>
  <c r="AL13" i="373"/>
  <c r="AK13" i="373"/>
  <c r="AJ13" i="373"/>
  <c r="AI13" i="373"/>
  <c r="AH13" i="373"/>
  <c r="AG13" i="373"/>
  <c r="AF13" i="373"/>
  <c r="AE13" i="373"/>
  <c r="AD13" i="373"/>
  <c r="AC13" i="373"/>
  <c r="AB13" i="373"/>
  <c r="AA13" i="373"/>
  <c r="Z13" i="373"/>
  <c r="Y13" i="373"/>
  <c r="X13" i="373"/>
  <c r="W13" i="373"/>
  <c r="V13" i="373"/>
  <c r="U13" i="373"/>
  <c r="T13" i="373"/>
  <c r="S13" i="373"/>
  <c r="P12" i="373"/>
  <c r="M12" i="373"/>
  <c r="Q12" i="373" s="1"/>
  <c r="P11" i="373"/>
  <c r="M11" i="373"/>
  <c r="Q11" i="373" s="1"/>
  <c r="Q10" i="373"/>
  <c r="M10" i="373"/>
  <c r="P10" i="373" s="1"/>
  <c r="R10" i="373" s="1"/>
  <c r="DN10" i="373" s="1"/>
  <c r="DO10" i="373" s="1"/>
  <c r="M9" i="373"/>
  <c r="Q8" i="373"/>
  <c r="P8" i="373"/>
  <c r="R8" i="373" s="1"/>
  <c r="DN8" i="373" s="1"/>
  <c r="DO8" i="373" s="1"/>
  <c r="M8" i="373"/>
  <c r="P7" i="373"/>
  <c r="M7" i="373"/>
  <c r="Q7" i="373" s="1"/>
  <c r="B21" i="372"/>
  <c r="F19" i="372"/>
  <c r="F18" i="372"/>
  <c r="F17" i="372"/>
  <c r="F16" i="372"/>
  <c r="A15" i="372"/>
  <c r="DM13" i="372"/>
  <c r="DL13" i="372"/>
  <c r="DK13" i="372"/>
  <c r="DJ13" i="372"/>
  <c r="DI13" i="372"/>
  <c r="DH13" i="372"/>
  <c r="DG13" i="372"/>
  <c r="DF13" i="372"/>
  <c r="DE13" i="372"/>
  <c r="DD13" i="372"/>
  <c r="DC13" i="372"/>
  <c r="DB13" i="372"/>
  <c r="DA13" i="372"/>
  <c r="CZ13" i="372"/>
  <c r="CY13" i="372"/>
  <c r="CX13" i="372"/>
  <c r="CW13" i="372"/>
  <c r="CV13" i="372"/>
  <c r="CU13" i="372"/>
  <c r="CT13" i="372"/>
  <c r="CS13" i="372"/>
  <c r="CR13" i="372"/>
  <c r="CQ13" i="372"/>
  <c r="CP13" i="372"/>
  <c r="CO13" i="372"/>
  <c r="CN13" i="372"/>
  <c r="CM13" i="372"/>
  <c r="CL13" i="372"/>
  <c r="CK13" i="372"/>
  <c r="CJ13" i="372"/>
  <c r="CI13" i="372"/>
  <c r="CH13" i="372"/>
  <c r="CG13" i="372"/>
  <c r="CF13" i="372"/>
  <c r="CE13" i="372"/>
  <c r="CD13" i="372"/>
  <c r="CC13" i="372"/>
  <c r="CB13" i="372"/>
  <c r="CA13" i="372"/>
  <c r="BZ13" i="372"/>
  <c r="BY13" i="372"/>
  <c r="BX13" i="372"/>
  <c r="BW13" i="372"/>
  <c r="BV13" i="372"/>
  <c r="BU13" i="372"/>
  <c r="BT13" i="372"/>
  <c r="BS13" i="372"/>
  <c r="BR13" i="372"/>
  <c r="BQ13" i="372"/>
  <c r="BP13" i="372"/>
  <c r="BO13" i="372"/>
  <c r="BN13" i="372"/>
  <c r="BM13" i="372"/>
  <c r="BL13" i="372"/>
  <c r="BK13" i="372"/>
  <c r="BJ13" i="372"/>
  <c r="BI13" i="372"/>
  <c r="BH13" i="372"/>
  <c r="BG13" i="372"/>
  <c r="BF13" i="372"/>
  <c r="BE13" i="372"/>
  <c r="BD13" i="372"/>
  <c r="BC13" i="372"/>
  <c r="BB13" i="372"/>
  <c r="BA13" i="372"/>
  <c r="AZ13" i="372"/>
  <c r="AY13" i="372"/>
  <c r="AX13" i="372"/>
  <c r="AW13" i="372"/>
  <c r="AV13" i="372"/>
  <c r="AU13" i="372"/>
  <c r="AT13" i="372"/>
  <c r="AS13" i="372"/>
  <c r="AR13" i="372"/>
  <c r="AQ13" i="372"/>
  <c r="AP13" i="372"/>
  <c r="AO13" i="372"/>
  <c r="AN13" i="372"/>
  <c r="AM13" i="372"/>
  <c r="AL13" i="372"/>
  <c r="AK13" i="372"/>
  <c r="AJ13" i="372"/>
  <c r="AI13" i="372"/>
  <c r="AH13" i="372"/>
  <c r="AG13" i="372"/>
  <c r="AF13" i="372"/>
  <c r="AE13" i="372"/>
  <c r="AD13" i="372"/>
  <c r="AC13" i="372"/>
  <c r="AB13" i="372"/>
  <c r="AA13" i="372"/>
  <c r="Z13" i="372"/>
  <c r="Y13" i="372"/>
  <c r="X13" i="372"/>
  <c r="W13" i="372"/>
  <c r="V13" i="372"/>
  <c r="U13" i="372"/>
  <c r="T13" i="372"/>
  <c r="S13" i="372"/>
  <c r="Q12" i="372"/>
  <c r="M12" i="372"/>
  <c r="P11" i="372"/>
  <c r="M11" i="372"/>
  <c r="Q11" i="372" s="1"/>
  <c r="R10" i="372"/>
  <c r="DN10" i="372" s="1"/>
  <c r="DO10" i="372" s="1"/>
  <c r="P10" i="372"/>
  <c r="M10" i="372"/>
  <c r="Q10" i="372" s="1"/>
  <c r="M9" i="372"/>
  <c r="P9" i="372" s="1"/>
  <c r="Q8" i="372"/>
  <c r="M8" i="372"/>
  <c r="Q7" i="372"/>
  <c r="P7" i="372"/>
  <c r="M7" i="372"/>
  <c r="B21" i="371"/>
  <c r="F19" i="371"/>
  <c r="F18" i="371"/>
  <c r="F17" i="371"/>
  <c r="F16" i="371"/>
  <c r="A15" i="371"/>
  <c r="DM13" i="371"/>
  <c r="DL13" i="371"/>
  <c r="DK13" i="371"/>
  <c r="DJ13" i="371"/>
  <c r="DI13" i="371"/>
  <c r="DH13" i="371"/>
  <c r="DG13" i="371"/>
  <c r="DF13" i="371"/>
  <c r="DE13" i="371"/>
  <c r="DD13" i="371"/>
  <c r="DC13" i="371"/>
  <c r="DB13" i="371"/>
  <c r="DA13" i="371"/>
  <c r="CZ13" i="371"/>
  <c r="CY13" i="371"/>
  <c r="CX13" i="371"/>
  <c r="CW13" i="371"/>
  <c r="CV13" i="371"/>
  <c r="CU13" i="371"/>
  <c r="CT13" i="371"/>
  <c r="CS13" i="371"/>
  <c r="CR13" i="371"/>
  <c r="CQ13" i="371"/>
  <c r="CP13" i="371"/>
  <c r="CO13" i="371"/>
  <c r="CN13" i="371"/>
  <c r="CM13" i="371"/>
  <c r="CL13" i="371"/>
  <c r="CK13" i="371"/>
  <c r="CJ13" i="371"/>
  <c r="CI13" i="371"/>
  <c r="CH13" i="371"/>
  <c r="CG13" i="371"/>
  <c r="CF13" i="371"/>
  <c r="CE13" i="371"/>
  <c r="CD13" i="371"/>
  <c r="CC13" i="371"/>
  <c r="CB13" i="371"/>
  <c r="CA13" i="371"/>
  <c r="BZ13" i="371"/>
  <c r="BY13" i="371"/>
  <c r="BX13" i="371"/>
  <c r="BW13" i="371"/>
  <c r="BV13" i="371"/>
  <c r="BU13" i="371"/>
  <c r="BT13" i="371"/>
  <c r="BS13" i="371"/>
  <c r="BR13" i="371"/>
  <c r="BQ13" i="371"/>
  <c r="BP13" i="371"/>
  <c r="BO13" i="371"/>
  <c r="BN13" i="371"/>
  <c r="BM13" i="371"/>
  <c r="BL13" i="371"/>
  <c r="BK13" i="371"/>
  <c r="BJ13" i="371"/>
  <c r="BI13" i="371"/>
  <c r="BH13" i="371"/>
  <c r="BG13" i="371"/>
  <c r="BF13" i="371"/>
  <c r="BE13" i="371"/>
  <c r="BD13" i="371"/>
  <c r="BC13" i="371"/>
  <c r="BB13" i="371"/>
  <c r="BA13" i="371"/>
  <c r="AZ13" i="371"/>
  <c r="AY13" i="371"/>
  <c r="AX13" i="371"/>
  <c r="AW13" i="371"/>
  <c r="AV13" i="371"/>
  <c r="AU13" i="371"/>
  <c r="AT13" i="371"/>
  <c r="AS13" i="371"/>
  <c r="AR13" i="371"/>
  <c r="AQ13" i="371"/>
  <c r="AP13" i="371"/>
  <c r="AO13" i="371"/>
  <c r="AN13" i="371"/>
  <c r="AM13" i="371"/>
  <c r="AL13" i="371"/>
  <c r="AK13" i="371"/>
  <c r="AJ13" i="371"/>
  <c r="AI13" i="371"/>
  <c r="AH13" i="371"/>
  <c r="AG13" i="371"/>
  <c r="AF13" i="371"/>
  <c r="AE13" i="371"/>
  <c r="AD13" i="371"/>
  <c r="AC13" i="371"/>
  <c r="AB13" i="371"/>
  <c r="AA13" i="371"/>
  <c r="Z13" i="371"/>
  <c r="Y13" i="371"/>
  <c r="X13" i="371"/>
  <c r="W13" i="371"/>
  <c r="V13" i="371"/>
  <c r="U13" i="371"/>
  <c r="T13" i="371"/>
  <c r="S13" i="371"/>
  <c r="M12" i="371"/>
  <c r="M11" i="371"/>
  <c r="Q11" i="371" s="1"/>
  <c r="P10" i="371"/>
  <c r="M10" i="371"/>
  <c r="Q10" i="371" s="1"/>
  <c r="R10" i="371" s="1"/>
  <c r="DN10" i="371" s="1"/>
  <c r="DO10" i="371" s="1"/>
  <c r="M9" i="371"/>
  <c r="Q9" i="371" s="1"/>
  <c r="Q8" i="371"/>
  <c r="M8" i="371"/>
  <c r="M7" i="371"/>
  <c r="Q7" i="371" s="1"/>
  <c r="B21" i="370"/>
  <c r="F19" i="370"/>
  <c r="F18" i="370"/>
  <c r="F17" i="370"/>
  <c r="F16" i="370"/>
  <c r="A15" i="370"/>
  <c r="DM13" i="370"/>
  <c r="DL13" i="370"/>
  <c r="DK13" i="370"/>
  <c r="DJ13" i="370"/>
  <c r="DI13" i="370"/>
  <c r="DH13" i="370"/>
  <c r="DG13" i="370"/>
  <c r="DF13" i="370"/>
  <c r="DE13" i="370"/>
  <c r="DD13" i="370"/>
  <c r="DC13" i="370"/>
  <c r="DB13" i="370"/>
  <c r="DA13" i="370"/>
  <c r="CZ13" i="370"/>
  <c r="CY13" i="370"/>
  <c r="CX13" i="370"/>
  <c r="CW13" i="370"/>
  <c r="CV13" i="370"/>
  <c r="CU13" i="370"/>
  <c r="CT13" i="370"/>
  <c r="CS13" i="370"/>
  <c r="CR13" i="370"/>
  <c r="CQ13" i="370"/>
  <c r="CP13" i="370"/>
  <c r="CO13" i="370"/>
  <c r="CN13" i="370"/>
  <c r="CM13" i="370"/>
  <c r="CL13" i="370"/>
  <c r="CK13" i="370"/>
  <c r="CJ13" i="370"/>
  <c r="CI13" i="370"/>
  <c r="CH13" i="370"/>
  <c r="CG13" i="370"/>
  <c r="CF13" i="370"/>
  <c r="CE13" i="370"/>
  <c r="CD13" i="370"/>
  <c r="CC13" i="370"/>
  <c r="CB13" i="370"/>
  <c r="CA13" i="370"/>
  <c r="BZ13" i="370"/>
  <c r="BY13" i="370"/>
  <c r="BX13" i="370"/>
  <c r="BW13" i="370"/>
  <c r="BV13" i="370"/>
  <c r="BU13" i="370"/>
  <c r="BT13" i="370"/>
  <c r="BS13" i="370"/>
  <c r="BR13" i="370"/>
  <c r="BQ13" i="370"/>
  <c r="BP13" i="370"/>
  <c r="BO13" i="370"/>
  <c r="BN13" i="370"/>
  <c r="BM13" i="370"/>
  <c r="BL13" i="370"/>
  <c r="BK13" i="370"/>
  <c r="BJ13" i="370"/>
  <c r="BI13" i="370"/>
  <c r="BH13" i="370"/>
  <c r="BG13" i="370"/>
  <c r="BF13" i="370"/>
  <c r="BE13" i="370"/>
  <c r="BD13" i="370"/>
  <c r="BC13" i="370"/>
  <c r="BB13" i="370"/>
  <c r="BA13" i="370"/>
  <c r="AZ13" i="370"/>
  <c r="AY13" i="370"/>
  <c r="AX13" i="370"/>
  <c r="AW13" i="370"/>
  <c r="AV13" i="370"/>
  <c r="AU13" i="370"/>
  <c r="AT13" i="370"/>
  <c r="AS13" i="370"/>
  <c r="AR13" i="370"/>
  <c r="AQ13" i="370"/>
  <c r="AP13" i="370"/>
  <c r="AO13" i="370"/>
  <c r="AN13" i="370"/>
  <c r="AM13" i="370"/>
  <c r="AL13" i="370"/>
  <c r="AK13" i="370"/>
  <c r="AJ13" i="370"/>
  <c r="AI13" i="370"/>
  <c r="AH13" i="370"/>
  <c r="AG13" i="370"/>
  <c r="AF13" i="370"/>
  <c r="AE13" i="370"/>
  <c r="AD13" i="370"/>
  <c r="AC13" i="370"/>
  <c r="AB13" i="370"/>
  <c r="AA13" i="370"/>
  <c r="Z13" i="370"/>
  <c r="Y13" i="370"/>
  <c r="X13" i="370"/>
  <c r="W13" i="370"/>
  <c r="V13" i="370"/>
  <c r="U13" i="370"/>
  <c r="T13" i="370"/>
  <c r="S13" i="370"/>
  <c r="Q12" i="370"/>
  <c r="M12" i="370"/>
  <c r="M11" i="370"/>
  <c r="M10" i="370"/>
  <c r="M9" i="370"/>
  <c r="Q8" i="370"/>
  <c r="M8" i="370"/>
  <c r="M7" i="370"/>
  <c r="B21" i="369"/>
  <c r="F19" i="369"/>
  <c r="F18" i="369"/>
  <c r="F17" i="369"/>
  <c r="F16" i="369"/>
  <c r="A15" i="369"/>
  <c r="DM13" i="369"/>
  <c r="DL13" i="369"/>
  <c r="DK13" i="369"/>
  <c r="DJ13" i="369"/>
  <c r="DI13" i="369"/>
  <c r="DH13" i="369"/>
  <c r="DG13" i="369"/>
  <c r="DF13" i="369"/>
  <c r="DE13" i="369"/>
  <c r="DD13" i="369"/>
  <c r="DC13" i="369"/>
  <c r="DB13" i="369"/>
  <c r="DA13" i="369"/>
  <c r="CZ13" i="369"/>
  <c r="CY13" i="369"/>
  <c r="CX13" i="369"/>
  <c r="CW13" i="369"/>
  <c r="CV13" i="369"/>
  <c r="CU13" i="369"/>
  <c r="CT13" i="369"/>
  <c r="CS13" i="369"/>
  <c r="CR13" i="369"/>
  <c r="CQ13" i="369"/>
  <c r="CP13" i="369"/>
  <c r="CO13" i="369"/>
  <c r="CN13" i="369"/>
  <c r="CM13" i="369"/>
  <c r="CL13" i="369"/>
  <c r="CK13" i="369"/>
  <c r="CJ13" i="369"/>
  <c r="CI13" i="369"/>
  <c r="CH13" i="369"/>
  <c r="CG13" i="369"/>
  <c r="CF13" i="369"/>
  <c r="CE13" i="369"/>
  <c r="CD13" i="369"/>
  <c r="CC13" i="369"/>
  <c r="CB13" i="369"/>
  <c r="CA13" i="369"/>
  <c r="BZ13" i="369"/>
  <c r="BY13" i="369"/>
  <c r="BX13" i="369"/>
  <c r="BW13" i="369"/>
  <c r="BV13" i="369"/>
  <c r="BU13" i="369"/>
  <c r="BT13" i="369"/>
  <c r="BS13" i="369"/>
  <c r="BR13" i="369"/>
  <c r="BQ13" i="369"/>
  <c r="BP13" i="369"/>
  <c r="BO13" i="369"/>
  <c r="BN13" i="369"/>
  <c r="BM13" i="369"/>
  <c r="BL13" i="369"/>
  <c r="BK13" i="369"/>
  <c r="BJ13" i="369"/>
  <c r="BI13" i="369"/>
  <c r="BH13" i="369"/>
  <c r="BG13" i="369"/>
  <c r="BF13" i="369"/>
  <c r="BE13" i="369"/>
  <c r="BD13" i="369"/>
  <c r="BC13" i="369"/>
  <c r="BB13" i="369"/>
  <c r="BA13" i="369"/>
  <c r="AZ13" i="369"/>
  <c r="AY13" i="369"/>
  <c r="AX13" i="369"/>
  <c r="AW13" i="369"/>
  <c r="AV13" i="369"/>
  <c r="AU13" i="369"/>
  <c r="AT13" i="369"/>
  <c r="AS13" i="369"/>
  <c r="AR13" i="369"/>
  <c r="AQ13" i="369"/>
  <c r="AP13" i="369"/>
  <c r="AO13" i="369"/>
  <c r="AN13" i="369"/>
  <c r="AM13" i="369"/>
  <c r="AL13" i="369"/>
  <c r="AK13" i="369"/>
  <c r="AJ13" i="369"/>
  <c r="AI13" i="369"/>
  <c r="AH13" i="369"/>
  <c r="AG13" i="369"/>
  <c r="AF13" i="369"/>
  <c r="AE13" i="369"/>
  <c r="AD13" i="369"/>
  <c r="AC13" i="369"/>
  <c r="AB13" i="369"/>
  <c r="AA13" i="369"/>
  <c r="Z13" i="369"/>
  <c r="Y13" i="369"/>
  <c r="X13" i="369"/>
  <c r="W13" i="369"/>
  <c r="V13" i="369"/>
  <c r="U13" i="369"/>
  <c r="T13" i="369"/>
  <c r="S13" i="369"/>
  <c r="Q12" i="369"/>
  <c r="M12" i="369"/>
  <c r="P12" i="369" s="1"/>
  <c r="P11" i="369"/>
  <c r="M11" i="369"/>
  <c r="Q11" i="369" s="1"/>
  <c r="Q10" i="369"/>
  <c r="M10" i="369"/>
  <c r="P10" i="369" s="1"/>
  <c r="P9" i="369"/>
  <c r="M9" i="369"/>
  <c r="Q9" i="369" s="1"/>
  <c r="Q8" i="369"/>
  <c r="M8" i="369"/>
  <c r="P8" i="369" s="1"/>
  <c r="P7" i="369"/>
  <c r="M7" i="369"/>
  <c r="Q7" i="369" s="1"/>
  <c r="B21" i="368"/>
  <c r="F19" i="368"/>
  <c r="F18" i="368"/>
  <c r="F17" i="368"/>
  <c r="F16" i="368"/>
  <c r="A15" i="368"/>
  <c r="DM13" i="368"/>
  <c r="DL13" i="368"/>
  <c r="DK13" i="368"/>
  <c r="DJ13" i="368"/>
  <c r="DI13" i="368"/>
  <c r="DH13" i="368"/>
  <c r="DG13" i="368"/>
  <c r="DF13" i="368"/>
  <c r="DE13" i="368"/>
  <c r="DD13" i="368"/>
  <c r="DC13" i="368"/>
  <c r="DB13" i="368"/>
  <c r="DA13" i="368"/>
  <c r="CZ13" i="368"/>
  <c r="CY13" i="368"/>
  <c r="CX13" i="368"/>
  <c r="CW13" i="368"/>
  <c r="CV13" i="368"/>
  <c r="CU13" i="368"/>
  <c r="CT13" i="368"/>
  <c r="CS13" i="368"/>
  <c r="CR13" i="368"/>
  <c r="CQ13" i="368"/>
  <c r="CP13" i="368"/>
  <c r="CO13" i="368"/>
  <c r="CN13" i="368"/>
  <c r="CM13" i="368"/>
  <c r="CL13" i="368"/>
  <c r="CK13" i="368"/>
  <c r="CJ13" i="368"/>
  <c r="CI13" i="368"/>
  <c r="CH13" i="368"/>
  <c r="CG13" i="368"/>
  <c r="CF13" i="368"/>
  <c r="CE13" i="368"/>
  <c r="CD13" i="368"/>
  <c r="CC13" i="368"/>
  <c r="CB13" i="368"/>
  <c r="CA13" i="368"/>
  <c r="BZ13" i="368"/>
  <c r="BY13" i="368"/>
  <c r="BX13" i="368"/>
  <c r="BW13" i="368"/>
  <c r="BV13" i="368"/>
  <c r="BU13" i="368"/>
  <c r="BT13" i="368"/>
  <c r="BS13" i="368"/>
  <c r="BR13" i="368"/>
  <c r="BQ13" i="368"/>
  <c r="BP13" i="368"/>
  <c r="BO13" i="368"/>
  <c r="BN13" i="368"/>
  <c r="BM13" i="368"/>
  <c r="BL13" i="368"/>
  <c r="BK13" i="368"/>
  <c r="BJ13" i="368"/>
  <c r="BI13" i="368"/>
  <c r="BH13" i="368"/>
  <c r="BG13" i="368"/>
  <c r="BF13" i="368"/>
  <c r="BE13" i="368"/>
  <c r="BD13" i="368"/>
  <c r="BC13" i="368"/>
  <c r="BB13" i="368"/>
  <c r="BA13" i="368"/>
  <c r="AZ13" i="368"/>
  <c r="AY13" i="368"/>
  <c r="AX13" i="368"/>
  <c r="AW13" i="368"/>
  <c r="AV13" i="368"/>
  <c r="AU13" i="368"/>
  <c r="AT13" i="368"/>
  <c r="AS13" i="368"/>
  <c r="AR13" i="368"/>
  <c r="AQ13" i="368"/>
  <c r="AP13" i="368"/>
  <c r="AO13" i="368"/>
  <c r="AN13" i="368"/>
  <c r="AM13" i="368"/>
  <c r="AL13" i="368"/>
  <c r="AK13" i="368"/>
  <c r="AJ13" i="368"/>
  <c r="AI13" i="368"/>
  <c r="AH13" i="368"/>
  <c r="AG13" i="368"/>
  <c r="AF13" i="368"/>
  <c r="AE13" i="368"/>
  <c r="AD13" i="368"/>
  <c r="AC13" i="368"/>
  <c r="AB13" i="368"/>
  <c r="AA13" i="368"/>
  <c r="Z13" i="368"/>
  <c r="Y13" i="368"/>
  <c r="X13" i="368"/>
  <c r="W13" i="368"/>
  <c r="V13" i="368"/>
  <c r="U13" i="368"/>
  <c r="T13" i="368"/>
  <c r="S13" i="368"/>
  <c r="M12" i="368"/>
  <c r="M11" i="368"/>
  <c r="M10" i="368"/>
  <c r="M9" i="368"/>
  <c r="M8" i="368"/>
  <c r="M7" i="368"/>
  <c r="B21" i="367"/>
  <c r="F19" i="367"/>
  <c r="F18" i="367"/>
  <c r="F17" i="367"/>
  <c r="F16" i="367"/>
  <c r="A15" i="367"/>
  <c r="DM13" i="367"/>
  <c r="DL13" i="367"/>
  <c r="DK13" i="367"/>
  <c r="DJ13" i="367"/>
  <c r="DI13" i="367"/>
  <c r="DH13" i="367"/>
  <c r="DG13" i="367"/>
  <c r="DF13" i="367"/>
  <c r="DE13" i="367"/>
  <c r="DD13" i="367"/>
  <c r="DC13" i="367"/>
  <c r="DB13" i="367"/>
  <c r="DA13" i="367"/>
  <c r="CZ13" i="367"/>
  <c r="CY13" i="367"/>
  <c r="CX13" i="367"/>
  <c r="CW13" i="367"/>
  <c r="CV13" i="367"/>
  <c r="CU13" i="367"/>
  <c r="CT13" i="367"/>
  <c r="CS13" i="367"/>
  <c r="CR13" i="367"/>
  <c r="CQ13" i="367"/>
  <c r="CP13" i="367"/>
  <c r="CO13" i="367"/>
  <c r="CN13" i="367"/>
  <c r="CM13" i="367"/>
  <c r="CL13" i="367"/>
  <c r="CK13" i="367"/>
  <c r="CJ13" i="367"/>
  <c r="CI13" i="367"/>
  <c r="CH13" i="367"/>
  <c r="CG13" i="367"/>
  <c r="CF13" i="367"/>
  <c r="CE13" i="367"/>
  <c r="CD13" i="367"/>
  <c r="CC13" i="367"/>
  <c r="CB13" i="367"/>
  <c r="CA13" i="367"/>
  <c r="BZ13" i="367"/>
  <c r="BY13" i="367"/>
  <c r="BX13" i="367"/>
  <c r="BW13" i="367"/>
  <c r="BV13" i="367"/>
  <c r="BU13" i="367"/>
  <c r="BT13" i="367"/>
  <c r="BS13" i="367"/>
  <c r="BR13" i="367"/>
  <c r="BQ13" i="367"/>
  <c r="BP13" i="367"/>
  <c r="BO13" i="367"/>
  <c r="BN13" i="367"/>
  <c r="BM13" i="367"/>
  <c r="BL13" i="367"/>
  <c r="BK13" i="367"/>
  <c r="BJ13" i="367"/>
  <c r="BI13" i="367"/>
  <c r="BH13" i="367"/>
  <c r="BG13" i="367"/>
  <c r="BF13" i="367"/>
  <c r="BE13" i="367"/>
  <c r="BD13" i="367"/>
  <c r="BC13" i="367"/>
  <c r="BB13" i="367"/>
  <c r="BA13" i="367"/>
  <c r="AZ13" i="367"/>
  <c r="AY13" i="367"/>
  <c r="AX13" i="367"/>
  <c r="AW13" i="367"/>
  <c r="AV13" i="367"/>
  <c r="AU13" i="367"/>
  <c r="AT13" i="367"/>
  <c r="AS13" i="367"/>
  <c r="AR13" i="367"/>
  <c r="AQ13" i="367"/>
  <c r="AP13" i="367"/>
  <c r="AO13" i="367"/>
  <c r="AN13" i="367"/>
  <c r="AM13" i="367"/>
  <c r="AL13" i="367"/>
  <c r="AK13" i="367"/>
  <c r="AJ13" i="367"/>
  <c r="AI13" i="367"/>
  <c r="AH13" i="367"/>
  <c r="AG13" i="367"/>
  <c r="AF13" i="367"/>
  <c r="AE13" i="367"/>
  <c r="AD13" i="367"/>
  <c r="AC13" i="367"/>
  <c r="AB13" i="367"/>
  <c r="AA13" i="367"/>
  <c r="Z13" i="367"/>
  <c r="Y13" i="367"/>
  <c r="X13" i="367"/>
  <c r="W13" i="367"/>
  <c r="V13" i="367"/>
  <c r="U13" i="367"/>
  <c r="T13" i="367"/>
  <c r="S13" i="367"/>
  <c r="Q12" i="367"/>
  <c r="M12" i="367"/>
  <c r="P12" i="367" s="1"/>
  <c r="P11" i="367"/>
  <c r="M11" i="367"/>
  <c r="Q11" i="367" s="1"/>
  <c r="Q10" i="367"/>
  <c r="M10" i="367"/>
  <c r="P10" i="367" s="1"/>
  <c r="P9" i="367"/>
  <c r="M9" i="367"/>
  <c r="Q9" i="367" s="1"/>
  <c r="Q8" i="367"/>
  <c r="M8" i="367"/>
  <c r="P8" i="367" s="1"/>
  <c r="P7" i="367"/>
  <c r="M7" i="367"/>
  <c r="Q7" i="367" s="1"/>
  <c r="B21" i="366"/>
  <c r="F19" i="366"/>
  <c r="F18" i="366"/>
  <c r="F17" i="366"/>
  <c r="F16" i="366"/>
  <c r="A15" i="366"/>
  <c r="DM13" i="366"/>
  <c r="DL13" i="366"/>
  <c r="DK13" i="366"/>
  <c r="DJ13" i="366"/>
  <c r="DI13" i="366"/>
  <c r="DH13" i="366"/>
  <c r="DG13" i="366"/>
  <c r="DF13" i="366"/>
  <c r="DE13" i="366"/>
  <c r="DD13" i="366"/>
  <c r="DC13" i="366"/>
  <c r="DB13" i="366"/>
  <c r="DA13" i="366"/>
  <c r="CZ13" i="366"/>
  <c r="CY13" i="366"/>
  <c r="CX13" i="366"/>
  <c r="CW13" i="366"/>
  <c r="CV13" i="366"/>
  <c r="CU13" i="366"/>
  <c r="CT13" i="366"/>
  <c r="CS13" i="366"/>
  <c r="CR13" i="366"/>
  <c r="CQ13" i="366"/>
  <c r="CP13" i="366"/>
  <c r="CO13" i="366"/>
  <c r="CN13" i="366"/>
  <c r="CM13" i="366"/>
  <c r="CL13" i="366"/>
  <c r="CK13" i="366"/>
  <c r="CJ13" i="366"/>
  <c r="CI13" i="366"/>
  <c r="CH13" i="366"/>
  <c r="CG13" i="366"/>
  <c r="CF13" i="366"/>
  <c r="CE13" i="366"/>
  <c r="CD13" i="366"/>
  <c r="CC13" i="366"/>
  <c r="CB13" i="366"/>
  <c r="CA13" i="366"/>
  <c r="BZ13" i="366"/>
  <c r="BY13" i="366"/>
  <c r="BX13" i="366"/>
  <c r="BW13" i="366"/>
  <c r="BV13" i="366"/>
  <c r="BU13" i="366"/>
  <c r="BT13" i="366"/>
  <c r="BS13" i="366"/>
  <c r="BR13" i="366"/>
  <c r="BQ13" i="366"/>
  <c r="BP13" i="366"/>
  <c r="BO13" i="366"/>
  <c r="BN13" i="366"/>
  <c r="BM13" i="366"/>
  <c r="BL13" i="366"/>
  <c r="BK13" i="366"/>
  <c r="BJ13" i="366"/>
  <c r="BI13" i="366"/>
  <c r="BH13" i="366"/>
  <c r="BG13" i="366"/>
  <c r="BF13" i="366"/>
  <c r="BE13" i="366"/>
  <c r="BD13" i="366"/>
  <c r="BC13" i="366"/>
  <c r="BB13" i="366"/>
  <c r="BA13" i="366"/>
  <c r="AZ13" i="366"/>
  <c r="AY13" i="366"/>
  <c r="AX13" i="366"/>
  <c r="AW13" i="366"/>
  <c r="AV13" i="366"/>
  <c r="AU13" i="366"/>
  <c r="AT13" i="366"/>
  <c r="AS13" i="366"/>
  <c r="AR13" i="366"/>
  <c r="AQ13" i="366"/>
  <c r="AP13" i="366"/>
  <c r="AO13" i="366"/>
  <c r="AN13" i="366"/>
  <c r="AM13" i="366"/>
  <c r="AL13" i="366"/>
  <c r="AK13" i="366"/>
  <c r="AJ13" i="366"/>
  <c r="AI13" i="366"/>
  <c r="AH13" i="366"/>
  <c r="AG13" i="366"/>
  <c r="AF13" i="366"/>
  <c r="AE13" i="366"/>
  <c r="AD13" i="366"/>
  <c r="AC13" i="366"/>
  <c r="AB13" i="366"/>
  <c r="AA13" i="366"/>
  <c r="Z13" i="366"/>
  <c r="Y13" i="366"/>
  <c r="X13" i="366"/>
  <c r="W13" i="366"/>
  <c r="V13" i="366"/>
  <c r="U13" i="366"/>
  <c r="T13" i="366"/>
  <c r="S13" i="366"/>
  <c r="M12" i="366"/>
  <c r="M11" i="366"/>
  <c r="M10" i="366"/>
  <c r="M9" i="366"/>
  <c r="M8" i="366"/>
  <c r="M7" i="366"/>
  <c r="B21" i="365"/>
  <c r="F19" i="365"/>
  <c r="F18" i="365"/>
  <c r="F17" i="365"/>
  <c r="F16" i="365"/>
  <c r="A15" i="365"/>
  <c r="DM13" i="365"/>
  <c r="DL13" i="365"/>
  <c r="DK13" i="365"/>
  <c r="DJ13" i="365"/>
  <c r="DI13" i="365"/>
  <c r="DH13" i="365"/>
  <c r="DG13" i="365"/>
  <c r="DF13" i="365"/>
  <c r="DE13" i="365"/>
  <c r="DD13" i="365"/>
  <c r="DC13" i="365"/>
  <c r="DB13" i="365"/>
  <c r="DA13" i="365"/>
  <c r="CZ13" i="365"/>
  <c r="CY13" i="365"/>
  <c r="CX13" i="365"/>
  <c r="CW13" i="365"/>
  <c r="CV13" i="365"/>
  <c r="CU13" i="365"/>
  <c r="CT13" i="365"/>
  <c r="CS13" i="365"/>
  <c r="CR13" i="365"/>
  <c r="CQ13" i="365"/>
  <c r="CP13" i="365"/>
  <c r="CO13" i="365"/>
  <c r="CN13" i="365"/>
  <c r="CM13" i="365"/>
  <c r="CL13" i="365"/>
  <c r="CK13" i="365"/>
  <c r="CJ13" i="365"/>
  <c r="CI13" i="365"/>
  <c r="CH13" i="365"/>
  <c r="CG13" i="365"/>
  <c r="CF13" i="365"/>
  <c r="CE13" i="365"/>
  <c r="CD13" i="365"/>
  <c r="CC13" i="365"/>
  <c r="CB13" i="365"/>
  <c r="CA13" i="365"/>
  <c r="BZ13" i="365"/>
  <c r="BY13" i="365"/>
  <c r="BX13" i="365"/>
  <c r="BW13" i="365"/>
  <c r="BV13" i="365"/>
  <c r="BU13" i="365"/>
  <c r="BT13" i="365"/>
  <c r="BS13" i="365"/>
  <c r="BR13" i="365"/>
  <c r="BQ13" i="365"/>
  <c r="BP13" i="365"/>
  <c r="BO13" i="365"/>
  <c r="BN13" i="365"/>
  <c r="BM13" i="365"/>
  <c r="BL13" i="365"/>
  <c r="BK13" i="365"/>
  <c r="BJ13" i="365"/>
  <c r="BI13" i="365"/>
  <c r="BH13" i="365"/>
  <c r="BG13" i="365"/>
  <c r="BF13" i="365"/>
  <c r="BE13" i="365"/>
  <c r="BD13" i="365"/>
  <c r="BC13" i="365"/>
  <c r="BB13" i="365"/>
  <c r="BA13" i="365"/>
  <c r="AZ13" i="365"/>
  <c r="AY13" i="365"/>
  <c r="AX13" i="365"/>
  <c r="AW13" i="365"/>
  <c r="AV13" i="365"/>
  <c r="AU13" i="365"/>
  <c r="AT13" i="365"/>
  <c r="AS13" i="365"/>
  <c r="AR13" i="365"/>
  <c r="AQ13" i="365"/>
  <c r="AP13" i="365"/>
  <c r="AO13" i="365"/>
  <c r="AN13" i="365"/>
  <c r="AM13" i="365"/>
  <c r="AL13" i="365"/>
  <c r="AK13" i="365"/>
  <c r="AJ13" i="365"/>
  <c r="AI13" i="365"/>
  <c r="AH13" i="365"/>
  <c r="AG13" i="365"/>
  <c r="AF13" i="365"/>
  <c r="AE13" i="365"/>
  <c r="AD13" i="365"/>
  <c r="AC13" i="365"/>
  <c r="AB13" i="365"/>
  <c r="AA13" i="365"/>
  <c r="Z13" i="365"/>
  <c r="Y13" i="365"/>
  <c r="X13" i="365"/>
  <c r="W13" i="365"/>
  <c r="V13" i="365"/>
  <c r="U13" i="365"/>
  <c r="T13" i="365"/>
  <c r="S13" i="365"/>
  <c r="Q12" i="365"/>
  <c r="M12" i="365"/>
  <c r="P12" i="365" s="1"/>
  <c r="M11" i="365"/>
  <c r="M10" i="365"/>
  <c r="M9" i="365"/>
  <c r="Q8" i="365"/>
  <c r="M8" i="365"/>
  <c r="P8" i="365" s="1"/>
  <c r="M7" i="365"/>
  <c r="B21" i="364"/>
  <c r="F19" i="364"/>
  <c r="F18" i="364"/>
  <c r="F17" i="364"/>
  <c r="F16" i="364"/>
  <c r="A15" i="364"/>
  <c r="DM13" i="364"/>
  <c r="DL13" i="364"/>
  <c r="DK13" i="364"/>
  <c r="DJ13" i="364"/>
  <c r="DI13" i="364"/>
  <c r="DH13" i="364"/>
  <c r="DG13" i="364"/>
  <c r="DF13" i="364"/>
  <c r="DE13" i="364"/>
  <c r="DD13" i="364"/>
  <c r="DC13" i="364"/>
  <c r="DB13" i="364"/>
  <c r="DA13" i="364"/>
  <c r="CZ13" i="364"/>
  <c r="CY13" i="364"/>
  <c r="CX13" i="364"/>
  <c r="CW13" i="364"/>
  <c r="CV13" i="364"/>
  <c r="CU13" i="364"/>
  <c r="CT13" i="364"/>
  <c r="CS13" i="364"/>
  <c r="CR13" i="364"/>
  <c r="CQ13" i="364"/>
  <c r="CP13" i="364"/>
  <c r="CO13" i="364"/>
  <c r="CN13" i="364"/>
  <c r="CM13" i="364"/>
  <c r="CL13" i="364"/>
  <c r="CK13" i="364"/>
  <c r="CJ13" i="364"/>
  <c r="CI13" i="364"/>
  <c r="CH13" i="364"/>
  <c r="CG13" i="364"/>
  <c r="CF13" i="364"/>
  <c r="CE13" i="364"/>
  <c r="CD13" i="364"/>
  <c r="CC13" i="364"/>
  <c r="CB13" i="364"/>
  <c r="CA13" i="364"/>
  <c r="BZ13" i="364"/>
  <c r="BY13" i="364"/>
  <c r="BX13" i="364"/>
  <c r="BW13" i="364"/>
  <c r="BV13" i="364"/>
  <c r="BU13" i="364"/>
  <c r="BT13" i="364"/>
  <c r="BS13" i="364"/>
  <c r="BR13" i="364"/>
  <c r="BQ13" i="364"/>
  <c r="BP13" i="364"/>
  <c r="BO13" i="364"/>
  <c r="BN13" i="364"/>
  <c r="BM13" i="364"/>
  <c r="BL13" i="364"/>
  <c r="BK13" i="364"/>
  <c r="BJ13" i="364"/>
  <c r="BI13" i="364"/>
  <c r="BH13" i="364"/>
  <c r="BG13" i="364"/>
  <c r="BF13" i="364"/>
  <c r="BE13" i="364"/>
  <c r="BD13" i="364"/>
  <c r="BC13" i="364"/>
  <c r="BB13" i="364"/>
  <c r="BA13" i="364"/>
  <c r="AZ13" i="364"/>
  <c r="AY13" i="364"/>
  <c r="AX13" i="364"/>
  <c r="AW13" i="364"/>
  <c r="AV13" i="364"/>
  <c r="AU13" i="364"/>
  <c r="AT13" i="364"/>
  <c r="AS13" i="364"/>
  <c r="AR13" i="364"/>
  <c r="AQ13" i="364"/>
  <c r="AP13" i="364"/>
  <c r="AO13" i="364"/>
  <c r="AN13" i="364"/>
  <c r="AM13" i="364"/>
  <c r="AL13" i="364"/>
  <c r="AK13" i="364"/>
  <c r="AJ13" i="364"/>
  <c r="AI13" i="364"/>
  <c r="AH13" i="364"/>
  <c r="AG13" i="364"/>
  <c r="AF13" i="364"/>
  <c r="AE13" i="364"/>
  <c r="AD13" i="364"/>
  <c r="AC13" i="364"/>
  <c r="AB13" i="364"/>
  <c r="AA13" i="364"/>
  <c r="Z13" i="364"/>
  <c r="Y13" i="364"/>
  <c r="X13" i="364"/>
  <c r="W13" i="364"/>
  <c r="V13" i="364"/>
  <c r="U13" i="364"/>
  <c r="T13" i="364"/>
  <c r="S13" i="364"/>
  <c r="Q12" i="364"/>
  <c r="M12" i="364"/>
  <c r="P12" i="364" s="1"/>
  <c r="P11" i="364"/>
  <c r="M11" i="364"/>
  <c r="Q11" i="364" s="1"/>
  <c r="Q10" i="364"/>
  <c r="M10" i="364"/>
  <c r="P10" i="364" s="1"/>
  <c r="P9" i="364"/>
  <c r="M9" i="364"/>
  <c r="Q9" i="364" s="1"/>
  <c r="Q8" i="364"/>
  <c r="M8" i="364"/>
  <c r="P8" i="364" s="1"/>
  <c r="P7" i="364"/>
  <c r="M7" i="364"/>
  <c r="Q7" i="364" s="1"/>
  <c r="B21" i="363"/>
  <c r="F19" i="363"/>
  <c r="F18" i="363"/>
  <c r="F17" i="363"/>
  <c r="F16" i="363"/>
  <c r="A15" i="363"/>
  <c r="DM13" i="363"/>
  <c r="DL13" i="363"/>
  <c r="DK13" i="363"/>
  <c r="DJ13" i="363"/>
  <c r="DI13" i="363"/>
  <c r="DH13" i="363"/>
  <c r="DG13" i="363"/>
  <c r="DF13" i="363"/>
  <c r="DE13" i="363"/>
  <c r="DD13" i="363"/>
  <c r="DC13" i="363"/>
  <c r="DB13" i="363"/>
  <c r="DA13" i="363"/>
  <c r="CZ13" i="363"/>
  <c r="CY13" i="363"/>
  <c r="CX13" i="363"/>
  <c r="CW13" i="363"/>
  <c r="CV13" i="363"/>
  <c r="CU13" i="363"/>
  <c r="CT13" i="363"/>
  <c r="CS13" i="363"/>
  <c r="CR13" i="363"/>
  <c r="CQ13" i="363"/>
  <c r="CP13" i="363"/>
  <c r="CO13" i="363"/>
  <c r="CN13" i="363"/>
  <c r="CM13" i="363"/>
  <c r="CL13" i="363"/>
  <c r="CK13" i="363"/>
  <c r="CJ13" i="363"/>
  <c r="CI13" i="363"/>
  <c r="CH13" i="363"/>
  <c r="CG13" i="363"/>
  <c r="CF13" i="363"/>
  <c r="CE13" i="363"/>
  <c r="CD13" i="363"/>
  <c r="CC13" i="363"/>
  <c r="CB13" i="363"/>
  <c r="CA13" i="363"/>
  <c r="BZ13" i="363"/>
  <c r="BY13" i="363"/>
  <c r="BX13" i="363"/>
  <c r="BW13" i="363"/>
  <c r="BV13" i="363"/>
  <c r="BU13" i="363"/>
  <c r="BT13" i="363"/>
  <c r="BS13" i="363"/>
  <c r="BR13" i="363"/>
  <c r="BQ13" i="363"/>
  <c r="BP13" i="363"/>
  <c r="BO13" i="363"/>
  <c r="BN13" i="363"/>
  <c r="BM13" i="363"/>
  <c r="BL13" i="363"/>
  <c r="BK13" i="363"/>
  <c r="BJ13" i="363"/>
  <c r="BI13" i="363"/>
  <c r="BH13" i="363"/>
  <c r="BG13" i="363"/>
  <c r="BF13" i="363"/>
  <c r="BE13" i="363"/>
  <c r="BD13" i="363"/>
  <c r="BC13" i="363"/>
  <c r="BB13" i="363"/>
  <c r="BA13" i="363"/>
  <c r="AZ13" i="363"/>
  <c r="AY13" i="363"/>
  <c r="AX13" i="363"/>
  <c r="AW13" i="363"/>
  <c r="AV13" i="363"/>
  <c r="AU13" i="363"/>
  <c r="AT13" i="363"/>
  <c r="AS13" i="363"/>
  <c r="AR13" i="363"/>
  <c r="AQ13" i="363"/>
  <c r="AP13" i="363"/>
  <c r="AO13" i="363"/>
  <c r="AN13" i="363"/>
  <c r="AM13" i="363"/>
  <c r="AL13" i="363"/>
  <c r="AK13" i="363"/>
  <c r="AJ13" i="363"/>
  <c r="AI13" i="363"/>
  <c r="AH13" i="363"/>
  <c r="AG13" i="363"/>
  <c r="AF13" i="363"/>
  <c r="AE13" i="363"/>
  <c r="AD13" i="363"/>
  <c r="AC13" i="363"/>
  <c r="AB13" i="363"/>
  <c r="AA13" i="363"/>
  <c r="Z13" i="363"/>
  <c r="Y13" i="363"/>
  <c r="X13" i="363"/>
  <c r="W13" i="363"/>
  <c r="V13" i="363"/>
  <c r="U13" i="363"/>
  <c r="T13" i="363"/>
  <c r="S13" i="363"/>
  <c r="M12" i="363"/>
  <c r="M11" i="363"/>
  <c r="Q10" i="363"/>
  <c r="M10" i="363"/>
  <c r="P10" i="363" s="1"/>
  <c r="M9" i="363"/>
  <c r="M8" i="363"/>
  <c r="M7" i="363"/>
  <c r="B21" i="362"/>
  <c r="F19" i="362"/>
  <c r="F18" i="362"/>
  <c r="F17" i="362"/>
  <c r="F16" i="362"/>
  <c r="A15" i="362"/>
  <c r="DM13" i="362"/>
  <c r="DL13" i="362"/>
  <c r="DK13" i="362"/>
  <c r="DJ13" i="362"/>
  <c r="DI13" i="362"/>
  <c r="DH13" i="362"/>
  <c r="DG13" i="362"/>
  <c r="DF13" i="362"/>
  <c r="DE13" i="362"/>
  <c r="DD13" i="362"/>
  <c r="DC13" i="362"/>
  <c r="DB13" i="362"/>
  <c r="DA13" i="362"/>
  <c r="CZ13" i="362"/>
  <c r="CY13" i="362"/>
  <c r="CX13" i="362"/>
  <c r="CW13" i="362"/>
  <c r="CV13" i="362"/>
  <c r="CU13" i="362"/>
  <c r="CT13" i="362"/>
  <c r="CS13" i="362"/>
  <c r="CR13" i="362"/>
  <c r="CQ13" i="362"/>
  <c r="CP13" i="362"/>
  <c r="CO13" i="362"/>
  <c r="CN13" i="362"/>
  <c r="CM13" i="362"/>
  <c r="CL13" i="362"/>
  <c r="CK13" i="362"/>
  <c r="CJ13" i="362"/>
  <c r="CI13" i="362"/>
  <c r="CH13" i="362"/>
  <c r="CG13" i="362"/>
  <c r="CF13" i="362"/>
  <c r="CE13" i="362"/>
  <c r="CD13" i="362"/>
  <c r="CC13" i="362"/>
  <c r="CB13" i="362"/>
  <c r="CA13" i="362"/>
  <c r="BZ13" i="362"/>
  <c r="BY13" i="362"/>
  <c r="BX13" i="362"/>
  <c r="BW13" i="362"/>
  <c r="BV13" i="362"/>
  <c r="BU13" i="362"/>
  <c r="BT13" i="362"/>
  <c r="BS13" i="362"/>
  <c r="BR13" i="362"/>
  <c r="BQ13" i="362"/>
  <c r="BP13" i="362"/>
  <c r="BO13" i="362"/>
  <c r="BN13" i="362"/>
  <c r="BM13" i="362"/>
  <c r="BL13" i="362"/>
  <c r="BK13" i="362"/>
  <c r="BJ13" i="362"/>
  <c r="BI13" i="362"/>
  <c r="BH13" i="362"/>
  <c r="BG13" i="362"/>
  <c r="BF13" i="362"/>
  <c r="BE13" i="362"/>
  <c r="BD13" i="362"/>
  <c r="BC13" i="362"/>
  <c r="BB13" i="362"/>
  <c r="BA13" i="362"/>
  <c r="AZ13" i="362"/>
  <c r="AY13" i="362"/>
  <c r="AX13" i="362"/>
  <c r="AW13" i="362"/>
  <c r="AV13" i="362"/>
  <c r="AU13" i="362"/>
  <c r="AT13" i="362"/>
  <c r="AS13" i="362"/>
  <c r="AR13" i="362"/>
  <c r="AQ13" i="362"/>
  <c r="AP13" i="362"/>
  <c r="AO13" i="362"/>
  <c r="AN13" i="362"/>
  <c r="AM13" i="362"/>
  <c r="AL13" i="362"/>
  <c r="AK13" i="362"/>
  <c r="AJ13" i="362"/>
  <c r="AI13" i="362"/>
  <c r="AH13" i="362"/>
  <c r="AG13" i="362"/>
  <c r="AF13" i="362"/>
  <c r="AE13" i="362"/>
  <c r="AD13" i="362"/>
  <c r="AC13" i="362"/>
  <c r="AB13" i="362"/>
  <c r="AA13" i="362"/>
  <c r="Z13" i="362"/>
  <c r="Y13" i="362"/>
  <c r="X13" i="362"/>
  <c r="W13" i="362"/>
  <c r="V13" i="362"/>
  <c r="U13" i="362"/>
  <c r="T13" i="362"/>
  <c r="S13" i="362"/>
  <c r="M12" i="362"/>
  <c r="M11" i="362"/>
  <c r="M10" i="362"/>
  <c r="M9" i="362"/>
  <c r="M8" i="362"/>
  <c r="M7" i="362"/>
  <c r="B21" i="361"/>
  <c r="F19" i="361"/>
  <c r="F18" i="361"/>
  <c r="F17" i="361"/>
  <c r="F16" i="361"/>
  <c r="A15" i="361"/>
  <c r="DM13" i="361"/>
  <c r="DL13" i="361"/>
  <c r="DK13" i="361"/>
  <c r="DJ13" i="361"/>
  <c r="DI13" i="361"/>
  <c r="DH13" i="361"/>
  <c r="DG13" i="361"/>
  <c r="DF13" i="361"/>
  <c r="DE13" i="361"/>
  <c r="DD13" i="361"/>
  <c r="DC13" i="361"/>
  <c r="DB13" i="361"/>
  <c r="DA13" i="361"/>
  <c r="CZ13" i="361"/>
  <c r="CY13" i="361"/>
  <c r="CX13" i="361"/>
  <c r="CW13" i="361"/>
  <c r="CV13" i="361"/>
  <c r="CU13" i="361"/>
  <c r="CT13" i="361"/>
  <c r="CS13" i="361"/>
  <c r="CR13" i="361"/>
  <c r="CQ13" i="361"/>
  <c r="CP13" i="361"/>
  <c r="CO13" i="361"/>
  <c r="CN13" i="361"/>
  <c r="CM13" i="361"/>
  <c r="CL13" i="361"/>
  <c r="CK13" i="361"/>
  <c r="CJ13" i="361"/>
  <c r="CI13" i="361"/>
  <c r="CH13" i="361"/>
  <c r="CG13" i="361"/>
  <c r="CF13" i="361"/>
  <c r="CE13" i="361"/>
  <c r="CD13" i="361"/>
  <c r="CC13" i="361"/>
  <c r="CB13" i="361"/>
  <c r="CA13" i="361"/>
  <c r="BZ13" i="361"/>
  <c r="BY13" i="361"/>
  <c r="BX13" i="361"/>
  <c r="BW13" i="361"/>
  <c r="BV13" i="361"/>
  <c r="BU13" i="361"/>
  <c r="BT13" i="361"/>
  <c r="BS13" i="361"/>
  <c r="BR13" i="361"/>
  <c r="BQ13" i="361"/>
  <c r="BP13" i="361"/>
  <c r="BO13" i="361"/>
  <c r="BN13" i="361"/>
  <c r="BM13" i="361"/>
  <c r="BL13" i="361"/>
  <c r="BK13" i="361"/>
  <c r="BJ13" i="361"/>
  <c r="BI13" i="361"/>
  <c r="BH13" i="361"/>
  <c r="BG13" i="361"/>
  <c r="BF13" i="361"/>
  <c r="BE13" i="361"/>
  <c r="BD13" i="361"/>
  <c r="BC13" i="361"/>
  <c r="BB13" i="361"/>
  <c r="BA13" i="361"/>
  <c r="AZ13" i="361"/>
  <c r="AY13" i="361"/>
  <c r="AX13" i="361"/>
  <c r="AW13" i="361"/>
  <c r="AV13" i="361"/>
  <c r="AU13" i="361"/>
  <c r="AT13" i="361"/>
  <c r="AS13" i="361"/>
  <c r="AR13" i="361"/>
  <c r="AQ13" i="361"/>
  <c r="AP13" i="361"/>
  <c r="AO13" i="361"/>
  <c r="AN13" i="361"/>
  <c r="AM13" i="361"/>
  <c r="AL13" i="361"/>
  <c r="AK13" i="361"/>
  <c r="AJ13" i="361"/>
  <c r="AI13" i="361"/>
  <c r="AH13" i="361"/>
  <c r="AG13" i="361"/>
  <c r="AF13" i="361"/>
  <c r="AE13" i="361"/>
  <c r="AD13" i="361"/>
  <c r="AC13" i="361"/>
  <c r="AB13" i="361"/>
  <c r="AA13" i="361"/>
  <c r="Z13" i="361"/>
  <c r="Y13" i="361"/>
  <c r="X13" i="361"/>
  <c r="W13" i="361"/>
  <c r="V13" i="361"/>
  <c r="U13" i="361"/>
  <c r="T13" i="361"/>
  <c r="S13" i="361"/>
  <c r="Q12" i="361"/>
  <c r="M12" i="361"/>
  <c r="P12" i="361" s="1"/>
  <c r="P11" i="361"/>
  <c r="M11" i="361"/>
  <c r="Q11" i="361" s="1"/>
  <c r="Q10" i="361"/>
  <c r="M10" i="361"/>
  <c r="P10" i="361" s="1"/>
  <c r="P9" i="361"/>
  <c r="M9" i="361"/>
  <c r="Q9" i="361" s="1"/>
  <c r="Q8" i="361"/>
  <c r="M8" i="361"/>
  <c r="P8" i="361" s="1"/>
  <c r="P7" i="361"/>
  <c r="M7" i="361"/>
  <c r="Q7" i="361" s="1"/>
  <c r="B21" i="360"/>
  <c r="F19" i="360"/>
  <c r="F18" i="360"/>
  <c r="F17" i="360"/>
  <c r="F16" i="360"/>
  <c r="A15" i="360"/>
  <c r="DM13" i="360"/>
  <c r="DL13" i="360"/>
  <c r="DK13" i="360"/>
  <c r="DJ13" i="360"/>
  <c r="DI13" i="360"/>
  <c r="DH13" i="360"/>
  <c r="DG13" i="360"/>
  <c r="DF13" i="360"/>
  <c r="DE13" i="360"/>
  <c r="DD13" i="360"/>
  <c r="DC13" i="360"/>
  <c r="DB13" i="360"/>
  <c r="DA13" i="360"/>
  <c r="CZ13" i="360"/>
  <c r="CY13" i="360"/>
  <c r="CX13" i="360"/>
  <c r="CW13" i="360"/>
  <c r="CV13" i="360"/>
  <c r="CU13" i="360"/>
  <c r="CT13" i="360"/>
  <c r="CS13" i="360"/>
  <c r="CR13" i="360"/>
  <c r="CQ13" i="360"/>
  <c r="CP13" i="360"/>
  <c r="CO13" i="360"/>
  <c r="CN13" i="360"/>
  <c r="CM13" i="360"/>
  <c r="CL13" i="360"/>
  <c r="CK13" i="360"/>
  <c r="CJ13" i="360"/>
  <c r="CI13" i="360"/>
  <c r="CH13" i="360"/>
  <c r="CG13" i="360"/>
  <c r="CF13" i="360"/>
  <c r="CE13" i="360"/>
  <c r="CD13" i="360"/>
  <c r="CC13" i="360"/>
  <c r="CB13" i="360"/>
  <c r="CA13" i="360"/>
  <c r="BZ13" i="360"/>
  <c r="BY13" i="360"/>
  <c r="BX13" i="360"/>
  <c r="BW13" i="360"/>
  <c r="BV13" i="360"/>
  <c r="BU13" i="360"/>
  <c r="BT13" i="360"/>
  <c r="BS13" i="360"/>
  <c r="BR13" i="360"/>
  <c r="BQ13" i="360"/>
  <c r="BP13" i="360"/>
  <c r="BO13" i="360"/>
  <c r="BN13" i="360"/>
  <c r="BM13" i="360"/>
  <c r="BL13" i="360"/>
  <c r="BK13" i="360"/>
  <c r="BJ13" i="360"/>
  <c r="BI13" i="360"/>
  <c r="BH13" i="360"/>
  <c r="BG13" i="360"/>
  <c r="BF13" i="360"/>
  <c r="BE13" i="360"/>
  <c r="BD13" i="360"/>
  <c r="BC13" i="360"/>
  <c r="BB13" i="360"/>
  <c r="BA13" i="360"/>
  <c r="AZ13" i="360"/>
  <c r="AY13" i="360"/>
  <c r="AX13" i="360"/>
  <c r="AW13" i="360"/>
  <c r="AV13" i="360"/>
  <c r="AU13" i="360"/>
  <c r="AT13" i="360"/>
  <c r="AS13" i="360"/>
  <c r="AR13" i="360"/>
  <c r="AQ13" i="360"/>
  <c r="AP13" i="360"/>
  <c r="AO13" i="360"/>
  <c r="AN13" i="360"/>
  <c r="AM13" i="360"/>
  <c r="AL13" i="360"/>
  <c r="AK13" i="360"/>
  <c r="AJ13" i="360"/>
  <c r="AI13" i="360"/>
  <c r="AH13" i="360"/>
  <c r="AG13" i="360"/>
  <c r="AF13" i="360"/>
  <c r="AE13" i="360"/>
  <c r="AD13" i="360"/>
  <c r="AC13" i="360"/>
  <c r="AB13" i="360"/>
  <c r="AA13" i="360"/>
  <c r="Z13" i="360"/>
  <c r="Y13" i="360"/>
  <c r="X13" i="360"/>
  <c r="W13" i="360"/>
  <c r="V13" i="360"/>
  <c r="U13" i="360"/>
  <c r="T13" i="360"/>
  <c r="S13" i="360"/>
  <c r="M12" i="360"/>
  <c r="M11" i="360"/>
  <c r="Q10" i="360"/>
  <c r="M10" i="360"/>
  <c r="P10" i="360" s="1"/>
  <c r="M9" i="360"/>
  <c r="M8" i="360"/>
  <c r="P8" i="360" s="1"/>
  <c r="M7" i="360"/>
  <c r="B21" i="359"/>
  <c r="F19" i="359"/>
  <c r="F18" i="359"/>
  <c r="F17" i="359"/>
  <c r="F16" i="359"/>
  <c r="A15" i="359"/>
  <c r="DM13" i="359"/>
  <c r="DL13" i="359"/>
  <c r="DK13" i="359"/>
  <c r="DJ13" i="359"/>
  <c r="DI13" i="359"/>
  <c r="DH13" i="359"/>
  <c r="DG13" i="359"/>
  <c r="DF13" i="359"/>
  <c r="DE13" i="359"/>
  <c r="DD13" i="359"/>
  <c r="DC13" i="359"/>
  <c r="DB13" i="359"/>
  <c r="DA13" i="359"/>
  <c r="CZ13" i="359"/>
  <c r="CY13" i="359"/>
  <c r="CX13" i="359"/>
  <c r="CW13" i="359"/>
  <c r="CV13" i="359"/>
  <c r="CU13" i="359"/>
  <c r="CT13" i="359"/>
  <c r="CS13" i="359"/>
  <c r="CR13" i="359"/>
  <c r="CQ13" i="359"/>
  <c r="CP13" i="359"/>
  <c r="CO13" i="359"/>
  <c r="CN13" i="359"/>
  <c r="CM13" i="359"/>
  <c r="CL13" i="359"/>
  <c r="CK13" i="359"/>
  <c r="CJ13" i="359"/>
  <c r="CI13" i="359"/>
  <c r="CH13" i="359"/>
  <c r="CG13" i="359"/>
  <c r="CF13" i="359"/>
  <c r="CE13" i="359"/>
  <c r="CD13" i="359"/>
  <c r="CC13" i="359"/>
  <c r="CB13" i="359"/>
  <c r="CA13" i="359"/>
  <c r="BZ13" i="359"/>
  <c r="BY13" i="359"/>
  <c r="BX13" i="359"/>
  <c r="BW13" i="359"/>
  <c r="BV13" i="359"/>
  <c r="BU13" i="359"/>
  <c r="BT13" i="359"/>
  <c r="BS13" i="359"/>
  <c r="BR13" i="359"/>
  <c r="BQ13" i="359"/>
  <c r="BP13" i="359"/>
  <c r="BO13" i="359"/>
  <c r="BN13" i="359"/>
  <c r="BM13" i="359"/>
  <c r="BL13" i="359"/>
  <c r="BK13" i="359"/>
  <c r="BJ13" i="359"/>
  <c r="BI13" i="359"/>
  <c r="BH13" i="359"/>
  <c r="BG13" i="359"/>
  <c r="BF13" i="359"/>
  <c r="BE13" i="359"/>
  <c r="BD13" i="359"/>
  <c r="BC13" i="359"/>
  <c r="BB13" i="359"/>
  <c r="BA13" i="359"/>
  <c r="AZ13" i="359"/>
  <c r="AY13" i="359"/>
  <c r="AX13" i="359"/>
  <c r="AW13" i="359"/>
  <c r="AV13" i="359"/>
  <c r="AU13" i="359"/>
  <c r="AT13" i="359"/>
  <c r="AS13" i="359"/>
  <c r="AR13" i="359"/>
  <c r="AQ13" i="359"/>
  <c r="AP13" i="359"/>
  <c r="AO13" i="359"/>
  <c r="AN13" i="359"/>
  <c r="AM13" i="359"/>
  <c r="AL13" i="359"/>
  <c r="AK13" i="359"/>
  <c r="AJ13" i="359"/>
  <c r="AI13" i="359"/>
  <c r="AH13" i="359"/>
  <c r="AG13" i="359"/>
  <c r="AF13" i="359"/>
  <c r="AE13" i="359"/>
  <c r="AD13" i="359"/>
  <c r="AC13" i="359"/>
  <c r="AB13" i="359"/>
  <c r="AA13" i="359"/>
  <c r="Z13" i="359"/>
  <c r="Y13" i="359"/>
  <c r="X13" i="359"/>
  <c r="W13" i="359"/>
  <c r="V13" i="359"/>
  <c r="U13" i="359"/>
  <c r="T13" i="359"/>
  <c r="S13" i="359"/>
  <c r="Q12" i="359"/>
  <c r="M12" i="359"/>
  <c r="P12" i="359" s="1"/>
  <c r="M11" i="359"/>
  <c r="P11" i="359" s="1"/>
  <c r="Q10" i="359"/>
  <c r="R10" i="359" s="1"/>
  <c r="M10" i="359"/>
  <c r="P10" i="359" s="1"/>
  <c r="M9" i="359"/>
  <c r="P9" i="359" s="1"/>
  <c r="Q8" i="359"/>
  <c r="M8" i="359"/>
  <c r="P8" i="359" s="1"/>
  <c r="M7" i="359"/>
  <c r="B21" i="358"/>
  <c r="F19" i="358"/>
  <c r="F18" i="358"/>
  <c r="F17" i="358"/>
  <c r="F16" i="358"/>
  <c r="A15" i="358"/>
  <c r="DM13" i="358"/>
  <c r="DL13" i="358"/>
  <c r="DK13" i="358"/>
  <c r="DJ13" i="358"/>
  <c r="DI13" i="358"/>
  <c r="DH13" i="358"/>
  <c r="DG13" i="358"/>
  <c r="DF13" i="358"/>
  <c r="DE13" i="358"/>
  <c r="DD13" i="358"/>
  <c r="DC13" i="358"/>
  <c r="DB13" i="358"/>
  <c r="DA13" i="358"/>
  <c r="CZ13" i="358"/>
  <c r="CY13" i="358"/>
  <c r="CX13" i="358"/>
  <c r="CW13" i="358"/>
  <c r="CV13" i="358"/>
  <c r="CU13" i="358"/>
  <c r="CT13" i="358"/>
  <c r="CS13" i="358"/>
  <c r="CR13" i="358"/>
  <c r="CQ13" i="358"/>
  <c r="CP13" i="358"/>
  <c r="CO13" i="358"/>
  <c r="CN13" i="358"/>
  <c r="CM13" i="358"/>
  <c r="CL13" i="358"/>
  <c r="CK13" i="358"/>
  <c r="CJ13" i="358"/>
  <c r="CI13" i="358"/>
  <c r="CH13" i="358"/>
  <c r="CG13" i="358"/>
  <c r="CF13" i="358"/>
  <c r="CE13" i="358"/>
  <c r="CD13" i="358"/>
  <c r="CC13" i="358"/>
  <c r="CB13" i="358"/>
  <c r="CA13" i="358"/>
  <c r="BZ13" i="358"/>
  <c r="BY13" i="358"/>
  <c r="BX13" i="358"/>
  <c r="BW13" i="358"/>
  <c r="BV13" i="358"/>
  <c r="BU13" i="358"/>
  <c r="BT13" i="358"/>
  <c r="BS13" i="358"/>
  <c r="BR13" i="358"/>
  <c r="BQ13" i="358"/>
  <c r="BP13" i="358"/>
  <c r="BO13" i="358"/>
  <c r="BN13" i="358"/>
  <c r="BM13" i="358"/>
  <c r="BL13" i="358"/>
  <c r="BK13" i="358"/>
  <c r="BJ13" i="358"/>
  <c r="BI13" i="358"/>
  <c r="BH13" i="358"/>
  <c r="BG13" i="358"/>
  <c r="BF13" i="358"/>
  <c r="BE13" i="358"/>
  <c r="BD13" i="358"/>
  <c r="BC13" i="358"/>
  <c r="BB13" i="358"/>
  <c r="BA13" i="358"/>
  <c r="AZ13" i="358"/>
  <c r="AY13" i="358"/>
  <c r="AX13" i="358"/>
  <c r="AW13" i="358"/>
  <c r="AV13" i="358"/>
  <c r="AU13" i="358"/>
  <c r="AT13" i="358"/>
  <c r="AS13" i="358"/>
  <c r="AR13" i="358"/>
  <c r="AQ13" i="358"/>
  <c r="AP13" i="358"/>
  <c r="AO13" i="358"/>
  <c r="AN13" i="358"/>
  <c r="AM13" i="358"/>
  <c r="AL13" i="358"/>
  <c r="AK13" i="358"/>
  <c r="AJ13" i="358"/>
  <c r="AI13" i="358"/>
  <c r="AH13" i="358"/>
  <c r="AG13" i="358"/>
  <c r="AF13" i="358"/>
  <c r="AE13" i="358"/>
  <c r="AD13" i="358"/>
  <c r="AC13" i="358"/>
  <c r="AB13" i="358"/>
  <c r="AA13" i="358"/>
  <c r="Z13" i="358"/>
  <c r="Y13" i="358"/>
  <c r="X13" i="358"/>
  <c r="W13" i="358"/>
  <c r="V13" i="358"/>
  <c r="U13" i="358"/>
  <c r="T13" i="358"/>
  <c r="S13" i="358"/>
  <c r="Q12" i="358"/>
  <c r="M12" i="358"/>
  <c r="P11" i="358"/>
  <c r="M11" i="358"/>
  <c r="Q11" i="358" s="1"/>
  <c r="M10" i="358"/>
  <c r="P9" i="358"/>
  <c r="M9" i="358"/>
  <c r="Q9" i="358" s="1"/>
  <c r="P8" i="358"/>
  <c r="M8" i="358"/>
  <c r="Q8" i="358" s="1"/>
  <c r="P7" i="358"/>
  <c r="M7" i="358"/>
  <c r="Q7" i="358" s="1"/>
  <c r="B21" i="357"/>
  <c r="F19" i="357"/>
  <c r="F18" i="357"/>
  <c r="F17" i="357"/>
  <c r="F16" i="357"/>
  <c r="A15" i="357"/>
  <c r="DM13" i="357"/>
  <c r="DL13" i="357"/>
  <c r="DK13" i="357"/>
  <c r="DJ13" i="357"/>
  <c r="DI13" i="357"/>
  <c r="DH13" i="357"/>
  <c r="DG13" i="357"/>
  <c r="DF13" i="357"/>
  <c r="DE13" i="357"/>
  <c r="DD13" i="357"/>
  <c r="DC13" i="357"/>
  <c r="DB13" i="357"/>
  <c r="DA13" i="357"/>
  <c r="CZ13" i="357"/>
  <c r="CY13" i="357"/>
  <c r="CX13" i="357"/>
  <c r="CW13" i="357"/>
  <c r="CV13" i="357"/>
  <c r="CU13" i="357"/>
  <c r="CT13" i="357"/>
  <c r="CS13" i="357"/>
  <c r="CR13" i="357"/>
  <c r="CQ13" i="357"/>
  <c r="CP13" i="357"/>
  <c r="CO13" i="357"/>
  <c r="CN13" i="357"/>
  <c r="CM13" i="357"/>
  <c r="CL13" i="357"/>
  <c r="CK13" i="357"/>
  <c r="CJ13" i="357"/>
  <c r="CI13" i="357"/>
  <c r="CH13" i="357"/>
  <c r="CG13" i="357"/>
  <c r="CF13" i="357"/>
  <c r="CE13" i="357"/>
  <c r="CD13" i="357"/>
  <c r="CC13" i="357"/>
  <c r="CB13" i="357"/>
  <c r="CA13" i="357"/>
  <c r="BZ13" i="357"/>
  <c r="BY13" i="357"/>
  <c r="BX13" i="357"/>
  <c r="BW13" i="357"/>
  <c r="BV13" i="357"/>
  <c r="BU13" i="357"/>
  <c r="BT13" i="357"/>
  <c r="BS13" i="357"/>
  <c r="BR13" i="357"/>
  <c r="BQ13" i="357"/>
  <c r="BP13" i="357"/>
  <c r="BO13" i="357"/>
  <c r="BN13" i="357"/>
  <c r="BM13" i="357"/>
  <c r="BL13" i="357"/>
  <c r="BK13" i="357"/>
  <c r="BJ13" i="357"/>
  <c r="BI13" i="357"/>
  <c r="BH13" i="357"/>
  <c r="BG13" i="357"/>
  <c r="BF13" i="357"/>
  <c r="BE13" i="357"/>
  <c r="BD13" i="357"/>
  <c r="BC13" i="357"/>
  <c r="BB13" i="357"/>
  <c r="BA13" i="357"/>
  <c r="AZ13" i="357"/>
  <c r="AY13" i="357"/>
  <c r="AX13" i="357"/>
  <c r="AW13" i="357"/>
  <c r="AV13" i="357"/>
  <c r="AU13" i="357"/>
  <c r="AT13" i="357"/>
  <c r="AS13" i="357"/>
  <c r="AR13" i="357"/>
  <c r="AQ13" i="357"/>
  <c r="AP13" i="357"/>
  <c r="AO13" i="357"/>
  <c r="AN13" i="357"/>
  <c r="AM13" i="357"/>
  <c r="AL13" i="357"/>
  <c r="AK13" i="357"/>
  <c r="AJ13" i="357"/>
  <c r="AI13" i="357"/>
  <c r="AH13" i="357"/>
  <c r="AG13" i="357"/>
  <c r="AF13" i="357"/>
  <c r="AE13" i="357"/>
  <c r="AD13" i="357"/>
  <c r="AC13" i="357"/>
  <c r="AB13" i="357"/>
  <c r="AA13" i="357"/>
  <c r="Z13" i="357"/>
  <c r="Y13" i="357"/>
  <c r="X13" i="357"/>
  <c r="W13" i="357"/>
  <c r="V13" i="357"/>
  <c r="U13" i="357"/>
  <c r="T13" i="357"/>
  <c r="S13" i="357"/>
  <c r="M12" i="357"/>
  <c r="P11" i="357"/>
  <c r="M11" i="357"/>
  <c r="Q11" i="357" s="1"/>
  <c r="Q10" i="357"/>
  <c r="P10" i="357"/>
  <c r="M10" i="357"/>
  <c r="R10" i="357" s="1"/>
  <c r="M9" i="357"/>
  <c r="Q9" i="357" s="1"/>
  <c r="M8" i="357"/>
  <c r="P7" i="357"/>
  <c r="M7" i="357"/>
  <c r="Q7" i="357" s="1"/>
  <c r="B21" i="356"/>
  <c r="F19" i="356"/>
  <c r="F18" i="356"/>
  <c r="F17" i="356"/>
  <c r="F16" i="356"/>
  <c r="A15" i="356"/>
  <c r="DM13" i="356"/>
  <c r="DL13" i="356"/>
  <c r="DK13" i="356"/>
  <c r="DJ13" i="356"/>
  <c r="DI13" i="356"/>
  <c r="DH13" i="356"/>
  <c r="DG13" i="356"/>
  <c r="DF13" i="356"/>
  <c r="DE13" i="356"/>
  <c r="DD13" i="356"/>
  <c r="DC13" i="356"/>
  <c r="DB13" i="356"/>
  <c r="DA13" i="356"/>
  <c r="CZ13" i="356"/>
  <c r="CY13" i="356"/>
  <c r="CX13" i="356"/>
  <c r="CW13" i="356"/>
  <c r="CV13" i="356"/>
  <c r="CU13" i="356"/>
  <c r="CT13" i="356"/>
  <c r="CS13" i="356"/>
  <c r="CR13" i="356"/>
  <c r="CQ13" i="356"/>
  <c r="CP13" i="356"/>
  <c r="CO13" i="356"/>
  <c r="CN13" i="356"/>
  <c r="CM13" i="356"/>
  <c r="CL13" i="356"/>
  <c r="CK13" i="356"/>
  <c r="CJ13" i="356"/>
  <c r="CI13" i="356"/>
  <c r="CH13" i="356"/>
  <c r="CG13" i="356"/>
  <c r="CF13" i="356"/>
  <c r="CE13" i="356"/>
  <c r="CD13" i="356"/>
  <c r="CC13" i="356"/>
  <c r="CB13" i="356"/>
  <c r="CA13" i="356"/>
  <c r="BZ13" i="356"/>
  <c r="BY13" i="356"/>
  <c r="BX13" i="356"/>
  <c r="BW13" i="356"/>
  <c r="BV13" i="356"/>
  <c r="BU13" i="356"/>
  <c r="BT13" i="356"/>
  <c r="BS13" i="356"/>
  <c r="BR13" i="356"/>
  <c r="BQ13" i="356"/>
  <c r="BP13" i="356"/>
  <c r="BO13" i="356"/>
  <c r="BN13" i="356"/>
  <c r="BM13" i="356"/>
  <c r="BL13" i="356"/>
  <c r="BK13" i="356"/>
  <c r="BJ13" i="356"/>
  <c r="BI13" i="356"/>
  <c r="BH13" i="356"/>
  <c r="BG13" i="356"/>
  <c r="BF13" i="356"/>
  <c r="BE13" i="356"/>
  <c r="BD13" i="356"/>
  <c r="BC13" i="356"/>
  <c r="BB13" i="356"/>
  <c r="BA13" i="356"/>
  <c r="AZ13" i="356"/>
  <c r="AY13" i="356"/>
  <c r="AX13" i="356"/>
  <c r="AW13" i="356"/>
  <c r="AV13" i="356"/>
  <c r="AU13" i="356"/>
  <c r="AT13" i="356"/>
  <c r="AS13" i="356"/>
  <c r="AR13" i="356"/>
  <c r="AQ13" i="356"/>
  <c r="AP13" i="356"/>
  <c r="AO13" i="356"/>
  <c r="AN13" i="356"/>
  <c r="AM13" i="356"/>
  <c r="AL13" i="356"/>
  <c r="AK13" i="356"/>
  <c r="AJ13" i="356"/>
  <c r="AI13" i="356"/>
  <c r="AH13" i="356"/>
  <c r="AG13" i="356"/>
  <c r="AF13" i="356"/>
  <c r="AE13" i="356"/>
  <c r="AD13" i="356"/>
  <c r="AC13" i="356"/>
  <c r="AB13" i="356"/>
  <c r="AA13" i="356"/>
  <c r="Z13" i="356"/>
  <c r="Y13" i="356"/>
  <c r="X13" i="356"/>
  <c r="W13" i="356"/>
  <c r="V13" i="356"/>
  <c r="U13" i="356"/>
  <c r="T13" i="356"/>
  <c r="S13" i="356"/>
  <c r="Q12" i="356"/>
  <c r="M12" i="356"/>
  <c r="P12" i="356" s="1"/>
  <c r="P11" i="356"/>
  <c r="M11" i="356"/>
  <c r="Q11" i="356" s="1"/>
  <c r="Q10" i="356"/>
  <c r="M10" i="356"/>
  <c r="P10" i="356" s="1"/>
  <c r="P9" i="356"/>
  <c r="M9" i="356"/>
  <c r="Q9" i="356" s="1"/>
  <c r="Q8" i="356"/>
  <c r="M8" i="356"/>
  <c r="P8" i="356" s="1"/>
  <c r="P7" i="356"/>
  <c r="M7" i="356"/>
  <c r="Q7" i="356" s="1"/>
  <c r="B21" i="355"/>
  <c r="F19" i="355"/>
  <c r="F18" i="355"/>
  <c r="F17" i="355"/>
  <c r="F16" i="355"/>
  <c r="A15" i="355"/>
  <c r="DM13" i="355"/>
  <c r="DL13" i="355"/>
  <c r="DK13" i="355"/>
  <c r="DJ13" i="355"/>
  <c r="DI13" i="355"/>
  <c r="DH13" i="355"/>
  <c r="DG13" i="355"/>
  <c r="DF13" i="355"/>
  <c r="DE13" i="355"/>
  <c r="DD13" i="355"/>
  <c r="DC13" i="355"/>
  <c r="DB13" i="355"/>
  <c r="DA13" i="355"/>
  <c r="CZ13" i="355"/>
  <c r="CY13" i="355"/>
  <c r="CX13" i="355"/>
  <c r="CW13" i="355"/>
  <c r="CV13" i="355"/>
  <c r="CU13" i="355"/>
  <c r="CT13" i="355"/>
  <c r="CS13" i="355"/>
  <c r="CR13" i="355"/>
  <c r="CQ13" i="355"/>
  <c r="CP13" i="355"/>
  <c r="CO13" i="355"/>
  <c r="CN13" i="355"/>
  <c r="CM13" i="355"/>
  <c r="CL13" i="355"/>
  <c r="CK13" i="355"/>
  <c r="CJ13" i="355"/>
  <c r="CI13" i="355"/>
  <c r="CH13" i="355"/>
  <c r="CG13" i="355"/>
  <c r="CF13" i="355"/>
  <c r="CE13" i="355"/>
  <c r="CD13" i="355"/>
  <c r="CC13" i="355"/>
  <c r="CB13" i="355"/>
  <c r="CA13" i="355"/>
  <c r="BZ13" i="355"/>
  <c r="BY13" i="355"/>
  <c r="BX13" i="355"/>
  <c r="BW13" i="355"/>
  <c r="BV13" i="355"/>
  <c r="BU13" i="355"/>
  <c r="BT13" i="355"/>
  <c r="BS13" i="355"/>
  <c r="BR13" i="355"/>
  <c r="BQ13" i="355"/>
  <c r="BP13" i="355"/>
  <c r="BO13" i="355"/>
  <c r="BN13" i="355"/>
  <c r="BM13" i="355"/>
  <c r="BL13" i="355"/>
  <c r="BK13" i="355"/>
  <c r="BJ13" i="355"/>
  <c r="BI13" i="355"/>
  <c r="BH13" i="355"/>
  <c r="BG13" i="355"/>
  <c r="BF13" i="355"/>
  <c r="BE13" i="355"/>
  <c r="BD13" i="355"/>
  <c r="BC13" i="355"/>
  <c r="BB13" i="355"/>
  <c r="BA13" i="355"/>
  <c r="AZ13" i="355"/>
  <c r="AY13" i="355"/>
  <c r="AX13" i="355"/>
  <c r="AW13" i="355"/>
  <c r="AV13" i="355"/>
  <c r="AU13" i="355"/>
  <c r="AT13" i="355"/>
  <c r="AS13" i="355"/>
  <c r="AR13" i="355"/>
  <c r="AQ13" i="355"/>
  <c r="AP13" i="355"/>
  <c r="AO13" i="355"/>
  <c r="AN13" i="355"/>
  <c r="AM13" i="355"/>
  <c r="AL13" i="355"/>
  <c r="AK13" i="355"/>
  <c r="AJ13" i="355"/>
  <c r="AI13" i="355"/>
  <c r="AH13" i="355"/>
  <c r="AG13" i="355"/>
  <c r="AF13" i="355"/>
  <c r="AE13" i="355"/>
  <c r="AD13" i="355"/>
  <c r="AC13" i="355"/>
  <c r="AB13" i="355"/>
  <c r="AA13" i="355"/>
  <c r="Z13" i="355"/>
  <c r="Y13" i="355"/>
  <c r="X13" i="355"/>
  <c r="W13" i="355"/>
  <c r="V13" i="355"/>
  <c r="U13" i="355"/>
  <c r="T13" i="355"/>
  <c r="S13" i="355"/>
  <c r="Q12" i="355"/>
  <c r="M12" i="355"/>
  <c r="P12" i="355" s="1"/>
  <c r="P11" i="355"/>
  <c r="M11" i="355"/>
  <c r="Q11" i="355" s="1"/>
  <c r="Q10" i="355"/>
  <c r="M10" i="355"/>
  <c r="P10" i="355" s="1"/>
  <c r="Q9" i="355"/>
  <c r="P9" i="355"/>
  <c r="M9" i="355"/>
  <c r="M8" i="355"/>
  <c r="P8" i="355" s="1"/>
  <c r="Q7" i="355"/>
  <c r="P7" i="355"/>
  <c r="M7" i="355"/>
  <c r="B21" i="354"/>
  <c r="F19" i="354"/>
  <c r="F18" i="354"/>
  <c r="F17" i="354"/>
  <c r="F16" i="354"/>
  <c r="A15" i="354"/>
  <c r="DM13" i="354"/>
  <c r="DL13" i="354"/>
  <c r="DK13" i="354"/>
  <c r="DJ13" i="354"/>
  <c r="DI13" i="354"/>
  <c r="DH13" i="354"/>
  <c r="DG13" i="354"/>
  <c r="DF13" i="354"/>
  <c r="DE13" i="354"/>
  <c r="DD13" i="354"/>
  <c r="DC13" i="354"/>
  <c r="DB13" i="354"/>
  <c r="DA13" i="354"/>
  <c r="CZ13" i="354"/>
  <c r="CY13" i="354"/>
  <c r="CX13" i="354"/>
  <c r="CW13" i="354"/>
  <c r="CV13" i="354"/>
  <c r="CU13" i="354"/>
  <c r="CT13" i="354"/>
  <c r="CS13" i="354"/>
  <c r="CR13" i="354"/>
  <c r="CQ13" i="354"/>
  <c r="CP13" i="354"/>
  <c r="CO13" i="354"/>
  <c r="CN13" i="354"/>
  <c r="CM13" i="354"/>
  <c r="CL13" i="354"/>
  <c r="CK13" i="354"/>
  <c r="CJ13" i="354"/>
  <c r="CI13" i="354"/>
  <c r="CH13" i="354"/>
  <c r="CG13" i="354"/>
  <c r="CF13" i="354"/>
  <c r="CE13" i="354"/>
  <c r="CD13" i="354"/>
  <c r="CC13" i="354"/>
  <c r="CB13" i="354"/>
  <c r="CA13" i="354"/>
  <c r="BZ13" i="354"/>
  <c r="BY13" i="354"/>
  <c r="BX13" i="354"/>
  <c r="BW13" i="354"/>
  <c r="BV13" i="354"/>
  <c r="BU13" i="354"/>
  <c r="BT13" i="354"/>
  <c r="BS13" i="354"/>
  <c r="BR13" i="354"/>
  <c r="BQ13" i="354"/>
  <c r="BP13" i="354"/>
  <c r="BO13" i="354"/>
  <c r="BN13" i="354"/>
  <c r="BM13" i="354"/>
  <c r="BL13" i="354"/>
  <c r="BK13" i="354"/>
  <c r="BJ13" i="354"/>
  <c r="BI13" i="354"/>
  <c r="BH13" i="354"/>
  <c r="BG13" i="354"/>
  <c r="BF13" i="354"/>
  <c r="BE13" i="354"/>
  <c r="BD13" i="354"/>
  <c r="BC13" i="354"/>
  <c r="BB13" i="354"/>
  <c r="BA13" i="354"/>
  <c r="AZ13" i="354"/>
  <c r="AY13" i="354"/>
  <c r="AX13" i="354"/>
  <c r="AW13" i="354"/>
  <c r="AV13" i="354"/>
  <c r="AU13" i="354"/>
  <c r="AT13" i="354"/>
  <c r="AS13" i="354"/>
  <c r="AR13" i="354"/>
  <c r="AQ13" i="354"/>
  <c r="AP13" i="354"/>
  <c r="AO13" i="354"/>
  <c r="AN13" i="354"/>
  <c r="AM13" i="354"/>
  <c r="AL13" i="354"/>
  <c r="AK13" i="354"/>
  <c r="AJ13" i="354"/>
  <c r="AI13" i="354"/>
  <c r="AH13" i="354"/>
  <c r="AG13" i="354"/>
  <c r="AF13" i="354"/>
  <c r="AE13" i="354"/>
  <c r="AD13" i="354"/>
  <c r="AC13" i="354"/>
  <c r="AB13" i="354"/>
  <c r="AA13" i="354"/>
  <c r="Z13" i="354"/>
  <c r="Y13" i="354"/>
  <c r="X13" i="354"/>
  <c r="W13" i="354"/>
  <c r="V13" i="354"/>
  <c r="U13" i="354"/>
  <c r="T13" i="354"/>
  <c r="S13" i="354"/>
  <c r="Q12" i="354"/>
  <c r="P12" i="354"/>
  <c r="M12" i="354"/>
  <c r="P11" i="354"/>
  <c r="M11" i="354"/>
  <c r="Q11" i="354" s="1"/>
  <c r="M10" i="354"/>
  <c r="Q10" i="354" s="1"/>
  <c r="P9" i="354"/>
  <c r="M9" i="354"/>
  <c r="Q9" i="354" s="1"/>
  <c r="P8" i="354"/>
  <c r="M8" i="354"/>
  <c r="Q8" i="354" s="1"/>
  <c r="P7" i="354"/>
  <c r="M7" i="354"/>
  <c r="Q7" i="354" s="1"/>
  <c r="B21" i="353"/>
  <c r="F19" i="353"/>
  <c r="F18" i="353"/>
  <c r="F17" i="353"/>
  <c r="F16" i="353"/>
  <c r="A15" i="353"/>
  <c r="DM13" i="353"/>
  <c r="DL13" i="353"/>
  <c r="DK13" i="353"/>
  <c r="DJ13" i="353"/>
  <c r="DI13" i="353"/>
  <c r="DH13" i="353"/>
  <c r="DG13" i="353"/>
  <c r="DF13" i="353"/>
  <c r="DE13" i="353"/>
  <c r="DD13" i="353"/>
  <c r="DC13" i="353"/>
  <c r="DB13" i="353"/>
  <c r="DA13" i="353"/>
  <c r="CZ13" i="353"/>
  <c r="CY13" i="353"/>
  <c r="CX13" i="353"/>
  <c r="CW13" i="353"/>
  <c r="CV13" i="353"/>
  <c r="CU13" i="353"/>
  <c r="CT13" i="353"/>
  <c r="CS13" i="353"/>
  <c r="CR13" i="353"/>
  <c r="CQ13" i="353"/>
  <c r="CP13" i="353"/>
  <c r="CO13" i="353"/>
  <c r="CN13" i="353"/>
  <c r="CM13" i="353"/>
  <c r="CL13" i="353"/>
  <c r="CK13" i="353"/>
  <c r="CJ13" i="353"/>
  <c r="CI13" i="353"/>
  <c r="CH13" i="353"/>
  <c r="CG13" i="353"/>
  <c r="CF13" i="353"/>
  <c r="CE13" i="353"/>
  <c r="CD13" i="353"/>
  <c r="CC13" i="353"/>
  <c r="CB13" i="353"/>
  <c r="CA13" i="353"/>
  <c r="BZ13" i="353"/>
  <c r="BY13" i="353"/>
  <c r="BX13" i="353"/>
  <c r="BW13" i="353"/>
  <c r="BV13" i="353"/>
  <c r="BU13" i="353"/>
  <c r="BT13" i="353"/>
  <c r="BS13" i="353"/>
  <c r="BR13" i="353"/>
  <c r="BQ13" i="353"/>
  <c r="BP13" i="353"/>
  <c r="BO13" i="353"/>
  <c r="BN13" i="353"/>
  <c r="BM13" i="353"/>
  <c r="BL13" i="353"/>
  <c r="BK13" i="353"/>
  <c r="BJ13" i="353"/>
  <c r="BI13" i="353"/>
  <c r="BH13" i="353"/>
  <c r="BG13" i="353"/>
  <c r="BF13" i="353"/>
  <c r="BE13" i="353"/>
  <c r="BD13" i="353"/>
  <c r="BC13" i="353"/>
  <c r="BB13" i="353"/>
  <c r="BA13" i="353"/>
  <c r="AZ13" i="353"/>
  <c r="AY13" i="353"/>
  <c r="AX13" i="353"/>
  <c r="AW13" i="353"/>
  <c r="AV13" i="353"/>
  <c r="AU13" i="353"/>
  <c r="AT13" i="353"/>
  <c r="AS13" i="353"/>
  <c r="AR13" i="353"/>
  <c r="AQ13" i="353"/>
  <c r="AP13" i="353"/>
  <c r="AO13" i="353"/>
  <c r="AN13" i="353"/>
  <c r="AM13" i="353"/>
  <c r="AL13" i="353"/>
  <c r="AK13" i="353"/>
  <c r="AJ13" i="353"/>
  <c r="AI13" i="353"/>
  <c r="AH13" i="353"/>
  <c r="AG13" i="353"/>
  <c r="AF13" i="353"/>
  <c r="AE13" i="353"/>
  <c r="AD13" i="353"/>
  <c r="AC13" i="353"/>
  <c r="AB13" i="353"/>
  <c r="AA13" i="353"/>
  <c r="Z13" i="353"/>
  <c r="Y13" i="353"/>
  <c r="X13" i="353"/>
  <c r="W13" i="353"/>
  <c r="V13" i="353"/>
  <c r="U13" i="353"/>
  <c r="T13" i="353"/>
  <c r="S13" i="353"/>
  <c r="Q12" i="353"/>
  <c r="P12" i="353"/>
  <c r="M12" i="353"/>
  <c r="P11" i="353"/>
  <c r="M11" i="353"/>
  <c r="Q11" i="353" s="1"/>
  <c r="M10" i="353"/>
  <c r="Q10" i="353" s="1"/>
  <c r="M9" i="353"/>
  <c r="Q9" i="353" s="1"/>
  <c r="P8" i="353"/>
  <c r="M8" i="353"/>
  <c r="Q8" i="353" s="1"/>
  <c r="R8" i="353" s="1"/>
  <c r="DN8" i="353" s="1"/>
  <c r="DO8" i="353" s="1"/>
  <c r="P7" i="353"/>
  <c r="M7" i="353"/>
  <c r="Q7" i="353" s="1"/>
  <c r="B21" i="352"/>
  <c r="F19" i="352"/>
  <c r="F18" i="352"/>
  <c r="F17" i="352"/>
  <c r="F16" i="352"/>
  <c r="A15" i="352"/>
  <c r="DM13" i="352"/>
  <c r="DL13" i="352"/>
  <c r="DK13" i="352"/>
  <c r="DJ13" i="352"/>
  <c r="DI13" i="352"/>
  <c r="DH13" i="352"/>
  <c r="DG13" i="352"/>
  <c r="DF13" i="352"/>
  <c r="DE13" i="352"/>
  <c r="DD13" i="352"/>
  <c r="DC13" i="352"/>
  <c r="DB13" i="352"/>
  <c r="DA13" i="352"/>
  <c r="CZ13" i="352"/>
  <c r="CY13" i="352"/>
  <c r="CX13" i="352"/>
  <c r="CW13" i="352"/>
  <c r="CV13" i="352"/>
  <c r="CU13" i="352"/>
  <c r="CT13" i="352"/>
  <c r="CS13" i="352"/>
  <c r="CR13" i="352"/>
  <c r="CQ13" i="352"/>
  <c r="CP13" i="352"/>
  <c r="CO13" i="352"/>
  <c r="CN13" i="352"/>
  <c r="CM13" i="352"/>
  <c r="CL13" i="352"/>
  <c r="CK13" i="352"/>
  <c r="CJ13" i="352"/>
  <c r="CI13" i="352"/>
  <c r="CH13" i="352"/>
  <c r="CG13" i="352"/>
  <c r="CF13" i="352"/>
  <c r="CE13" i="352"/>
  <c r="CD13" i="352"/>
  <c r="CC13" i="352"/>
  <c r="CB13" i="352"/>
  <c r="CA13" i="352"/>
  <c r="BZ13" i="352"/>
  <c r="BY13" i="352"/>
  <c r="BX13" i="352"/>
  <c r="BW13" i="352"/>
  <c r="BV13" i="352"/>
  <c r="BU13" i="352"/>
  <c r="BT13" i="352"/>
  <c r="BS13" i="352"/>
  <c r="BR13" i="352"/>
  <c r="BQ13" i="352"/>
  <c r="BP13" i="352"/>
  <c r="BO13" i="352"/>
  <c r="BN13" i="352"/>
  <c r="BM13" i="352"/>
  <c r="BL13" i="352"/>
  <c r="BK13" i="352"/>
  <c r="BJ13" i="352"/>
  <c r="BI13" i="352"/>
  <c r="BH13" i="352"/>
  <c r="BG13" i="352"/>
  <c r="BF13" i="352"/>
  <c r="BE13" i="352"/>
  <c r="BD13" i="352"/>
  <c r="BC13" i="352"/>
  <c r="BB13" i="352"/>
  <c r="BA13" i="352"/>
  <c r="AZ13" i="352"/>
  <c r="AY13" i="352"/>
  <c r="AX13" i="352"/>
  <c r="AW13" i="352"/>
  <c r="AV13" i="352"/>
  <c r="AU13" i="352"/>
  <c r="AT13" i="352"/>
  <c r="AS13" i="352"/>
  <c r="AR13" i="352"/>
  <c r="AQ13" i="352"/>
  <c r="AP13" i="352"/>
  <c r="AO13" i="352"/>
  <c r="AN13" i="352"/>
  <c r="AM13" i="352"/>
  <c r="AL13" i="352"/>
  <c r="AK13" i="352"/>
  <c r="AJ13" i="352"/>
  <c r="AI13" i="352"/>
  <c r="AH13" i="352"/>
  <c r="AG13" i="352"/>
  <c r="AF13" i="352"/>
  <c r="AE13" i="352"/>
  <c r="AD13" i="352"/>
  <c r="AC13" i="352"/>
  <c r="AB13" i="352"/>
  <c r="AA13" i="352"/>
  <c r="Z13" i="352"/>
  <c r="Y13" i="352"/>
  <c r="X13" i="352"/>
  <c r="W13" i="352"/>
  <c r="V13" i="352"/>
  <c r="U13" i="352"/>
  <c r="T13" i="352"/>
  <c r="S13" i="352"/>
  <c r="M12" i="352"/>
  <c r="P12" i="352" s="1"/>
  <c r="M11" i="352"/>
  <c r="Q11" i="352" s="1"/>
  <c r="M10" i="352"/>
  <c r="P10" i="352" s="1"/>
  <c r="M9" i="352"/>
  <c r="Q9" i="352" s="1"/>
  <c r="M8" i="352"/>
  <c r="P8" i="352" s="1"/>
  <c r="M7" i="352"/>
  <c r="Q7" i="352" s="1"/>
  <c r="B21" i="351"/>
  <c r="F19" i="351"/>
  <c r="F18" i="351"/>
  <c r="F17" i="351"/>
  <c r="F16" i="351"/>
  <c r="A15" i="351"/>
  <c r="DM13" i="351"/>
  <c r="DL13" i="351"/>
  <c r="DK13" i="351"/>
  <c r="DJ13" i="351"/>
  <c r="DI13" i="351"/>
  <c r="DH13" i="351"/>
  <c r="DG13" i="351"/>
  <c r="DF13" i="351"/>
  <c r="DE13" i="351"/>
  <c r="DD13" i="351"/>
  <c r="DC13" i="351"/>
  <c r="DB13" i="351"/>
  <c r="DA13" i="351"/>
  <c r="CZ13" i="351"/>
  <c r="CY13" i="351"/>
  <c r="CX13" i="351"/>
  <c r="CW13" i="351"/>
  <c r="CV13" i="351"/>
  <c r="CU13" i="351"/>
  <c r="CT13" i="351"/>
  <c r="CS13" i="351"/>
  <c r="CR13" i="351"/>
  <c r="CQ13" i="351"/>
  <c r="CP13" i="351"/>
  <c r="CO13" i="351"/>
  <c r="CN13" i="351"/>
  <c r="CM13" i="351"/>
  <c r="CL13" i="351"/>
  <c r="CK13" i="351"/>
  <c r="CJ13" i="351"/>
  <c r="CI13" i="351"/>
  <c r="CH13" i="351"/>
  <c r="CG13" i="351"/>
  <c r="CF13" i="351"/>
  <c r="CE13" i="351"/>
  <c r="CD13" i="351"/>
  <c r="CC13" i="351"/>
  <c r="CB13" i="351"/>
  <c r="CA13" i="351"/>
  <c r="BZ13" i="351"/>
  <c r="BY13" i="351"/>
  <c r="BX13" i="351"/>
  <c r="BW13" i="351"/>
  <c r="BV13" i="351"/>
  <c r="BU13" i="351"/>
  <c r="BT13" i="351"/>
  <c r="BS13" i="351"/>
  <c r="BR13" i="351"/>
  <c r="BQ13" i="351"/>
  <c r="BP13" i="351"/>
  <c r="BO13" i="351"/>
  <c r="BN13" i="351"/>
  <c r="BM13" i="351"/>
  <c r="BL13" i="351"/>
  <c r="BK13" i="351"/>
  <c r="BJ13" i="351"/>
  <c r="BI13" i="351"/>
  <c r="BH13" i="351"/>
  <c r="BG13" i="351"/>
  <c r="BF13" i="351"/>
  <c r="BE13" i="351"/>
  <c r="BD13" i="351"/>
  <c r="BC13" i="351"/>
  <c r="BB13" i="351"/>
  <c r="BA13" i="351"/>
  <c r="AZ13" i="351"/>
  <c r="AY13" i="351"/>
  <c r="AX13" i="351"/>
  <c r="AW13" i="351"/>
  <c r="AV13" i="351"/>
  <c r="AU13" i="351"/>
  <c r="AT13" i="351"/>
  <c r="AS13" i="351"/>
  <c r="AR13" i="351"/>
  <c r="AQ13" i="351"/>
  <c r="AP13" i="351"/>
  <c r="AO13" i="351"/>
  <c r="AN13" i="351"/>
  <c r="AM13" i="351"/>
  <c r="AL13" i="351"/>
  <c r="AK13" i="351"/>
  <c r="AJ13" i="351"/>
  <c r="AI13" i="351"/>
  <c r="AH13" i="351"/>
  <c r="AG13" i="351"/>
  <c r="AF13" i="351"/>
  <c r="AE13" i="351"/>
  <c r="AD13" i="351"/>
  <c r="AC13" i="351"/>
  <c r="AB13" i="351"/>
  <c r="AA13" i="351"/>
  <c r="Z13" i="351"/>
  <c r="Y13" i="351"/>
  <c r="X13" i="351"/>
  <c r="W13" i="351"/>
  <c r="V13" i="351"/>
  <c r="U13" i="351"/>
  <c r="T13" i="351"/>
  <c r="S13" i="351"/>
  <c r="Q12" i="351"/>
  <c r="M12" i="351"/>
  <c r="P12" i="351" s="1"/>
  <c r="Q11" i="351"/>
  <c r="P11" i="351"/>
  <c r="M11" i="351"/>
  <c r="M10" i="351"/>
  <c r="P10" i="351" s="1"/>
  <c r="Q9" i="351"/>
  <c r="P9" i="351"/>
  <c r="M9" i="351"/>
  <c r="Q8" i="351"/>
  <c r="M8" i="351"/>
  <c r="P8" i="351" s="1"/>
  <c r="M7" i="351"/>
  <c r="M13" i="351" s="1"/>
  <c r="E19" i="351" s="1"/>
  <c r="B21" i="350"/>
  <c r="F19" i="350"/>
  <c r="F18" i="350"/>
  <c r="F17" i="350"/>
  <c r="F16" i="350"/>
  <c r="A15" i="350"/>
  <c r="DM13" i="350"/>
  <c r="DL13" i="350"/>
  <c r="DK13" i="350"/>
  <c r="DJ13" i="350"/>
  <c r="DI13" i="350"/>
  <c r="DH13" i="350"/>
  <c r="DG13" i="350"/>
  <c r="DF13" i="350"/>
  <c r="DE13" i="350"/>
  <c r="DD13" i="350"/>
  <c r="DC13" i="350"/>
  <c r="DB13" i="350"/>
  <c r="DA13" i="350"/>
  <c r="CZ13" i="350"/>
  <c r="CY13" i="350"/>
  <c r="CX13" i="350"/>
  <c r="CW13" i="350"/>
  <c r="CV13" i="350"/>
  <c r="CU13" i="350"/>
  <c r="CT13" i="350"/>
  <c r="CS13" i="350"/>
  <c r="CR13" i="350"/>
  <c r="CQ13" i="350"/>
  <c r="CP13" i="350"/>
  <c r="CO13" i="350"/>
  <c r="CN13" i="350"/>
  <c r="CM13" i="350"/>
  <c r="CL13" i="350"/>
  <c r="CK13" i="350"/>
  <c r="CJ13" i="350"/>
  <c r="CI13" i="350"/>
  <c r="CH13" i="350"/>
  <c r="CG13" i="350"/>
  <c r="CF13" i="350"/>
  <c r="CE13" i="350"/>
  <c r="CD13" i="350"/>
  <c r="CC13" i="350"/>
  <c r="CB13" i="350"/>
  <c r="CA13" i="350"/>
  <c r="BZ13" i="350"/>
  <c r="BY13" i="350"/>
  <c r="BX13" i="350"/>
  <c r="BW13" i="350"/>
  <c r="BV13" i="350"/>
  <c r="BU13" i="350"/>
  <c r="BT13" i="350"/>
  <c r="BS13" i="350"/>
  <c r="BR13" i="350"/>
  <c r="BQ13" i="350"/>
  <c r="BP13" i="350"/>
  <c r="BO13" i="350"/>
  <c r="BN13" i="350"/>
  <c r="BM13" i="350"/>
  <c r="BL13" i="350"/>
  <c r="BK13" i="350"/>
  <c r="BJ13" i="350"/>
  <c r="BI13" i="350"/>
  <c r="BH13" i="350"/>
  <c r="BG13" i="350"/>
  <c r="BF13" i="350"/>
  <c r="BE13" i="350"/>
  <c r="BD13" i="350"/>
  <c r="BC13" i="350"/>
  <c r="BB13" i="350"/>
  <c r="BA13" i="350"/>
  <c r="AZ13" i="350"/>
  <c r="AY13" i="350"/>
  <c r="AX13" i="350"/>
  <c r="AW13" i="350"/>
  <c r="AV13" i="350"/>
  <c r="AU13" i="350"/>
  <c r="AT13" i="350"/>
  <c r="AS13" i="350"/>
  <c r="AR13" i="350"/>
  <c r="AQ13" i="350"/>
  <c r="AP13" i="350"/>
  <c r="AO13" i="350"/>
  <c r="AN13" i="350"/>
  <c r="AM13" i="350"/>
  <c r="AL13" i="350"/>
  <c r="AK13" i="350"/>
  <c r="AJ13" i="350"/>
  <c r="AI13" i="350"/>
  <c r="AH13" i="350"/>
  <c r="AG13" i="350"/>
  <c r="AF13" i="350"/>
  <c r="AE13" i="350"/>
  <c r="AD13" i="350"/>
  <c r="AC13" i="350"/>
  <c r="AB13" i="350"/>
  <c r="AA13" i="350"/>
  <c r="Z13" i="350"/>
  <c r="Y13" i="350"/>
  <c r="X13" i="350"/>
  <c r="W13" i="350"/>
  <c r="V13" i="350"/>
  <c r="U13" i="350"/>
  <c r="T13" i="350"/>
  <c r="S13" i="350"/>
  <c r="Q12" i="350"/>
  <c r="M12" i="350"/>
  <c r="P12" i="350" s="1"/>
  <c r="P11" i="350"/>
  <c r="M11" i="350"/>
  <c r="Q11" i="350" s="1"/>
  <c r="Q10" i="350"/>
  <c r="M10" i="350"/>
  <c r="P10" i="350" s="1"/>
  <c r="P9" i="350"/>
  <c r="M9" i="350"/>
  <c r="Q9" i="350" s="1"/>
  <c r="Q8" i="350"/>
  <c r="M8" i="350"/>
  <c r="P8" i="350" s="1"/>
  <c r="P7" i="350"/>
  <c r="M7" i="350"/>
  <c r="Q7" i="350" s="1"/>
  <c r="B21" i="349"/>
  <c r="F19" i="349"/>
  <c r="F18" i="349"/>
  <c r="F17" i="349"/>
  <c r="F16" i="349"/>
  <c r="A15" i="349"/>
  <c r="DM13" i="349"/>
  <c r="DL13" i="349"/>
  <c r="DK13" i="349"/>
  <c r="DJ13" i="349"/>
  <c r="DI13" i="349"/>
  <c r="DH13" i="349"/>
  <c r="DG13" i="349"/>
  <c r="DF13" i="349"/>
  <c r="DE13" i="349"/>
  <c r="DD13" i="349"/>
  <c r="DC13" i="349"/>
  <c r="DB13" i="349"/>
  <c r="DA13" i="349"/>
  <c r="CZ13" i="349"/>
  <c r="CY13" i="349"/>
  <c r="CX13" i="349"/>
  <c r="CW13" i="349"/>
  <c r="CV13" i="349"/>
  <c r="CU13" i="349"/>
  <c r="CT13" i="349"/>
  <c r="CS13" i="349"/>
  <c r="CR13" i="349"/>
  <c r="CQ13" i="349"/>
  <c r="CP13" i="349"/>
  <c r="CO13" i="349"/>
  <c r="CN13" i="349"/>
  <c r="CM13" i="349"/>
  <c r="CL13" i="349"/>
  <c r="CK13" i="349"/>
  <c r="CJ13" i="349"/>
  <c r="CI13" i="349"/>
  <c r="CH13" i="349"/>
  <c r="CG13" i="349"/>
  <c r="CF13" i="349"/>
  <c r="CE13" i="349"/>
  <c r="CD13" i="349"/>
  <c r="CC13" i="349"/>
  <c r="CB13" i="349"/>
  <c r="CA13" i="349"/>
  <c r="BZ13" i="349"/>
  <c r="BY13" i="349"/>
  <c r="BX13" i="349"/>
  <c r="BW13" i="349"/>
  <c r="BV13" i="349"/>
  <c r="BU13" i="349"/>
  <c r="BT13" i="349"/>
  <c r="BS13" i="349"/>
  <c r="BR13" i="349"/>
  <c r="BQ13" i="349"/>
  <c r="BP13" i="349"/>
  <c r="BO13" i="349"/>
  <c r="BN13" i="349"/>
  <c r="BM13" i="349"/>
  <c r="BL13" i="349"/>
  <c r="BK13" i="349"/>
  <c r="BJ13" i="349"/>
  <c r="BI13" i="349"/>
  <c r="BH13" i="349"/>
  <c r="BG13" i="349"/>
  <c r="BF13" i="349"/>
  <c r="BE13" i="349"/>
  <c r="BD13" i="349"/>
  <c r="BC13" i="349"/>
  <c r="BB13" i="349"/>
  <c r="BA13" i="349"/>
  <c r="AZ13" i="349"/>
  <c r="AY13" i="349"/>
  <c r="AX13" i="349"/>
  <c r="AW13" i="349"/>
  <c r="AV13" i="349"/>
  <c r="AU13" i="349"/>
  <c r="AT13" i="349"/>
  <c r="AS13" i="349"/>
  <c r="AR13" i="349"/>
  <c r="AQ13" i="349"/>
  <c r="AP13" i="349"/>
  <c r="AO13" i="349"/>
  <c r="AN13" i="349"/>
  <c r="AM13" i="349"/>
  <c r="AL13" i="349"/>
  <c r="AK13" i="349"/>
  <c r="AJ13" i="349"/>
  <c r="AI13" i="349"/>
  <c r="AH13" i="349"/>
  <c r="AG13" i="349"/>
  <c r="AF13" i="349"/>
  <c r="AE13" i="349"/>
  <c r="AD13" i="349"/>
  <c r="AC13" i="349"/>
  <c r="AB13" i="349"/>
  <c r="AA13" i="349"/>
  <c r="Z13" i="349"/>
  <c r="Y13" i="349"/>
  <c r="X13" i="349"/>
  <c r="W13" i="349"/>
  <c r="V13" i="349"/>
  <c r="U13" i="349"/>
  <c r="T13" i="349"/>
  <c r="S13" i="349"/>
  <c r="M12" i="349"/>
  <c r="P12" i="349" s="1"/>
  <c r="Q11" i="349"/>
  <c r="P11" i="349"/>
  <c r="M11" i="349"/>
  <c r="Q10" i="349"/>
  <c r="M10" i="349"/>
  <c r="P10" i="349" s="1"/>
  <c r="M9" i="349"/>
  <c r="Q9" i="349" s="1"/>
  <c r="Q8" i="349"/>
  <c r="M8" i="349"/>
  <c r="P8" i="349" s="1"/>
  <c r="P7" i="349"/>
  <c r="M7" i="349"/>
  <c r="Q7" i="349" s="1"/>
  <c r="B21" i="348"/>
  <c r="F19" i="348"/>
  <c r="F18" i="348"/>
  <c r="F17" i="348"/>
  <c r="F16" i="348"/>
  <c r="A15" i="348"/>
  <c r="DM13" i="348"/>
  <c r="DL13" i="348"/>
  <c r="DK13" i="348"/>
  <c r="DJ13" i="348"/>
  <c r="DI13" i="348"/>
  <c r="DH13" i="348"/>
  <c r="DG13" i="348"/>
  <c r="DF13" i="348"/>
  <c r="DE13" i="348"/>
  <c r="DD13" i="348"/>
  <c r="DC13" i="348"/>
  <c r="DB13" i="348"/>
  <c r="DA13" i="348"/>
  <c r="CZ13" i="348"/>
  <c r="CY13" i="348"/>
  <c r="CX13" i="348"/>
  <c r="CW13" i="348"/>
  <c r="CV13" i="348"/>
  <c r="CU13" i="348"/>
  <c r="CT13" i="348"/>
  <c r="CS13" i="348"/>
  <c r="CR13" i="348"/>
  <c r="CQ13" i="348"/>
  <c r="CP13" i="348"/>
  <c r="CO13" i="348"/>
  <c r="CN13" i="348"/>
  <c r="CM13" i="348"/>
  <c r="CL13" i="348"/>
  <c r="CK13" i="348"/>
  <c r="CJ13" i="348"/>
  <c r="CI13" i="348"/>
  <c r="CH13" i="348"/>
  <c r="CG13" i="348"/>
  <c r="CF13" i="348"/>
  <c r="CE13" i="348"/>
  <c r="CD13" i="348"/>
  <c r="CC13" i="348"/>
  <c r="CB13" i="348"/>
  <c r="CA13" i="348"/>
  <c r="BZ13" i="348"/>
  <c r="BY13" i="348"/>
  <c r="BX13" i="348"/>
  <c r="BW13" i="348"/>
  <c r="BV13" i="348"/>
  <c r="BU13" i="348"/>
  <c r="BT13" i="348"/>
  <c r="BS13" i="348"/>
  <c r="BR13" i="348"/>
  <c r="BQ13" i="348"/>
  <c r="BP13" i="348"/>
  <c r="BO13" i="348"/>
  <c r="BN13" i="348"/>
  <c r="BM13" i="348"/>
  <c r="BL13" i="348"/>
  <c r="BK13" i="348"/>
  <c r="BJ13" i="348"/>
  <c r="BI13" i="348"/>
  <c r="BH13" i="348"/>
  <c r="BG13" i="348"/>
  <c r="BF13" i="348"/>
  <c r="BE13" i="348"/>
  <c r="BD13" i="348"/>
  <c r="BC13" i="348"/>
  <c r="BB13" i="348"/>
  <c r="BA13" i="348"/>
  <c r="AZ13" i="348"/>
  <c r="AY13" i="348"/>
  <c r="AX13" i="348"/>
  <c r="AW13" i="348"/>
  <c r="AV13" i="348"/>
  <c r="AU13" i="348"/>
  <c r="AT13" i="348"/>
  <c r="AS13" i="348"/>
  <c r="AR13" i="348"/>
  <c r="AQ13" i="348"/>
  <c r="AP13" i="348"/>
  <c r="AO13" i="348"/>
  <c r="AN13" i="348"/>
  <c r="AM13" i="348"/>
  <c r="AL13" i="348"/>
  <c r="AK13" i="348"/>
  <c r="AJ13" i="348"/>
  <c r="AI13" i="348"/>
  <c r="AH13" i="348"/>
  <c r="AG13" i="348"/>
  <c r="AF13" i="348"/>
  <c r="AE13" i="348"/>
  <c r="AD13" i="348"/>
  <c r="AC13" i="348"/>
  <c r="AB13" i="348"/>
  <c r="AA13" i="348"/>
  <c r="Z13" i="348"/>
  <c r="Y13" i="348"/>
  <c r="X13" i="348"/>
  <c r="W13" i="348"/>
  <c r="V13" i="348"/>
  <c r="U13" i="348"/>
  <c r="T13" i="348"/>
  <c r="S13" i="348"/>
  <c r="M12" i="348"/>
  <c r="P12" i="348" s="1"/>
  <c r="M11" i="348"/>
  <c r="Q11" i="348" s="1"/>
  <c r="M10" i="348"/>
  <c r="P10" i="348" s="1"/>
  <c r="M9" i="348"/>
  <c r="Q9" i="348" s="1"/>
  <c r="M8" i="348"/>
  <c r="P8" i="348" s="1"/>
  <c r="M7" i="348"/>
  <c r="Q7" i="348" s="1"/>
  <c r="B21" i="347"/>
  <c r="F19" i="347"/>
  <c r="F18" i="347"/>
  <c r="F17" i="347"/>
  <c r="F16" i="347"/>
  <c r="A15" i="347"/>
  <c r="DM13" i="347"/>
  <c r="DL13" i="347"/>
  <c r="DK13" i="347"/>
  <c r="DJ13" i="347"/>
  <c r="DI13" i="347"/>
  <c r="DH13" i="347"/>
  <c r="DG13" i="347"/>
  <c r="DF13" i="347"/>
  <c r="DE13" i="347"/>
  <c r="DD13" i="347"/>
  <c r="DC13" i="347"/>
  <c r="DB13" i="347"/>
  <c r="DA13" i="347"/>
  <c r="CZ13" i="347"/>
  <c r="CY13" i="347"/>
  <c r="CX13" i="347"/>
  <c r="CW13" i="347"/>
  <c r="CV13" i="347"/>
  <c r="CU13" i="347"/>
  <c r="CT13" i="347"/>
  <c r="CS13" i="347"/>
  <c r="CR13" i="347"/>
  <c r="CQ13" i="347"/>
  <c r="CP13" i="347"/>
  <c r="CO13" i="347"/>
  <c r="CN13" i="347"/>
  <c r="CM13" i="347"/>
  <c r="CL13" i="347"/>
  <c r="CK13" i="347"/>
  <c r="CJ13" i="347"/>
  <c r="CI13" i="347"/>
  <c r="CH13" i="347"/>
  <c r="CG13" i="347"/>
  <c r="CF13" i="347"/>
  <c r="CE13" i="347"/>
  <c r="CD13" i="347"/>
  <c r="CC13" i="347"/>
  <c r="CB13" i="347"/>
  <c r="CA13" i="347"/>
  <c r="BZ13" i="347"/>
  <c r="BY13" i="347"/>
  <c r="BX13" i="347"/>
  <c r="BW13" i="347"/>
  <c r="BV13" i="347"/>
  <c r="BU13" i="347"/>
  <c r="BT13" i="347"/>
  <c r="BS13" i="347"/>
  <c r="BR13" i="347"/>
  <c r="BQ13" i="347"/>
  <c r="BP13" i="347"/>
  <c r="BO13" i="347"/>
  <c r="BN13" i="347"/>
  <c r="BM13" i="347"/>
  <c r="BL13" i="347"/>
  <c r="BK13" i="347"/>
  <c r="BJ13" i="347"/>
  <c r="BI13" i="347"/>
  <c r="BH13" i="347"/>
  <c r="BG13" i="347"/>
  <c r="BF13" i="347"/>
  <c r="BE13" i="347"/>
  <c r="BD13" i="347"/>
  <c r="BC13" i="347"/>
  <c r="BB13" i="347"/>
  <c r="BA13" i="347"/>
  <c r="AZ13" i="347"/>
  <c r="AY13" i="347"/>
  <c r="AX13" i="347"/>
  <c r="AW13" i="347"/>
  <c r="AV13" i="347"/>
  <c r="AU13" i="347"/>
  <c r="AT13" i="347"/>
  <c r="AS13" i="347"/>
  <c r="AR13" i="347"/>
  <c r="AQ13" i="347"/>
  <c r="AP13" i="347"/>
  <c r="AO13" i="347"/>
  <c r="AN13" i="347"/>
  <c r="AM13" i="347"/>
  <c r="AL13" i="347"/>
  <c r="AK13" i="347"/>
  <c r="AJ13" i="347"/>
  <c r="AI13" i="347"/>
  <c r="AH13" i="347"/>
  <c r="AG13" i="347"/>
  <c r="AF13" i="347"/>
  <c r="AE13" i="347"/>
  <c r="AD13" i="347"/>
  <c r="AC13" i="347"/>
  <c r="AB13" i="347"/>
  <c r="AA13" i="347"/>
  <c r="Z13" i="347"/>
  <c r="Y13" i="347"/>
  <c r="X13" i="347"/>
  <c r="W13" i="347"/>
  <c r="V13" i="347"/>
  <c r="U13" i="347"/>
  <c r="T13" i="347"/>
  <c r="S13" i="347"/>
  <c r="Q12" i="347"/>
  <c r="M12" i="347"/>
  <c r="P12" i="347" s="1"/>
  <c r="R12" i="347" s="1"/>
  <c r="DN12" i="347" s="1"/>
  <c r="DO12" i="347" s="1"/>
  <c r="M11" i="347"/>
  <c r="Q11" i="347" s="1"/>
  <c r="Q10" i="347"/>
  <c r="P10" i="347"/>
  <c r="R10" i="347" s="1"/>
  <c r="DN10" i="347" s="1"/>
  <c r="DO10" i="347" s="1"/>
  <c r="M10" i="347"/>
  <c r="P9" i="347"/>
  <c r="M9" i="347"/>
  <c r="Q9" i="347" s="1"/>
  <c r="M8" i="347"/>
  <c r="Q8" i="347" s="1"/>
  <c r="M7" i="347"/>
  <c r="Q7" i="347" s="1"/>
  <c r="B21" i="346"/>
  <c r="F19" i="346"/>
  <c r="F18" i="346"/>
  <c r="F17" i="346"/>
  <c r="F16" i="346"/>
  <c r="A15" i="346"/>
  <c r="DM13" i="346"/>
  <c r="DL13" i="346"/>
  <c r="DK13" i="346"/>
  <c r="DJ13" i="346"/>
  <c r="DI13" i="346"/>
  <c r="DH13" i="346"/>
  <c r="DG13" i="346"/>
  <c r="DF13" i="346"/>
  <c r="DE13" i="346"/>
  <c r="DD13" i="346"/>
  <c r="DC13" i="346"/>
  <c r="DB13" i="346"/>
  <c r="DA13" i="346"/>
  <c r="CZ13" i="346"/>
  <c r="CY13" i="346"/>
  <c r="CX13" i="346"/>
  <c r="CW13" i="346"/>
  <c r="CV13" i="346"/>
  <c r="CU13" i="346"/>
  <c r="CT13" i="346"/>
  <c r="CS13" i="346"/>
  <c r="CR13" i="346"/>
  <c r="CQ13" i="346"/>
  <c r="CP13" i="346"/>
  <c r="CO13" i="346"/>
  <c r="CN13" i="346"/>
  <c r="CM13" i="346"/>
  <c r="CL13" i="346"/>
  <c r="CK13" i="346"/>
  <c r="CJ13" i="346"/>
  <c r="CI13" i="346"/>
  <c r="CH13" i="346"/>
  <c r="CG13" i="346"/>
  <c r="CF13" i="346"/>
  <c r="CE13" i="346"/>
  <c r="CD13" i="346"/>
  <c r="CC13" i="346"/>
  <c r="CB13" i="346"/>
  <c r="CA13" i="346"/>
  <c r="BZ13" i="346"/>
  <c r="BY13" i="346"/>
  <c r="BX13" i="346"/>
  <c r="BW13" i="346"/>
  <c r="BV13" i="346"/>
  <c r="BU13" i="346"/>
  <c r="BT13" i="346"/>
  <c r="BS13" i="346"/>
  <c r="BR13" i="346"/>
  <c r="BQ13" i="346"/>
  <c r="BP13" i="346"/>
  <c r="BO13" i="346"/>
  <c r="BN13" i="346"/>
  <c r="BM13" i="346"/>
  <c r="BL13" i="346"/>
  <c r="BK13" i="346"/>
  <c r="BJ13" i="346"/>
  <c r="BI13" i="346"/>
  <c r="BH13" i="346"/>
  <c r="BG13" i="346"/>
  <c r="BF13" i="346"/>
  <c r="BE13" i="346"/>
  <c r="BD13" i="346"/>
  <c r="BC13" i="346"/>
  <c r="BB13" i="346"/>
  <c r="BA13" i="346"/>
  <c r="AZ13" i="346"/>
  <c r="AY13" i="346"/>
  <c r="AX13" i="346"/>
  <c r="AW13" i="346"/>
  <c r="AV13" i="346"/>
  <c r="AU13" i="346"/>
  <c r="AT13" i="346"/>
  <c r="AS13" i="346"/>
  <c r="AR13" i="346"/>
  <c r="AQ13" i="346"/>
  <c r="AP13" i="346"/>
  <c r="AO13" i="346"/>
  <c r="AN13" i="346"/>
  <c r="AM13" i="346"/>
  <c r="AL13" i="346"/>
  <c r="AK13" i="346"/>
  <c r="AJ13" i="346"/>
  <c r="AI13" i="346"/>
  <c r="AH13" i="346"/>
  <c r="AG13" i="346"/>
  <c r="AF13" i="346"/>
  <c r="AE13" i="346"/>
  <c r="AD13" i="346"/>
  <c r="AC13" i="346"/>
  <c r="AB13" i="346"/>
  <c r="AA13" i="346"/>
  <c r="Z13" i="346"/>
  <c r="Y13" i="346"/>
  <c r="X13" i="346"/>
  <c r="W13" i="346"/>
  <c r="V13" i="346"/>
  <c r="U13" i="346"/>
  <c r="T13" i="346"/>
  <c r="S13" i="346"/>
  <c r="Q12" i="346"/>
  <c r="M12" i="346"/>
  <c r="P12" i="346" s="1"/>
  <c r="P11" i="346"/>
  <c r="M11" i="346"/>
  <c r="Q11" i="346" s="1"/>
  <c r="Q10" i="346"/>
  <c r="M10" i="346"/>
  <c r="P10" i="346" s="1"/>
  <c r="P9" i="346"/>
  <c r="M9" i="346"/>
  <c r="Q9" i="346" s="1"/>
  <c r="Q8" i="346"/>
  <c r="M8" i="346"/>
  <c r="P8" i="346" s="1"/>
  <c r="P7" i="346"/>
  <c r="M7" i="346"/>
  <c r="Q7" i="346" s="1"/>
  <c r="B21" i="345"/>
  <c r="F19" i="345"/>
  <c r="F18" i="345"/>
  <c r="F17" i="345"/>
  <c r="F16" i="345"/>
  <c r="A15" i="345"/>
  <c r="DM13" i="345"/>
  <c r="DL13" i="345"/>
  <c r="DK13" i="345"/>
  <c r="DJ13" i="345"/>
  <c r="DI13" i="345"/>
  <c r="DH13" i="345"/>
  <c r="DG13" i="345"/>
  <c r="DF13" i="345"/>
  <c r="DE13" i="345"/>
  <c r="DD13" i="345"/>
  <c r="DC13" i="345"/>
  <c r="DB13" i="345"/>
  <c r="DA13" i="345"/>
  <c r="CZ13" i="345"/>
  <c r="CY13" i="345"/>
  <c r="CX13" i="345"/>
  <c r="CW13" i="345"/>
  <c r="CV13" i="345"/>
  <c r="CU13" i="345"/>
  <c r="CT13" i="345"/>
  <c r="CS13" i="345"/>
  <c r="CR13" i="345"/>
  <c r="CQ13" i="345"/>
  <c r="CP13" i="345"/>
  <c r="CO13" i="345"/>
  <c r="CN13" i="345"/>
  <c r="CM13" i="345"/>
  <c r="CL13" i="345"/>
  <c r="CK13" i="345"/>
  <c r="CJ13" i="345"/>
  <c r="CI13" i="345"/>
  <c r="CH13" i="345"/>
  <c r="CG13" i="345"/>
  <c r="CF13" i="345"/>
  <c r="CE13" i="345"/>
  <c r="CD13" i="345"/>
  <c r="CC13" i="345"/>
  <c r="CB13" i="345"/>
  <c r="CA13" i="345"/>
  <c r="BZ13" i="345"/>
  <c r="BY13" i="345"/>
  <c r="BX13" i="345"/>
  <c r="BW13" i="345"/>
  <c r="BV13" i="345"/>
  <c r="BU13" i="345"/>
  <c r="BT13" i="345"/>
  <c r="BS13" i="345"/>
  <c r="BR13" i="345"/>
  <c r="BQ13" i="345"/>
  <c r="BP13" i="345"/>
  <c r="BO13" i="345"/>
  <c r="BN13" i="345"/>
  <c r="BM13" i="345"/>
  <c r="BL13" i="345"/>
  <c r="BK13" i="345"/>
  <c r="BJ13" i="345"/>
  <c r="BI13" i="345"/>
  <c r="BH13" i="345"/>
  <c r="BG13" i="345"/>
  <c r="BF13" i="345"/>
  <c r="BE13" i="345"/>
  <c r="BD13" i="345"/>
  <c r="BC13" i="345"/>
  <c r="BB13" i="345"/>
  <c r="BA13" i="345"/>
  <c r="AZ13" i="345"/>
  <c r="AY13" i="345"/>
  <c r="AX13" i="345"/>
  <c r="AW13" i="345"/>
  <c r="AV13" i="345"/>
  <c r="AU13" i="345"/>
  <c r="AT13" i="345"/>
  <c r="AS13" i="345"/>
  <c r="AR13" i="345"/>
  <c r="AQ13" i="345"/>
  <c r="AP13" i="345"/>
  <c r="AO13" i="345"/>
  <c r="AN13" i="345"/>
  <c r="AM13" i="345"/>
  <c r="AL13" i="345"/>
  <c r="AK13" i="345"/>
  <c r="AJ13" i="345"/>
  <c r="AI13" i="345"/>
  <c r="AH13" i="345"/>
  <c r="AG13" i="345"/>
  <c r="AF13" i="345"/>
  <c r="AE13" i="345"/>
  <c r="AD13" i="345"/>
  <c r="AC13" i="345"/>
  <c r="AB13" i="345"/>
  <c r="AA13" i="345"/>
  <c r="Z13" i="345"/>
  <c r="Y13" i="345"/>
  <c r="X13" i="345"/>
  <c r="W13" i="345"/>
  <c r="V13" i="345"/>
  <c r="U13" i="345"/>
  <c r="T13" i="345"/>
  <c r="S13" i="345"/>
  <c r="M12" i="345"/>
  <c r="P12" i="345" s="1"/>
  <c r="M11" i="345"/>
  <c r="Q11" i="345" s="1"/>
  <c r="M10" i="345"/>
  <c r="P10" i="345" s="1"/>
  <c r="M9" i="345"/>
  <c r="Q9" i="345" s="1"/>
  <c r="M8" i="345"/>
  <c r="P8" i="345" s="1"/>
  <c r="M7" i="345"/>
  <c r="Q7" i="345" s="1"/>
  <c r="B21" i="344"/>
  <c r="F19" i="344"/>
  <c r="F18" i="344"/>
  <c r="F17" i="344"/>
  <c r="F16" i="344"/>
  <c r="A15" i="344"/>
  <c r="DM13" i="344"/>
  <c r="DL13" i="344"/>
  <c r="DK13" i="344"/>
  <c r="DJ13" i="344"/>
  <c r="DI13" i="344"/>
  <c r="DH13" i="344"/>
  <c r="DG13" i="344"/>
  <c r="DF13" i="344"/>
  <c r="DE13" i="344"/>
  <c r="DD13" i="344"/>
  <c r="DC13" i="344"/>
  <c r="DB13" i="344"/>
  <c r="DA13" i="344"/>
  <c r="CZ13" i="344"/>
  <c r="CY13" i="344"/>
  <c r="CX13" i="344"/>
  <c r="CW13" i="344"/>
  <c r="CV13" i="344"/>
  <c r="CU13" i="344"/>
  <c r="CT13" i="344"/>
  <c r="CS13" i="344"/>
  <c r="CR13" i="344"/>
  <c r="CQ13" i="344"/>
  <c r="CP13" i="344"/>
  <c r="CO13" i="344"/>
  <c r="CN13" i="344"/>
  <c r="CM13" i="344"/>
  <c r="CL13" i="344"/>
  <c r="CK13" i="344"/>
  <c r="CJ13" i="344"/>
  <c r="CI13" i="344"/>
  <c r="CH13" i="344"/>
  <c r="CG13" i="344"/>
  <c r="CF13" i="344"/>
  <c r="CE13" i="344"/>
  <c r="CD13" i="344"/>
  <c r="CC13" i="344"/>
  <c r="CB13" i="344"/>
  <c r="CA13" i="344"/>
  <c r="BZ13" i="344"/>
  <c r="BY13" i="344"/>
  <c r="BX13" i="344"/>
  <c r="BW13" i="344"/>
  <c r="BV13" i="344"/>
  <c r="BU13" i="344"/>
  <c r="BT13" i="344"/>
  <c r="BS13" i="344"/>
  <c r="BR13" i="344"/>
  <c r="BQ13" i="344"/>
  <c r="BP13" i="344"/>
  <c r="BO13" i="344"/>
  <c r="BN13" i="344"/>
  <c r="BM13" i="344"/>
  <c r="BL13" i="344"/>
  <c r="BK13" i="344"/>
  <c r="BJ13" i="344"/>
  <c r="BI13" i="344"/>
  <c r="BH13" i="344"/>
  <c r="BG13" i="344"/>
  <c r="BF13" i="344"/>
  <c r="BE13" i="344"/>
  <c r="BD13" i="344"/>
  <c r="BC13" i="344"/>
  <c r="BB13" i="344"/>
  <c r="BA13" i="344"/>
  <c r="AZ13" i="344"/>
  <c r="AY13" i="344"/>
  <c r="AX13" i="344"/>
  <c r="AW13" i="344"/>
  <c r="AV13" i="344"/>
  <c r="AU13" i="344"/>
  <c r="AT13" i="344"/>
  <c r="AS13" i="344"/>
  <c r="AR13" i="344"/>
  <c r="AQ13" i="344"/>
  <c r="AP13" i="344"/>
  <c r="AO13" i="344"/>
  <c r="AN13" i="344"/>
  <c r="AM13" i="344"/>
  <c r="AL13" i="344"/>
  <c r="AK13" i="344"/>
  <c r="AJ13" i="344"/>
  <c r="AI13" i="344"/>
  <c r="AH13" i="344"/>
  <c r="AG13" i="344"/>
  <c r="AF13" i="344"/>
  <c r="AE13" i="344"/>
  <c r="AD13" i="344"/>
  <c r="AC13" i="344"/>
  <c r="AB13" i="344"/>
  <c r="AA13" i="344"/>
  <c r="Z13" i="344"/>
  <c r="Y13" i="344"/>
  <c r="X13" i="344"/>
  <c r="W13" i="344"/>
  <c r="V13" i="344"/>
  <c r="U13" i="344"/>
  <c r="T13" i="344"/>
  <c r="S13" i="344"/>
  <c r="Q12" i="344"/>
  <c r="M12" i="344"/>
  <c r="P12" i="344" s="1"/>
  <c r="P11" i="344"/>
  <c r="M11" i="344"/>
  <c r="Q11" i="344" s="1"/>
  <c r="Q10" i="344"/>
  <c r="M10" i="344"/>
  <c r="P10" i="344" s="1"/>
  <c r="P9" i="344"/>
  <c r="M9" i="344"/>
  <c r="Q9" i="344" s="1"/>
  <c r="Q8" i="344"/>
  <c r="M8" i="344"/>
  <c r="P8" i="344" s="1"/>
  <c r="P7" i="344"/>
  <c r="M7" i="344"/>
  <c r="Q7" i="344" s="1"/>
  <c r="B21" i="343"/>
  <c r="F19" i="343"/>
  <c r="F18" i="343"/>
  <c r="F17" i="343"/>
  <c r="F16" i="343"/>
  <c r="A15" i="343"/>
  <c r="DM13" i="343"/>
  <c r="DL13" i="343"/>
  <c r="DK13" i="343"/>
  <c r="DJ13" i="343"/>
  <c r="DI13" i="343"/>
  <c r="DH13" i="343"/>
  <c r="DG13" i="343"/>
  <c r="DF13" i="343"/>
  <c r="DE13" i="343"/>
  <c r="DD13" i="343"/>
  <c r="DC13" i="343"/>
  <c r="DB13" i="343"/>
  <c r="DA13" i="343"/>
  <c r="CZ13" i="343"/>
  <c r="CY13" i="343"/>
  <c r="CX13" i="343"/>
  <c r="CW13" i="343"/>
  <c r="CV13" i="343"/>
  <c r="CU13" i="343"/>
  <c r="CT13" i="343"/>
  <c r="CS13" i="343"/>
  <c r="CR13" i="343"/>
  <c r="CQ13" i="343"/>
  <c r="CP13" i="343"/>
  <c r="CO13" i="343"/>
  <c r="CN13" i="343"/>
  <c r="CM13" i="343"/>
  <c r="CL13" i="343"/>
  <c r="CK13" i="343"/>
  <c r="CJ13" i="343"/>
  <c r="CI13" i="343"/>
  <c r="CH13" i="343"/>
  <c r="CG13" i="343"/>
  <c r="CF13" i="343"/>
  <c r="CE13" i="343"/>
  <c r="CD13" i="343"/>
  <c r="CC13" i="343"/>
  <c r="CB13" i="343"/>
  <c r="CA13" i="343"/>
  <c r="BZ13" i="343"/>
  <c r="BY13" i="343"/>
  <c r="BX13" i="343"/>
  <c r="BW13" i="343"/>
  <c r="BV13" i="343"/>
  <c r="BU13" i="343"/>
  <c r="BT13" i="343"/>
  <c r="BS13" i="343"/>
  <c r="BR13" i="343"/>
  <c r="BQ13" i="343"/>
  <c r="BP13" i="343"/>
  <c r="BO13" i="343"/>
  <c r="BN13" i="343"/>
  <c r="BM13" i="343"/>
  <c r="BL13" i="343"/>
  <c r="BK13" i="343"/>
  <c r="BJ13" i="343"/>
  <c r="BI13" i="343"/>
  <c r="BH13" i="343"/>
  <c r="BG13" i="343"/>
  <c r="BF13" i="343"/>
  <c r="BE13" i="343"/>
  <c r="BD13" i="343"/>
  <c r="BC13" i="343"/>
  <c r="BB13" i="343"/>
  <c r="BA13" i="343"/>
  <c r="AZ13" i="343"/>
  <c r="AY13" i="343"/>
  <c r="AX13" i="343"/>
  <c r="AW13" i="343"/>
  <c r="AV13" i="343"/>
  <c r="AU13" i="343"/>
  <c r="AT13" i="343"/>
  <c r="AS13" i="343"/>
  <c r="AR13" i="343"/>
  <c r="AQ13" i="343"/>
  <c r="AP13" i="343"/>
  <c r="AO13" i="343"/>
  <c r="AN13" i="343"/>
  <c r="AM13" i="343"/>
  <c r="AL13" i="343"/>
  <c r="AK13" i="343"/>
  <c r="AJ13" i="343"/>
  <c r="AI13" i="343"/>
  <c r="AH13" i="343"/>
  <c r="AG13" i="343"/>
  <c r="AF13" i="343"/>
  <c r="AE13" i="343"/>
  <c r="AD13" i="343"/>
  <c r="AC13" i="343"/>
  <c r="AB13" i="343"/>
  <c r="AA13" i="343"/>
  <c r="Z13" i="343"/>
  <c r="Y13" i="343"/>
  <c r="X13" i="343"/>
  <c r="W13" i="343"/>
  <c r="V13" i="343"/>
  <c r="U13" i="343"/>
  <c r="T13" i="343"/>
  <c r="S13" i="343"/>
  <c r="M12" i="343"/>
  <c r="P12" i="343" s="1"/>
  <c r="M11" i="343"/>
  <c r="Q11" i="343" s="1"/>
  <c r="M10" i="343"/>
  <c r="P10" i="343" s="1"/>
  <c r="M9" i="343"/>
  <c r="Q9" i="343" s="1"/>
  <c r="M8" i="343"/>
  <c r="P8" i="343" s="1"/>
  <c r="M7" i="343"/>
  <c r="Q7" i="343" s="1"/>
  <c r="B21" i="342"/>
  <c r="F19" i="342"/>
  <c r="F18" i="342"/>
  <c r="F17" i="342"/>
  <c r="F16" i="342"/>
  <c r="A15" i="342"/>
  <c r="DM13" i="342"/>
  <c r="DL13" i="342"/>
  <c r="DK13" i="342"/>
  <c r="DJ13" i="342"/>
  <c r="DI13" i="342"/>
  <c r="DH13" i="342"/>
  <c r="DG13" i="342"/>
  <c r="DF13" i="342"/>
  <c r="DE13" i="342"/>
  <c r="DD13" i="342"/>
  <c r="DC13" i="342"/>
  <c r="DB13" i="342"/>
  <c r="DA13" i="342"/>
  <c r="CZ13" i="342"/>
  <c r="CY13" i="342"/>
  <c r="CX13" i="342"/>
  <c r="CW13" i="342"/>
  <c r="CV13" i="342"/>
  <c r="CU13" i="342"/>
  <c r="CT13" i="342"/>
  <c r="CS13" i="342"/>
  <c r="CR13" i="342"/>
  <c r="CQ13" i="342"/>
  <c r="CP13" i="342"/>
  <c r="CO13" i="342"/>
  <c r="CN13" i="342"/>
  <c r="CM13" i="342"/>
  <c r="CL13" i="342"/>
  <c r="CK13" i="342"/>
  <c r="CJ13" i="342"/>
  <c r="CI13" i="342"/>
  <c r="CH13" i="342"/>
  <c r="CG13" i="342"/>
  <c r="CF13" i="342"/>
  <c r="CE13" i="342"/>
  <c r="CD13" i="342"/>
  <c r="CC13" i="342"/>
  <c r="CB13" i="342"/>
  <c r="CA13" i="342"/>
  <c r="BZ13" i="342"/>
  <c r="BY13" i="342"/>
  <c r="BX13" i="342"/>
  <c r="BW13" i="342"/>
  <c r="BV13" i="342"/>
  <c r="BU13" i="342"/>
  <c r="BT13" i="342"/>
  <c r="BS13" i="342"/>
  <c r="BR13" i="342"/>
  <c r="BQ13" i="342"/>
  <c r="BP13" i="342"/>
  <c r="BO13" i="342"/>
  <c r="BN13" i="342"/>
  <c r="BM13" i="342"/>
  <c r="BL13" i="342"/>
  <c r="BK13" i="342"/>
  <c r="BJ13" i="342"/>
  <c r="BI13" i="342"/>
  <c r="BH13" i="342"/>
  <c r="BG13" i="342"/>
  <c r="BF13" i="342"/>
  <c r="BE13" i="342"/>
  <c r="BD13" i="342"/>
  <c r="BC13" i="342"/>
  <c r="BB13" i="342"/>
  <c r="BA13" i="342"/>
  <c r="AZ13" i="342"/>
  <c r="AY13" i="342"/>
  <c r="AX13" i="342"/>
  <c r="AW13" i="342"/>
  <c r="AV13" i="342"/>
  <c r="AU13" i="342"/>
  <c r="AT13" i="342"/>
  <c r="AS13" i="342"/>
  <c r="AR13" i="342"/>
  <c r="AQ13" i="342"/>
  <c r="AP13" i="342"/>
  <c r="AO13" i="342"/>
  <c r="AN13" i="342"/>
  <c r="AM13" i="342"/>
  <c r="AL13" i="342"/>
  <c r="AK13" i="342"/>
  <c r="AJ13" i="342"/>
  <c r="AI13" i="342"/>
  <c r="AH13" i="342"/>
  <c r="AG13" i="342"/>
  <c r="AF13" i="342"/>
  <c r="AE13" i="342"/>
  <c r="AD13" i="342"/>
  <c r="AC13" i="342"/>
  <c r="AB13" i="342"/>
  <c r="AA13" i="342"/>
  <c r="Z13" i="342"/>
  <c r="Y13" i="342"/>
  <c r="X13" i="342"/>
  <c r="W13" i="342"/>
  <c r="V13" i="342"/>
  <c r="U13" i="342"/>
  <c r="T13" i="342"/>
  <c r="S13" i="342"/>
  <c r="Q12" i="342"/>
  <c r="M12" i="342"/>
  <c r="P12" i="342" s="1"/>
  <c r="P11" i="342"/>
  <c r="M11" i="342"/>
  <c r="Q11" i="342" s="1"/>
  <c r="Q10" i="342"/>
  <c r="M10" i="342"/>
  <c r="P10" i="342" s="1"/>
  <c r="P9" i="342"/>
  <c r="M9" i="342"/>
  <c r="Q9" i="342" s="1"/>
  <c r="Q8" i="342"/>
  <c r="M8" i="342"/>
  <c r="P8" i="342" s="1"/>
  <c r="P7" i="342"/>
  <c r="M7" i="342"/>
  <c r="Q7" i="342" s="1"/>
  <c r="B21" i="341"/>
  <c r="F19" i="341"/>
  <c r="F18" i="341"/>
  <c r="F17" i="341"/>
  <c r="F16" i="341"/>
  <c r="A15" i="341"/>
  <c r="DM13" i="341"/>
  <c r="DL13" i="341"/>
  <c r="DK13" i="341"/>
  <c r="DJ13" i="341"/>
  <c r="DI13" i="341"/>
  <c r="DH13" i="341"/>
  <c r="DG13" i="341"/>
  <c r="DF13" i="341"/>
  <c r="DE13" i="341"/>
  <c r="DD13" i="341"/>
  <c r="DC13" i="341"/>
  <c r="DB13" i="341"/>
  <c r="DA13" i="341"/>
  <c r="CZ13" i="341"/>
  <c r="CY13" i="341"/>
  <c r="CX13" i="341"/>
  <c r="CW13" i="341"/>
  <c r="CV13" i="341"/>
  <c r="CU13" i="341"/>
  <c r="CT13" i="341"/>
  <c r="CS13" i="341"/>
  <c r="CR13" i="341"/>
  <c r="CQ13" i="341"/>
  <c r="CP13" i="341"/>
  <c r="CO13" i="341"/>
  <c r="CN13" i="341"/>
  <c r="CM13" i="341"/>
  <c r="CL13" i="341"/>
  <c r="CK13" i="341"/>
  <c r="CJ13" i="341"/>
  <c r="CI13" i="341"/>
  <c r="CH13" i="341"/>
  <c r="CG13" i="341"/>
  <c r="CF13" i="341"/>
  <c r="CE13" i="341"/>
  <c r="CD13" i="341"/>
  <c r="CC13" i="341"/>
  <c r="CB13" i="341"/>
  <c r="CA13" i="341"/>
  <c r="BZ13" i="341"/>
  <c r="BY13" i="341"/>
  <c r="BX13" i="341"/>
  <c r="BW13" i="341"/>
  <c r="BV13" i="341"/>
  <c r="BU13" i="341"/>
  <c r="BT13" i="341"/>
  <c r="BS13" i="341"/>
  <c r="BR13" i="341"/>
  <c r="BQ13" i="341"/>
  <c r="BP13" i="341"/>
  <c r="BO13" i="341"/>
  <c r="BN13" i="341"/>
  <c r="BM13" i="341"/>
  <c r="BL13" i="341"/>
  <c r="BK13" i="341"/>
  <c r="BJ13" i="341"/>
  <c r="BI13" i="341"/>
  <c r="BH13" i="341"/>
  <c r="BG13" i="341"/>
  <c r="BF13" i="341"/>
  <c r="BE13" i="341"/>
  <c r="BD13" i="341"/>
  <c r="BC13" i="341"/>
  <c r="BB13" i="341"/>
  <c r="BA13" i="341"/>
  <c r="AZ13" i="341"/>
  <c r="AY13" i="341"/>
  <c r="AX13" i="341"/>
  <c r="AW13" i="341"/>
  <c r="AV13" i="341"/>
  <c r="AU13" i="341"/>
  <c r="AT13" i="341"/>
  <c r="AS13" i="341"/>
  <c r="AR13" i="341"/>
  <c r="AQ13" i="341"/>
  <c r="AP13" i="341"/>
  <c r="AO13" i="341"/>
  <c r="AN13" i="341"/>
  <c r="AM13" i="341"/>
  <c r="AL13" i="341"/>
  <c r="AK13" i="341"/>
  <c r="AJ13" i="341"/>
  <c r="AI13" i="341"/>
  <c r="AH13" i="341"/>
  <c r="AG13" i="341"/>
  <c r="AF13" i="341"/>
  <c r="AE13" i="341"/>
  <c r="AD13" i="341"/>
  <c r="AC13" i="341"/>
  <c r="AB13" i="341"/>
  <c r="AA13" i="341"/>
  <c r="Z13" i="341"/>
  <c r="Y13" i="341"/>
  <c r="X13" i="341"/>
  <c r="W13" i="341"/>
  <c r="V13" i="341"/>
  <c r="U13" i="341"/>
  <c r="T13" i="341"/>
  <c r="S13" i="341"/>
  <c r="M12" i="341"/>
  <c r="P12" i="341" s="1"/>
  <c r="M11" i="341"/>
  <c r="Q10" i="341"/>
  <c r="M10" i="341"/>
  <c r="P10" i="341" s="1"/>
  <c r="M9" i="341"/>
  <c r="M8" i="341"/>
  <c r="P8" i="341" s="1"/>
  <c r="M7" i="341"/>
  <c r="B21" i="340"/>
  <c r="F19" i="340"/>
  <c r="F18" i="340"/>
  <c r="F17" i="340"/>
  <c r="F16" i="340"/>
  <c r="A15" i="340"/>
  <c r="DM13" i="340"/>
  <c r="DL13" i="340"/>
  <c r="DK13" i="340"/>
  <c r="DJ13" i="340"/>
  <c r="DI13" i="340"/>
  <c r="DH13" i="340"/>
  <c r="DG13" i="340"/>
  <c r="DF13" i="340"/>
  <c r="DE13" i="340"/>
  <c r="DD13" i="340"/>
  <c r="DC13" i="340"/>
  <c r="DB13" i="340"/>
  <c r="DA13" i="340"/>
  <c r="CZ13" i="340"/>
  <c r="CY13" i="340"/>
  <c r="CX13" i="340"/>
  <c r="CW13" i="340"/>
  <c r="CV13" i="340"/>
  <c r="CU13" i="340"/>
  <c r="CT13" i="340"/>
  <c r="CS13" i="340"/>
  <c r="CR13" i="340"/>
  <c r="CQ13" i="340"/>
  <c r="CP13" i="340"/>
  <c r="CO13" i="340"/>
  <c r="CN13" i="340"/>
  <c r="CM13" i="340"/>
  <c r="CL13" i="340"/>
  <c r="CK13" i="340"/>
  <c r="CJ13" i="340"/>
  <c r="CI13" i="340"/>
  <c r="CH13" i="340"/>
  <c r="CG13" i="340"/>
  <c r="CF13" i="340"/>
  <c r="CE13" i="340"/>
  <c r="CD13" i="340"/>
  <c r="CC13" i="340"/>
  <c r="CB13" i="340"/>
  <c r="CA13" i="340"/>
  <c r="BZ13" i="340"/>
  <c r="BY13" i="340"/>
  <c r="BX13" i="340"/>
  <c r="BW13" i="340"/>
  <c r="BV13" i="340"/>
  <c r="BU13" i="340"/>
  <c r="BT13" i="340"/>
  <c r="BS13" i="340"/>
  <c r="BR13" i="340"/>
  <c r="BQ13" i="340"/>
  <c r="BP13" i="340"/>
  <c r="BO13" i="340"/>
  <c r="BN13" i="340"/>
  <c r="BM13" i="340"/>
  <c r="BL13" i="340"/>
  <c r="BK13" i="340"/>
  <c r="BJ13" i="340"/>
  <c r="BI13" i="340"/>
  <c r="BH13" i="340"/>
  <c r="BG13" i="340"/>
  <c r="BF13" i="340"/>
  <c r="BE13" i="340"/>
  <c r="BD13" i="340"/>
  <c r="BC13" i="340"/>
  <c r="BB13" i="340"/>
  <c r="BA13" i="340"/>
  <c r="AZ13" i="340"/>
  <c r="AY13" i="340"/>
  <c r="AX13" i="340"/>
  <c r="AW13" i="340"/>
  <c r="AV13" i="340"/>
  <c r="AU13" i="340"/>
  <c r="AT13" i="340"/>
  <c r="AS13" i="340"/>
  <c r="AR13" i="340"/>
  <c r="AQ13" i="340"/>
  <c r="AP13" i="340"/>
  <c r="AO13" i="340"/>
  <c r="AN13" i="340"/>
  <c r="AM13" i="340"/>
  <c r="AL13" i="340"/>
  <c r="AK13" i="340"/>
  <c r="AJ13" i="340"/>
  <c r="AI13" i="340"/>
  <c r="AH13" i="340"/>
  <c r="AG13" i="340"/>
  <c r="AF13" i="340"/>
  <c r="AE13" i="340"/>
  <c r="AD13" i="340"/>
  <c r="AC13" i="340"/>
  <c r="AB13" i="340"/>
  <c r="AA13" i="340"/>
  <c r="Z13" i="340"/>
  <c r="Y13" i="340"/>
  <c r="X13" i="340"/>
  <c r="W13" i="340"/>
  <c r="V13" i="340"/>
  <c r="U13" i="340"/>
  <c r="T13" i="340"/>
  <c r="S13" i="340"/>
  <c r="M12" i="340"/>
  <c r="P12" i="340" s="1"/>
  <c r="M11" i="340"/>
  <c r="Q11" i="340" s="1"/>
  <c r="M10" i="340"/>
  <c r="P10" i="340" s="1"/>
  <c r="M9" i="340"/>
  <c r="Q9" i="340" s="1"/>
  <c r="M8" i="340"/>
  <c r="P8" i="340" s="1"/>
  <c r="M7" i="340"/>
  <c r="Q7" i="340" s="1"/>
  <c r="B21" i="339"/>
  <c r="F19" i="339"/>
  <c r="F18" i="339"/>
  <c r="F17" i="339"/>
  <c r="F16" i="339"/>
  <c r="A15" i="339"/>
  <c r="DM13" i="339"/>
  <c r="DL13" i="339"/>
  <c r="DK13" i="339"/>
  <c r="DJ13" i="339"/>
  <c r="DI13" i="339"/>
  <c r="DH13" i="339"/>
  <c r="DG13" i="339"/>
  <c r="DF13" i="339"/>
  <c r="DE13" i="339"/>
  <c r="DD13" i="339"/>
  <c r="DC13" i="339"/>
  <c r="DB13" i="339"/>
  <c r="DA13" i="339"/>
  <c r="CZ13" i="339"/>
  <c r="CY13" i="339"/>
  <c r="CX13" i="339"/>
  <c r="CW13" i="339"/>
  <c r="CV13" i="339"/>
  <c r="CU13" i="339"/>
  <c r="CT13" i="339"/>
  <c r="CS13" i="339"/>
  <c r="CR13" i="339"/>
  <c r="CQ13" i="339"/>
  <c r="CP13" i="339"/>
  <c r="CO13" i="339"/>
  <c r="CN13" i="339"/>
  <c r="CM13" i="339"/>
  <c r="CL13" i="339"/>
  <c r="CK13" i="339"/>
  <c r="CJ13" i="339"/>
  <c r="CI13" i="339"/>
  <c r="CH13" i="339"/>
  <c r="CG13" i="339"/>
  <c r="CF13" i="339"/>
  <c r="CE13" i="339"/>
  <c r="CD13" i="339"/>
  <c r="CC13" i="339"/>
  <c r="CB13" i="339"/>
  <c r="CA13" i="339"/>
  <c r="BZ13" i="339"/>
  <c r="BY13" i="339"/>
  <c r="BX13" i="339"/>
  <c r="BW13" i="339"/>
  <c r="BV13" i="339"/>
  <c r="BU13" i="339"/>
  <c r="BT13" i="339"/>
  <c r="BS13" i="339"/>
  <c r="BR13" i="339"/>
  <c r="BQ13" i="339"/>
  <c r="BP13" i="339"/>
  <c r="BO13" i="339"/>
  <c r="BN13" i="339"/>
  <c r="BM13" i="339"/>
  <c r="BL13" i="339"/>
  <c r="BK13" i="339"/>
  <c r="BJ13" i="339"/>
  <c r="BI13" i="339"/>
  <c r="BH13" i="339"/>
  <c r="BG13" i="339"/>
  <c r="BF13" i="339"/>
  <c r="BE13" i="339"/>
  <c r="BD13" i="339"/>
  <c r="BC13" i="339"/>
  <c r="BB13" i="339"/>
  <c r="BA13" i="339"/>
  <c r="AZ13" i="339"/>
  <c r="AY13" i="339"/>
  <c r="AX13" i="339"/>
  <c r="AW13" i="339"/>
  <c r="AV13" i="339"/>
  <c r="AU13" i="339"/>
  <c r="AT13" i="339"/>
  <c r="AS13" i="339"/>
  <c r="AR13" i="339"/>
  <c r="AQ13" i="339"/>
  <c r="AP13" i="339"/>
  <c r="AO13" i="339"/>
  <c r="AN13" i="339"/>
  <c r="AM13" i="339"/>
  <c r="AL13" i="339"/>
  <c r="AK13" i="339"/>
  <c r="AJ13" i="339"/>
  <c r="AI13" i="339"/>
  <c r="AH13" i="339"/>
  <c r="AG13" i="339"/>
  <c r="AF13" i="339"/>
  <c r="AE13" i="339"/>
  <c r="AD13" i="339"/>
  <c r="AC13" i="339"/>
  <c r="AB13" i="339"/>
  <c r="AA13" i="339"/>
  <c r="Z13" i="339"/>
  <c r="Y13" i="339"/>
  <c r="X13" i="339"/>
  <c r="W13" i="339"/>
  <c r="V13" i="339"/>
  <c r="U13" i="339"/>
  <c r="T13" i="339"/>
  <c r="S13" i="339"/>
  <c r="Q12" i="339"/>
  <c r="M12" i="339"/>
  <c r="P12" i="339" s="1"/>
  <c r="P11" i="339"/>
  <c r="M11" i="339"/>
  <c r="Q11" i="339" s="1"/>
  <c r="Q10" i="339"/>
  <c r="M10" i="339"/>
  <c r="P10" i="339" s="1"/>
  <c r="P9" i="339"/>
  <c r="M9" i="339"/>
  <c r="Q9" i="339" s="1"/>
  <c r="Q8" i="339"/>
  <c r="M8" i="339"/>
  <c r="P8" i="339" s="1"/>
  <c r="P7" i="339"/>
  <c r="M7" i="339"/>
  <c r="Q7" i="339" s="1"/>
  <c r="B21" i="338"/>
  <c r="F19" i="338"/>
  <c r="F18" i="338"/>
  <c r="F17" i="338"/>
  <c r="F16" i="338"/>
  <c r="A15" i="338"/>
  <c r="DM13" i="338"/>
  <c r="DL13" i="338"/>
  <c r="DK13" i="338"/>
  <c r="DJ13" i="338"/>
  <c r="DI13" i="338"/>
  <c r="DH13" i="338"/>
  <c r="DG13" i="338"/>
  <c r="DF13" i="338"/>
  <c r="DE13" i="338"/>
  <c r="DD13" i="338"/>
  <c r="DC13" i="338"/>
  <c r="DB13" i="338"/>
  <c r="DA13" i="338"/>
  <c r="CZ13" i="338"/>
  <c r="CY13" i="338"/>
  <c r="CX13" i="338"/>
  <c r="CW13" i="338"/>
  <c r="CV13" i="338"/>
  <c r="CU13" i="338"/>
  <c r="CT13" i="338"/>
  <c r="CS13" i="338"/>
  <c r="CR13" i="338"/>
  <c r="CQ13" i="338"/>
  <c r="CP13" i="338"/>
  <c r="CO13" i="338"/>
  <c r="CN13" i="338"/>
  <c r="CM13" i="338"/>
  <c r="CL13" i="338"/>
  <c r="CK13" i="338"/>
  <c r="CJ13" i="338"/>
  <c r="CI13" i="338"/>
  <c r="CH13" i="338"/>
  <c r="CG13" i="338"/>
  <c r="CF13" i="338"/>
  <c r="CE13" i="338"/>
  <c r="CD13" i="338"/>
  <c r="CC13" i="338"/>
  <c r="CB13" i="338"/>
  <c r="CA13" i="338"/>
  <c r="BZ13" i="338"/>
  <c r="BY13" i="338"/>
  <c r="BX13" i="338"/>
  <c r="BW13" i="338"/>
  <c r="BV13" i="338"/>
  <c r="BU13" i="338"/>
  <c r="BT13" i="338"/>
  <c r="BS13" i="338"/>
  <c r="BR13" i="338"/>
  <c r="BQ13" i="338"/>
  <c r="BP13" i="338"/>
  <c r="BO13" i="338"/>
  <c r="BN13" i="338"/>
  <c r="BM13" i="338"/>
  <c r="BL13" i="338"/>
  <c r="BK13" i="338"/>
  <c r="BJ13" i="338"/>
  <c r="BI13" i="338"/>
  <c r="BH13" i="338"/>
  <c r="BG13" i="338"/>
  <c r="BF13" i="338"/>
  <c r="BE13" i="338"/>
  <c r="BD13" i="338"/>
  <c r="BC13" i="338"/>
  <c r="BB13" i="338"/>
  <c r="BA13" i="338"/>
  <c r="AZ13" i="338"/>
  <c r="AY13" i="338"/>
  <c r="AX13" i="338"/>
  <c r="AW13" i="338"/>
  <c r="AV13" i="338"/>
  <c r="AU13" i="338"/>
  <c r="AT13" i="338"/>
  <c r="AS13" i="338"/>
  <c r="AR13" i="338"/>
  <c r="AQ13" i="338"/>
  <c r="AP13" i="338"/>
  <c r="AO13" i="338"/>
  <c r="AN13" i="338"/>
  <c r="AM13" i="338"/>
  <c r="AL13" i="338"/>
  <c r="AK13" i="338"/>
  <c r="AJ13" i="338"/>
  <c r="AI13" i="338"/>
  <c r="AH13" i="338"/>
  <c r="AG13" i="338"/>
  <c r="AF13" i="338"/>
  <c r="AE13" i="338"/>
  <c r="AD13" i="338"/>
  <c r="AC13" i="338"/>
  <c r="AB13" i="338"/>
  <c r="AA13" i="338"/>
  <c r="Z13" i="338"/>
  <c r="Y13" i="338"/>
  <c r="X13" i="338"/>
  <c r="W13" i="338"/>
  <c r="V13" i="338"/>
  <c r="U13" i="338"/>
  <c r="T13" i="338"/>
  <c r="S13" i="338"/>
  <c r="M12" i="338"/>
  <c r="M11" i="338"/>
  <c r="Q11" i="338" s="1"/>
  <c r="Q10" i="338"/>
  <c r="M10" i="338"/>
  <c r="P10" i="338" s="1"/>
  <c r="M9" i="338"/>
  <c r="Q9" i="338" s="1"/>
  <c r="M8" i="338"/>
  <c r="M7" i="338"/>
  <c r="Q7" i="338" s="1"/>
  <c r="B21" i="337"/>
  <c r="F19" i="337"/>
  <c r="F18" i="337"/>
  <c r="F17" i="337"/>
  <c r="F16" i="337"/>
  <c r="A15" i="337"/>
  <c r="DM13" i="337"/>
  <c r="DL13" i="337"/>
  <c r="DK13" i="337"/>
  <c r="DJ13" i="337"/>
  <c r="DI13" i="337"/>
  <c r="DH13" i="337"/>
  <c r="DG13" i="337"/>
  <c r="DF13" i="337"/>
  <c r="DE13" i="337"/>
  <c r="DD13" i="337"/>
  <c r="DC13" i="337"/>
  <c r="DB13" i="337"/>
  <c r="DA13" i="337"/>
  <c r="CZ13" i="337"/>
  <c r="CY13" i="337"/>
  <c r="CX13" i="337"/>
  <c r="CW13" i="337"/>
  <c r="CV13" i="337"/>
  <c r="CU13" i="337"/>
  <c r="CT13" i="337"/>
  <c r="CS13" i="337"/>
  <c r="CR13" i="337"/>
  <c r="CQ13" i="337"/>
  <c r="CP13" i="337"/>
  <c r="CO13" i="337"/>
  <c r="CN13" i="337"/>
  <c r="CM13" i="337"/>
  <c r="CL13" i="337"/>
  <c r="CK13" i="337"/>
  <c r="CJ13" i="337"/>
  <c r="CI13" i="337"/>
  <c r="CH13" i="337"/>
  <c r="CG13" i="337"/>
  <c r="CF13" i="337"/>
  <c r="CE13" i="337"/>
  <c r="CD13" i="337"/>
  <c r="CC13" i="337"/>
  <c r="CB13" i="337"/>
  <c r="CA13" i="337"/>
  <c r="BZ13" i="337"/>
  <c r="BY13" i="337"/>
  <c r="BX13" i="337"/>
  <c r="BW13" i="337"/>
  <c r="BV13" i="337"/>
  <c r="BU13" i="337"/>
  <c r="BT13" i="337"/>
  <c r="BS13" i="337"/>
  <c r="BR13" i="337"/>
  <c r="BQ13" i="337"/>
  <c r="BP13" i="337"/>
  <c r="BO13" i="337"/>
  <c r="BN13" i="337"/>
  <c r="BM13" i="337"/>
  <c r="BL13" i="337"/>
  <c r="BK13" i="337"/>
  <c r="BJ13" i="337"/>
  <c r="BI13" i="337"/>
  <c r="BH13" i="337"/>
  <c r="BG13" i="337"/>
  <c r="BF13" i="337"/>
  <c r="BE13" i="337"/>
  <c r="BD13" i="337"/>
  <c r="BC13" i="337"/>
  <c r="BB13" i="337"/>
  <c r="BA13" i="337"/>
  <c r="AZ13" i="337"/>
  <c r="AY13" i="337"/>
  <c r="AX13" i="337"/>
  <c r="AW13" i="337"/>
  <c r="AV13" i="337"/>
  <c r="AU13" i="337"/>
  <c r="AT13" i="337"/>
  <c r="AS13" i="337"/>
  <c r="AR13" i="337"/>
  <c r="AQ13" i="337"/>
  <c r="AP13" i="337"/>
  <c r="AO13" i="337"/>
  <c r="AN13" i="337"/>
  <c r="AM13" i="337"/>
  <c r="AL13" i="337"/>
  <c r="AK13" i="337"/>
  <c r="AJ13" i="337"/>
  <c r="AI13" i="337"/>
  <c r="AH13" i="337"/>
  <c r="AG13" i="337"/>
  <c r="AF13" i="337"/>
  <c r="AE13" i="337"/>
  <c r="AD13" i="337"/>
  <c r="AC13" i="337"/>
  <c r="AB13" i="337"/>
  <c r="AA13" i="337"/>
  <c r="Z13" i="337"/>
  <c r="Y13" i="337"/>
  <c r="X13" i="337"/>
  <c r="W13" i="337"/>
  <c r="V13" i="337"/>
  <c r="U13" i="337"/>
  <c r="T13" i="337"/>
  <c r="S13" i="337"/>
  <c r="Q12" i="337"/>
  <c r="M12" i="337"/>
  <c r="P12" i="337" s="1"/>
  <c r="P11" i="337"/>
  <c r="M11" i="337"/>
  <c r="Q11" i="337" s="1"/>
  <c r="Q10" i="337"/>
  <c r="M10" i="337"/>
  <c r="P10" i="337" s="1"/>
  <c r="P9" i="337"/>
  <c r="M9" i="337"/>
  <c r="Q9" i="337" s="1"/>
  <c r="Q8" i="337"/>
  <c r="M8" i="337"/>
  <c r="P8" i="337" s="1"/>
  <c r="P7" i="337"/>
  <c r="M7" i="337"/>
  <c r="Q7" i="337" s="1"/>
  <c r="B21" i="336"/>
  <c r="F19" i="336"/>
  <c r="F18" i="336"/>
  <c r="F17" i="336"/>
  <c r="F16" i="336"/>
  <c r="A15" i="336"/>
  <c r="DM13" i="336"/>
  <c r="DL13" i="336"/>
  <c r="DK13" i="336"/>
  <c r="DJ13" i="336"/>
  <c r="DI13" i="336"/>
  <c r="DH13" i="336"/>
  <c r="DG13" i="336"/>
  <c r="DF13" i="336"/>
  <c r="DE13" i="336"/>
  <c r="DD13" i="336"/>
  <c r="DC13" i="336"/>
  <c r="DB13" i="336"/>
  <c r="DA13" i="336"/>
  <c r="CZ13" i="336"/>
  <c r="CY13" i="336"/>
  <c r="CX13" i="336"/>
  <c r="CW13" i="336"/>
  <c r="CV13" i="336"/>
  <c r="CU13" i="336"/>
  <c r="CT13" i="336"/>
  <c r="CS13" i="336"/>
  <c r="CR13" i="336"/>
  <c r="CQ13" i="336"/>
  <c r="CP13" i="336"/>
  <c r="CO13" i="336"/>
  <c r="CN13" i="336"/>
  <c r="CM13" i="336"/>
  <c r="CL13" i="336"/>
  <c r="CK13" i="336"/>
  <c r="CJ13" i="336"/>
  <c r="CI13" i="336"/>
  <c r="CH13" i="336"/>
  <c r="CG13" i="336"/>
  <c r="CF13" i="336"/>
  <c r="CE13" i="336"/>
  <c r="CD13" i="336"/>
  <c r="CC13" i="336"/>
  <c r="CB13" i="336"/>
  <c r="CA13" i="336"/>
  <c r="BZ13" i="336"/>
  <c r="BY13" i="336"/>
  <c r="BX13" i="336"/>
  <c r="BW13" i="336"/>
  <c r="BV13" i="336"/>
  <c r="BU13" i="336"/>
  <c r="BT13" i="336"/>
  <c r="BS13" i="336"/>
  <c r="BR13" i="336"/>
  <c r="BQ13" i="336"/>
  <c r="BP13" i="336"/>
  <c r="BO13" i="336"/>
  <c r="BN13" i="336"/>
  <c r="BM13" i="336"/>
  <c r="BL13" i="336"/>
  <c r="BK13" i="336"/>
  <c r="BJ13" i="336"/>
  <c r="BI13" i="336"/>
  <c r="BH13" i="336"/>
  <c r="BG13" i="336"/>
  <c r="BF13" i="336"/>
  <c r="BE13" i="336"/>
  <c r="BD13" i="336"/>
  <c r="BC13" i="336"/>
  <c r="BB13" i="336"/>
  <c r="BA13" i="336"/>
  <c r="AZ13" i="336"/>
  <c r="AY13" i="336"/>
  <c r="AX13" i="336"/>
  <c r="AW13" i="336"/>
  <c r="AV13" i="336"/>
  <c r="AU13" i="336"/>
  <c r="AT13" i="336"/>
  <c r="AS13" i="336"/>
  <c r="AR13" i="336"/>
  <c r="AQ13" i="336"/>
  <c r="AP13" i="336"/>
  <c r="AO13" i="336"/>
  <c r="AN13" i="336"/>
  <c r="AM13" i="336"/>
  <c r="AL13" i="336"/>
  <c r="AK13" i="336"/>
  <c r="AJ13" i="336"/>
  <c r="AI13" i="336"/>
  <c r="AH13" i="336"/>
  <c r="AG13" i="336"/>
  <c r="AF13" i="336"/>
  <c r="AE13" i="336"/>
  <c r="AD13" i="336"/>
  <c r="AC13" i="336"/>
  <c r="AB13" i="336"/>
  <c r="AA13" i="336"/>
  <c r="Z13" i="336"/>
  <c r="Y13" i="336"/>
  <c r="X13" i="336"/>
  <c r="W13" i="336"/>
  <c r="V13" i="336"/>
  <c r="U13" i="336"/>
  <c r="T13" i="336"/>
  <c r="S13" i="336"/>
  <c r="M12" i="336"/>
  <c r="P12" i="336" s="1"/>
  <c r="M11" i="336"/>
  <c r="Q10" i="336"/>
  <c r="M10" i="336"/>
  <c r="P10" i="336" s="1"/>
  <c r="M9" i="336"/>
  <c r="M8" i="336"/>
  <c r="P8" i="336" s="1"/>
  <c r="M7" i="336"/>
  <c r="B21" i="335"/>
  <c r="F19" i="335"/>
  <c r="F18" i="335"/>
  <c r="F17" i="335"/>
  <c r="F16" i="335"/>
  <c r="A15" i="335"/>
  <c r="DM13" i="335"/>
  <c r="DL13" i="335"/>
  <c r="DK13" i="335"/>
  <c r="DJ13" i="335"/>
  <c r="DI13" i="335"/>
  <c r="DH13" i="335"/>
  <c r="DG13" i="335"/>
  <c r="DF13" i="335"/>
  <c r="DE13" i="335"/>
  <c r="DD13" i="335"/>
  <c r="DC13" i="335"/>
  <c r="DB13" i="335"/>
  <c r="DA13" i="335"/>
  <c r="CZ13" i="335"/>
  <c r="CY13" i="335"/>
  <c r="CX13" i="335"/>
  <c r="CW13" i="335"/>
  <c r="CV13" i="335"/>
  <c r="CU13" i="335"/>
  <c r="CT13" i="335"/>
  <c r="CS13" i="335"/>
  <c r="CR13" i="335"/>
  <c r="CQ13" i="335"/>
  <c r="CP13" i="335"/>
  <c r="CO13" i="335"/>
  <c r="CN13" i="335"/>
  <c r="CM13" i="335"/>
  <c r="CL13" i="335"/>
  <c r="CK13" i="335"/>
  <c r="CJ13" i="335"/>
  <c r="CI13" i="335"/>
  <c r="CH13" i="335"/>
  <c r="CG13" i="335"/>
  <c r="CF13" i="335"/>
  <c r="CE13" i="335"/>
  <c r="CD13" i="335"/>
  <c r="CC13" i="335"/>
  <c r="CB13" i="335"/>
  <c r="CA13" i="335"/>
  <c r="BZ13" i="335"/>
  <c r="BY13" i="335"/>
  <c r="BX13" i="335"/>
  <c r="BW13" i="335"/>
  <c r="BV13" i="335"/>
  <c r="BU13" i="335"/>
  <c r="BT13" i="335"/>
  <c r="BS13" i="335"/>
  <c r="BR13" i="335"/>
  <c r="BQ13" i="335"/>
  <c r="BP13" i="335"/>
  <c r="BO13" i="335"/>
  <c r="BN13" i="335"/>
  <c r="BM13" i="335"/>
  <c r="BL13" i="335"/>
  <c r="BK13" i="335"/>
  <c r="BJ13" i="335"/>
  <c r="BI13" i="335"/>
  <c r="BH13" i="335"/>
  <c r="BG13" i="335"/>
  <c r="BF13" i="335"/>
  <c r="BE13" i="335"/>
  <c r="BD13" i="335"/>
  <c r="BC13" i="335"/>
  <c r="BB13" i="335"/>
  <c r="BA13" i="335"/>
  <c r="AZ13" i="335"/>
  <c r="AY13" i="335"/>
  <c r="AX13" i="335"/>
  <c r="AW13" i="335"/>
  <c r="AV13" i="335"/>
  <c r="AU13" i="335"/>
  <c r="AT13" i="335"/>
  <c r="AS13" i="335"/>
  <c r="AR13" i="335"/>
  <c r="AQ13" i="335"/>
  <c r="AP13" i="335"/>
  <c r="AO13" i="335"/>
  <c r="AN13" i="335"/>
  <c r="AM13" i="335"/>
  <c r="AL13" i="335"/>
  <c r="AK13" i="335"/>
  <c r="AJ13" i="335"/>
  <c r="AI13" i="335"/>
  <c r="AH13" i="335"/>
  <c r="AG13" i="335"/>
  <c r="AF13" i="335"/>
  <c r="AE13" i="335"/>
  <c r="AD13" i="335"/>
  <c r="AC13" i="335"/>
  <c r="AB13" i="335"/>
  <c r="AA13" i="335"/>
  <c r="Z13" i="335"/>
  <c r="Y13" i="335"/>
  <c r="X13" i="335"/>
  <c r="W13" i="335"/>
  <c r="V13" i="335"/>
  <c r="U13" i="335"/>
  <c r="T13" i="335"/>
  <c r="S13" i="335"/>
  <c r="M12" i="335"/>
  <c r="P12" i="335" s="1"/>
  <c r="M11" i="335"/>
  <c r="Q11" i="335" s="1"/>
  <c r="M10" i="335"/>
  <c r="P10" i="335" s="1"/>
  <c r="M9" i="335"/>
  <c r="Q9" i="335" s="1"/>
  <c r="M8" i="335"/>
  <c r="P8" i="335" s="1"/>
  <c r="M7" i="335"/>
  <c r="Q7" i="335" s="1"/>
  <c r="B21" i="334"/>
  <c r="F19" i="334"/>
  <c r="F18" i="334"/>
  <c r="F17" i="334"/>
  <c r="F16" i="334"/>
  <c r="A15" i="334"/>
  <c r="DM13" i="334"/>
  <c r="DL13" i="334"/>
  <c r="DK13" i="334"/>
  <c r="DJ13" i="334"/>
  <c r="DI13" i="334"/>
  <c r="DH13" i="334"/>
  <c r="DG13" i="334"/>
  <c r="DF13" i="334"/>
  <c r="DE13" i="334"/>
  <c r="DD13" i="334"/>
  <c r="DC13" i="334"/>
  <c r="DB13" i="334"/>
  <c r="DA13" i="334"/>
  <c r="CZ13" i="334"/>
  <c r="CY13" i="334"/>
  <c r="CX13" i="334"/>
  <c r="CW13" i="334"/>
  <c r="CV13" i="334"/>
  <c r="CU13" i="334"/>
  <c r="CT13" i="334"/>
  <c r="CS13" i="334"/>
  <c r="CR13" i="334"/>
  <c r="CQ13" i="334"/>
  <c r="CP13" i="334"/>
  <c r="CO13" i="334"/>
  <c r="CN13" i="334"/>
  <c r="CM13" i="334"/>
  <c r="CL13" i="334"/>
  <c r="CK13" i="334"/>
  <c r="CJ13" i="334"/>
  <c r="CI13" i="334"/>
  <c r="CH13" i="334"/>
  <c r="CG13" i="334"/>
  <c r="CF13" i="334"/>
  <c r="CE13" i="334"/>
  <c r="CD13" i="334"/>
  <c r="CC13" i="334"/>
  <c r="CB13" i="334"/>
  <c r="CA13" i="334"/>
  <c r="BZ13" i="334"/>
  <c r="BY13" i="334"/>
  <c r="BX13" i="334"/>
  <c r="BW13" i="334"/>
  <c r="BV13" i="334"/>
  <c r="BU13" i="334"/>
  <c r="BT13" i="334"/>
  <c r="BS13" i="334"/>
  <c r="BR13" i="334"/>
  <c r="BQ13" i="334"/>
  <c r="BP13" i="334"/>
  <c r="BO13" i="334"/>
  <c r="BN13" i="334"/>
  <c r="BM13" i="334"/>
  <c r="BL13" i="334"/>
  <c r="BK13" i="334"/>
  <c r="BJ13" i="334"/>
  <c r="BI13" i="334"/>
  <c r="BH13" i="334"/>
  <c r="BG13" i="334"/>
  <c r="BF13" i="334"/>
  <c r="BE13" i="334"/>
  <c r="BD13" i="334"/>
  <c r="BC13" i="334"/>
  <c r="BB13" i="334"/>
  <c r="BA13" i="334"/>
  <c r="AZ13" i="334"/>
  <c r="AY13" i="334"/>
  <c r="AX13" i="334"/>
  <c r="AW13" i="334"/>
  <c r="AV13" i="334"/>
  <c r="AU13" i="334"/>
  <c r="AT13" i="334"/>
  <c r="AS13" i="334"/>
  <c r="AR13" i="334"/>
  <c r="AQ13" i="334"/>
  <c r="AP13" i="334"/>
  <c r="AO13" i="334"/>
  <c r="AN13" i="334"/>
  <c r="AM13" i="334"/>
  <c r="AL13" i="334"/>
  <c r="AK13" i="334"/>
  <c r="AJ13" i="334"/>
  <c r="AI13" i="334"/>
  <c r="AH13" i="334"/>
  <c r="AG13" i="334"/>
  <c r="AF13" i="334"/>
  <c r="AE13" i="334"/>
  <c r="AD13" i="334"/>
  <c r="AC13" i="334"/>
  <c r="AB13" i="334"/>
  <c r="AA13" i="334"/>
  <c r="Z13" i="334"/>
  <c r="Y13" i="334"/>
  <c r="X13" i="334"/>
  <c r="W13" i="334"/>
  <c r="V13" i="334"/>
  <c r="U13" i="334"/>
  <c r="T13" i="334"/>
  <c r="S13" i="334"/>
  <c r="Q12" i="334"/>
  <c r="M12" i="334"/>
  <c r="P12" i="334" s="1"/>
  <c r="M11" i="334"/>
  <c r="Q11" i="334" s="1"/>
  <c r="M10" i="334"/>
  <c r="P10" i="334" s="1"/>
  <c r="P9" i="334"/>
  <c r="M9" i="334"/>
  <c r="Q9" i="334" s="1"/>
  <c r="Q8" i="334"/>
  <c r="M8" i="334"/>
  <c r="P8" i="334" s="1"/>
  <c r="Q7" i="334"/>
  <c r="M7" i="334"/>
  <c r="B21" i="333"/>
  <c r="F19" i="333"/>
  <c r="F18" i="333"/>
  <c r="F17" i="333"/>
  <c r="F16" i="333"/>
  <c r="A15" i="333"/>
  <c r="DM13" i="333"/>
  <c r="DL13" i="333"/>
  <c r="DK13" i="333"/>
  <c r="DJ13" i="333"/>
  <c r="DI13" i="333"/>
  <c r="DH13" i="333"/>
  <c r="DG13" i="333"/>
  <c r="DF13" i="333"/>
  <c r="DE13" i="333"/>
  <c r="DD13" i="333"/>
  <c r="DC13" i="333"/>
  <c r="DB13" i="333"/>
  <c r="DA13" i="333"/>
  <c r="CZ13" i="333"/>
  <c r="CY13" i="333"/>
  <c r="CX13" i="333"/>
  <c r="CW13" i="333"/>
  <c r="CV13" i="333"/>
  <c r="CU13" i="333"/>
  <c r="CT13" i="333"/>
  <c r="CS13" i="333"/>
  <c r="CR13" i="333"/>
  <c r="CQ13" i="333"/>
  <c r="CP13" i="333"/>
  <c r="CO13" i="333"/>
  <c r="CN13" i="333"/>
  <c r="CM13" i="333"/>
  <c r="CL13" i="333"/>
  <c r="CK13" i="333"/>
  <c r="CJ13" i="333"/>
  <c r="CI13" i="333"/>
  <c r="CH13" i="333"/>
  <c r="CG13" i="333"/>
  <c r="CF13" i="333"/>
  <c r="CE13" i="333"/>
  <c r="CD13" i="333"/>
  <c r="CC13" i="333"/>
  <c r="CB13" i="333"/>
  <c r="CA13" i="333"/>
  <c r="BZ13" i="333"/>
  <c r="BY13" i="333"/>
  <c r="BX13" i="333"/>
  <c r="BW13" i="333"/>
  <c r="BV13" i="333"/>
  <c r="BU13" i="333"/>
  <c r="BT13" i="333"/>
  <c r="BS13" i="333"/>
  <c r="BR13" i="333"/>
  <c r="BQ13" i="333"/>
  <c r="BP13" i="333"/>
  <c r="BO13" i="333"/>
  <c r="BN13" i="333"/>
  <c r="BM13" i="333"/>
  <c r="BL13" i="333"/>
  <c r="BK13" i="333"/>
  <c r="BJ13" i="333"/>
  <c r="BI13" i="333"/>
  <c r="BH13" i="333"/>
  <c r="BG13" i="333"/>
  <c r="BF13" i="333"/>
  <c r="BE13" i="333"/>
  <c r="BD13" i="333"/>
  <c r="BC13" i="333"/>
  <c r="BB13" i="333"/>
  <c r="BA13" i="333"/>
  <c r="AZ13" i="333"/>
  <c r="AY13" i="333"/>
  <c r="AX13" i="333"/>
  <c r="AW13" i="333"/>
  <c r="AV13" i="333"/>
  <c r="AU13" i="333"/>
  <c r="AT13" i="333"/>
  <c r="AS13" i="333"/>
  <c r="AR13" i="333"/>
  <c r="AQ13" i="333"/>
  <c r="AP13" i="333"/>
  <c r="AO13" i="333"/>
  <c r="AN13" i="333"/>
  <c r="AM13" i="333"/>
  <c r="AL13" i="333"/>
  <c r="AK13" i="333"/>
  <c r="AJ13" i="333"/>
  <c r="AI13" i="333"/>
  <c r="AH13" i="333"/>
  <c r="AG13" i="333"/>
  <c r="AF13" i="333"/>
  <c r="AE13" i="333"/>
  <c r="AD13" i="333"/>
  <c r="AC13" i="333"/>
  <c r="AB13" i="333"/>
  <c r="AA13" i="333"/>
  <c r="Z13" i="333"/>
  <c r="Y13" i="333"/>
  <c r="X13" i="333"/>
  <c r="W13" i="333"/>
  <c r="V13" i="333"/>
  <c r="U13" i="333"/>
  <c r="T13" i="333"/>
  <c r="S13" i="333"/>
  <c r="P12" i="333"/>
  <c r="M12" i="333"/>
  <c r="Q12" i="333" s="1"/>
  <c r="P11" i="333"/>
  <c r="M11" i="333"/>
  <c r="Q11" i="333" s="1"/>
  <c r="P10" i="333"/>
  <c r="M10" i="333"/>
  <c r="Q10" i="333" s="1"/>
  <c r="R10" i="333" s="1"/>
  <c r="DN10" i="333" s="1"/>
  <c r="DO10" i="333" s="1"/>
  <c r="P9" i="333"/>
  <c r="M9" i="333"/>
  <c r="Q9" i="333" s="1"/>
  <c r="P8" i="333"/>
  <c r="M8" i="333"/>
  <c r="Q8" i="333" s="1"/>
  <c r="P7" i="333"/>
  <c r="M7" i="333"/>
  <c r="Q7" i="333" s="1"/>
  <c r="B21" i="332"/>
  <c r="F19" i="332"/>
  <c r="F18" i="332"/>
  <c r="F17" i="332"/>
  <c r="F16" i="332"/>
  <c r="A15" i="332"/>
  <c r="DM13" i="332"/>
  <c r="DL13" i="332"/>
  <c r="DK13" i="332"/>
  <c r="DJ13" i="332"/>
  <c r="DI13" i="332"/>
  <c r="DH13" i="332"/>
  <c r="DG13" i="332"/>
  <c r="DF13" i="332"/>
  <c r="DE13" i="332"/>
  <c r="DD13" i="332"/>
  <c r="DC13" i="332"/>
  <c r="DB13" i="332"/>
  <c r="DA13" i="332"/>
  <c r="CZ13" i="332"/>
  <c r="CY13" i="332"/>
  <c r="CX13" i="332"/>
  <c r="CW13" i="332"/>
  <c r="CV13" i="332"/>
  <c r="CU13" i="332"/>
  <c r="CT13" i="332"/>
  <c r="CS13" i="332"/>
  <c r="CR13" i="332"/>
  <c r="CQ13" i="332"/>
  <c r="CP13" i="332"/>
  <c r="CO13" i="332"/>
  <c r="CN13" i="332"/>
  <c r="CM13" i="332"/>
  <c r="CL13" i="332"/>
  <c r="CK13" i="332"/>
  <c r="CJ13" i="332"/>
  <c r="CI13" i="332"/>
  <c r="CH13" i="332"/>
  <c r="CG13" i="332"/>
  <c r="CF13" i="332"/>
  <c r="CE13" i="332"/>
  <c r="CD13" i="332"/>
  <c r="CC13" i="332"/>
  <c r="CB13" i="332"/>
  <c r="CA13" i="332"/>
  <c r="BZ13" i="332"/>
  <c r="BY13" i="332"/>
  <c r="BX13" i="332"/>
  <c r="BW13" i="332"/>
  <c r="BV13" i="332"/>
  <c r="BU13" i="332"/>
  <c r="BT13" i="332"/>
  <c r="BS13" i="332"/>
  <c r="BR13" i="332"/>
  <c r="BQ13" i="332"/>
  <c r="BP13" i="332"/>
  <c r="BO13" i="332"/>
  <c r="BN13" i="332"/>
  <c r="BM13" i="332"/>
  <c r="BL13" i="332"/>
  <c r="BK13" i="332"/>
  <c r="BJ13" i="332"/>
  <c r="BI13" i="332"/>
  <c r="BH13" i="332"/>
  <c r="BG13" i="332"/>
  <c r="BF13" i="332"/>
  <c r="BE13" i="332"/>
  <c r="BD13" i="332"/>
  <c r="BC13" i="332"/>
  <c r="BB13" i="332"/>
  <c r="BA13" i="332"/>
  <c r="AZ13" i="332"/>
  <c r="AY13" i="332"/>
  <c r="AX13" i="332"/>
  <c r="AW13" i="332"/>
  <c r="AV13" i="332"/>
  <c r="AU13" i="332"/>
  <c r="AT13" i="332"/>
  <c r="AS13" i="332"/>
  <c r="AR13" i="332"/>
  <c r="AQ13" i="332"/>
  <c r="AP13" i="332"/>
  <c r="AO13" i="332"/>
  <c r="AN13" i="332"/>
  <c r="AM13" i="332"/>
  <c r="AL13" i="332"/>
  <c r="AK13" i="332"/>
  <c r="AJ13" i="332"/>
  <c r="AI13" i="332"/>
  <c r="AH13" i="332"/>
  <c r="AG13" i="332"/>
  <c r="AF13" i="332"/>
  <c r="AE13" i="332"/>
  <c r="AD13" i="332"/>
  <c r="AC13" i="332"/>
  <c r="AB13" i="332"/>
  <c r="AA13" i="332"/>
  <c r="Z13" i="332"/>
  <c r="Y13" i="332"/>
  <c r="X13" i="332"/>
  <c r="W13" i="332"/>
  <c r="V13" i="332"/>
  <c r="U13" i="332"/>
  <c r="T13" i="332"/>
  <c r="S13" i="332"/>
  <c r="M12" i="332"/>
  <c r="P12" i="332" s="1"/>
  <c r="M11" i="332"/>
  <c r="Q11" i="332" s="1"/>
  <c r="M10" i="332"/>
  <c r="P10" i="332" s="1"/>
  <c r="M9" i="332"/>
  <c r="Q9" i="332" s="1"/>
  <c r="M8" i="332"/>
  <c r="P8" i="332" s="1"/>
  <c r="M7" i="332"/>
  <c r="Q7" i="332" s="1"/>
  <c r="B21" i="331"/>
  <c r="F19" i="331"/>
  <c r="F18" i="331"/>
  <c r="F17" i="331"/>
  <c r="F16" i="331"/>
  <c r="A15" i="331"/>
  <c r="DM13" i="331"/>
  <c r="DL13" i="331"/>
  <c r="DK13" i="331"/>
  <c r="DJ13" i="331"/>
  <c r="DI13" i="331"/>
  <c r="DH13" i="331"/>
  <c r="DG13" i="331"/>
  <c r="DF13" i="331"/>
  <c r="DE13" i="331"/>
  <c r="DD13" i="331"/>
  <c r="DC13" i="331"/>
  <c r="DB13" i="331"/>
  <c r="DA13" i="331"/>
  <c r="CZ13" i="331"/>
  <c r="CY13" i="331"/>
  <c r="CX13" i="331"/>
  <c r="CW13" i="331"/>
  <c r="CV13" i="331"/>
  <c r="CU13" i="331"/>
  <c r="CT13" i="331"/>
  <c r="CS13" i="331"/>
  <c r="CR13" i="331"/>
  <c r="CQ13" i="331"/>
  <c r="CP13" i="331"/>
  <c r="CO13" i="331"/>
  <c r="CN13" i="331"/>
  <c r="CM13" i="331"/>
  <c r="CL13" i="331"/>
  <c r="CK13" i="331"/>
  <c r="CJ13" i="331"/>
  <c r="CI13" i="331"/>
  <c r="CH13" i="331"/>
  <c r="CG13" i="331"/>
  <c r="CF13" i="331"/>
  <c r="CE13" i="331"/>
  <c r="CD13" i="331"/>
  <c r="CC13" i="331"/>
  <c r="CB13" i="331"/>
  <c r="CA13" i="331"/>
  <c r="BZ13" i="331"/>
  <c r="BY13" i="331"/>
  <c r="BX13" i="331"/>
  <c r="BW13" i="331"/>
  <c r="BV13" i="331"/>
  <c r="BU13" i="331"/>
  <c r="BT13" i="331"/>
  <c r="BS13" i="331"/>
  <c r="BR13" i="331"/>
  <c r="BQ13" i="331"/>
  <c r="BP13" i="331"/>
  <c r="BO13" i="331"/>
  <c r="BN13" i="331"/>
  <c r="BM13" i="331"/>
  <c r="BL13" i="331"/>
  <c r="BK13" i="331"/>
  <c r="BJ13" i="331"/>
  <c r="BI13" i="331"/>
  <c r="BH13" i="331"/>
  <c r="BG13" i="331"/>
  <c r="BF13" i="331"/>
  <c r="BE13" i="331"/>
  <c r="BD13" i="331"/>
  <c r="BC13" i="331"/>
  <c r="BB13" i="331"/>
  <c r="BA13" i="331"/>
  <c r="AZ13" i="331"/>
  <c r="AY13" i="331"/>
  <c r="AX13" i="331"/>
  <c r="AW13" i="331"/>
  <c r="AV13" i="331"/>
  <c r="AU13" i="331"/>
  <c r="AT13" i="331"/>
  <c r="AS13" i="331"/>
  <c r="AR13" i="331"/>
  <c r="AQ13" i="331"/>
  <c r="AP13" i="331"/>
  <c r="AO13" i="331"/>
  <c r="AN13" i="331"/>
  <c r="AM13" i="331"/>
  <c r="AL13" i="331"/>
  <c r="AK13" i="331"/>
  <c r="AJ13" i="331"/>
  <c r="AI13" i="331"/>
  <c r="AH13" i="331"/>
  <c r="AG13" i="331"/>
  <c r="AF13" i="331"/>
  <c r="AE13" i="331"/>
  <c r="AD13" i="331"/>
  <c r="AC13" i="331"/>
  <c r="AB13" i="331"/>
  <c r="AA13" i="331"/>
  <c r="Z13" i="331"/>
  <c r="Y13" i="331"/>
  <c r="X13" i="331"/>
  <c r="W13" i="331"/>
  <c r="V13" i="331"/>
  <c r="U13" i="331"/>
  <c r="T13" i="331"/>
  <c r="S13" i="331"/>
  <c r="Q12" i="331"/>
  <c r="M12" i="331"/>
  <c r="P12" i="331" s="1"/>
  <c r="P11" i="331"/>
  <c r="M11" i="331"/>
  <c r="Q11" i="331" s="1"/>
  <c r="Q10" i="331"/>
  <c r="M10" i="331"/>
  <c r="P10" i="331" s="1"/>
  <c r="P9" i="331"/>
  <c r="M9" i="331"/>
  <c r="Q9" i="331" s="1"/>
  <c r="Q8" i="331"/>
  <c r="M8" i="331"/>
  <c r="P8" i="331" s="1"/>
  <c r="P7" i="331"/>
  <c r="M7" i="331"/>
  <c r="Q7" i="331" s="1"/>
  <c r="B21" i="330"/>
  <c r="F19" i="330"/>
  <c r="F18" i="330"/>
  <c r="F17" i="330"/>
  <c r="F16" i="330"/>
  <c r="A15" i="330"/>
  <c r="DM13" i="330"/>
  <c r="DL13" i="330"/>
  <c r="DK13" i="330"/>
  <c r="DJ13" i="330"/>
  <c r="DI13" i="330"/>
  <c r="DH13" i="330"/>
  <c r="DG13" i="330"/>
  <c r="DF13" i="330"/>
  <c r="DE13" i="330"/>
  <c r="DD13" i="330"/>
  <c r="DC13" i="330"/>
  <c r="DB13" i="330"/>
  <c r="DA13" i="330"/>
  <c r="CZ13" i="330"/>
  <c r="CY13" i="330"/>
  <c r="CX13" i="330"/>
  <c r="CW13" i="330"/>
  <c r="CV13" i="330"/>
  <c r="CU13" i="330"/>
  <c r="CT13" i="330"/>
  <c r="CS13" i="330"/>
  <c r="CR13" i="330"/>
  <c r="CQ13" i="330"/>
  <c r="CP13" i="330"/>
  <c r="CO13" i="330"/>
  <c r="CN13" i="330"/>
  <c r="CM13" i="330"/>
  <c r="CL13" i="330"/>
  <c r="CK13" i="330"/>
  <c r="CJ13" i="330"/>
  <c r="CI13" i="330"/>
  <c r="CH13" i="330"/>
  <c r="CG13" i="330"/>
  <c r="CF13" i="330"/>
  <c r="CE13" i="330"/>
  <c r="CD13" i="330"/>
  <c r="CC13" i="330"/>
  <c r="CB13" i="330"/>
  <c r="CA13" i="330"/>
  <c r="BZ13" i="330"/>
  <c r="BY13" i="330"/>
  <c r="BX13" i="330"/>
  <c r="BW13" i="330"/>
  <c r="BV13" i="330"/>
  <c r="BU13" i="330"/>
  <c r="BT13" i="330"/>
  <c r="BS13" i="330"/>
  <c r="BR13" i="330"/>
  <c r="BQ13" i="330"/>
  <c r="BP13" i="330"/>
  <c r="BO13" i="330"/>
  <c r="BN13" i="330"/>
  <c r="BM13" i="330"/>
  <c r="BL13" i="330"/>
  <c r="BK13" i="330"/>
  <c r="BJ13" i="330"/>
  <c r="BI13" i="330"/>
  <c r="BH13" i="330"/>
  <c r="BG13" i="330"/>
  <c r="BF13" i="330"/>
  <c r="BE13" i="330"/>
  <c r="BD13" i="330"/>
  <c r="BC13" i="330"/>
  <c r="BB13" i="330"/>
  <c r="BA13" i="330"/>
  <c r="AZ13" i="330"/>
  <c r="AY13" i="330"/>
  <c r="AX13" i="330"/>
  <c r="AW13" i="330"/>
  <c r="AV13" i="330"/>
  <c r="AU13" i="330"/>
  <c r="AT13" i="330"/>
  <c r="AS13" i="330"/>
  <c r="AR13" i="330"/>
  <c r="AQ13" i="330"/>
  <c r="AP13" i="330"/>
  <c r="AO13" i="330"/>
  <c r="AN13" i="330"/>
  <c r="AM13" i="330"/>
  <c r="AL13" i="330"/>
  <c r="AK13" i="330"/>
  <c r="AJ13" i="330"/>
  <c r="AI13" i="330"/>
  <c r="AH13" i="330"/>
  <c r="AG13" i="330"/>
  <c r="AF13" i="330"/>
  <c r="AE13" i="330"/>
  <c r="AD13" i="330"/>
  <c r="AC13" i="330"/>
  <c r="AB13" i="330"/>
  <c r="AA13" i="330"/>
  <c r="Z13" i="330"/>
  <c r="Y13" i="330"/>
  <c r="X13" i="330"/>
  <c r="W13" i="330"/>
  <c r="V13" i="330"/>
  <c r="U13" i="330"/>
  <c r="T13" i="330"/>
  <c r="S13" i="330"/>
  <c r="M12" i="330"/>
  <c r="P12" i="330" s="1"/>
  <c r="M11" i="330"/>
  <c r="Q11" i="330" s="1"/>
  <c r="M10" i="330"/>
  <c r="P10" i="330" s="1"/>
  <c r="M9" i="330"/>
  <c r="Q9" i="330" s="1"/>
  <c r="M8" i="330"/>
  <c r="P8" i="330" s="1"/>
  <c r="M7" i="330"/>
  <c r="Q7" i="330" s="1"/>
  <c r="B21" i="329"/>
  <c r="F19" i="329"/>
  <c r="F18" i="329"/>
  <c r="F17" i="329"/>
  <c r="F16" i="329"/>
  <c r="A15" i="329"/>
  <c r="DM13" i="329"/>
  <c r="DL13" i="329"/>
  <c r="DK13" i="329"/>
  <c r="DJ13" i="329"/>
  <c r="DI13" i="329"/>
  <c r="DH13" i="329"/>
  <c r="DG13" i="329"/>
  <c r="DF13" i="329"/>
  <c r="DE13" i="329"/>
  <c r="DD13" i="329"/>
  <c r="DC13" i="329"/>
  <c r="DB13" i="329"/>
  <c r="DA13" i="329"/>
  <c r="CZ13" i="329"/>
  <c r="CY13" i="329"/>
  <c r="CX13" i="329"/>
  <c r="CW13" i="329"/>
  <c r="CV13" i="329"/>
  <c r="CU13" i="329"/>
  <c r="CT13" i="329"/>
  <c r="CS13" i="329"/>
  <c r="CR13" i="329"/>
  <c r="CQ13" i="329"/>
  <c r="CP13" i="329"/>
  <c r="CO13" i="329"/>
  <c r="CN13" i="329"/>
  <c r="CM13" i="329"/>
  <c r="CL13" i="329"/>
  <c r="CK13" i="329"/>
  <c r="CJ13" i="329"/>
  <c r="CI13" i="329"/>
  <c r="CH13" i="329"/>
  <c r="CG13" i="329"/>
  <c r="CF13" i="329"/>
  <c r="CE13" i="329"/>
  <c r="CD13" i="329"/>
  <c r="CC13" i="329"/>
  <c r="CB13" i="329"/>
  <c r="CA13" i="329"/>
  <c r="BZ13" i="329"/>
  <c r="BY13" i="329"/>
  <c r="BX13" i="329"/>
  <c r="BW13" i="329"/>
  <c r="BV13" i="329"/>
  <c r="BU13" i="329"/>
  <c r="BT13" i="329"/>
  <c r="BS13" i="329"/>
  <c r="BR13" i="329"/>
  <c r="BQ13" i="329"/>
  <c r="BP13" i="329"/>
  <c r="BO13" i="329"/>
  <c r="BN13" i="329"/>
  <c r="BM13" i="329"/>
  <c r="BL13" i="329"/>
  <c r="BK13" i="329"/>
  <c r="BJ13" i="329"/>
  <c r="BI13" i="329"/>
  <c r="BH13" i="329"/>
  <c r="BG13" i="329"/>
  <c r="BF13" i="329"/>
  <c r="BE13" i="329"/>
  <c r="BD13" i="329"/>
  <c r="BC13" i="329"/>
  <c r="BB13" i="329"/>
  <c r="BA13" i="329"/>
  <c r="AZ13" i="329"/>
  <c r="AY13" i="329"/>
  <c r="AX13" i="329"/>
  <c r="AW13" i="329"/>
  <c r="AV13" i="329"/>
  <c r="AU13" i="329"/>
  <c r="AT13" i="329"/>
  <c r="AS13" i="329"/>
  <c r="AR13" i="329"/>
  <c r="AQ13" i="329"/>
  <c r="AP13" i="329"/>
  <c r="AO13" i="329"/>
  <c r="AN13" i="329"/>
  <c r="AM13" i="329"/>
  <c r="AL13" i="329"/>
  <c r="AK13" i="329"/>
  <c r="AJ13" i="329"/>
  <c r="AI13" i="329"/>
  <c r="AH13" i="329"/>
  <c r="AG13" i="329"/>
  <c r="AF13" i="329"/>
  <c r="AE13" i="329"/>
  <c r="AD13" i="329"/>
  <c r="AC13" i="329"/>
  <c r="AB13" i="329"/>
  <c r="AA13" i="329"/>
  <c r="Z13" i="329"/>
  <c r="Y13" i="329"/>
  <c r="X13" i="329"/>
  <c r="W13" i="329"/>
  <c r="V13" i="329"/>
  <c r="U13" i="329"/>
  <c r="T13" i="329"/>
  <c r="S13" i="329"/>
  <c r="P12" i="329"/>
  <c r="M12" i="329"/>
  <c r="Q12" i="329" s="1"/>
  <c r="P11" i="329"/>
  <c r="M11" i="329"/>
  <c r="Q11" i="329" s="1"/>
  <c r="Q10" i="329"/>
  <c r="P10" i="329"/>
  <c r="R10" i="329" s="1"/>
  <c r="M10" i="329"/>
  <c r="P9" i="329"/>
  <c r="M9" i="329"/>
  <c r="Q9" i="329" s="1"/>
  <c r="P8" i="329"/>
  <c r="M8" i="329"/>
  <c r="Q8" i="329" s="1"/>
  <c r="P7" i="329"/>
  <c r="M7" i="329"/>
  <c r="Q7" i="329" s="1"/>
  <c r="B16" i="328"/>
  <c r="F14" i="328"/>
  <c r="F13" i="328"/>
  <c r="F12" i="328"/>
  <c r="A10" i="328"/>
  <c r="DM8" i="328"/>
  <c r="DL8" i="328"/>
  <c r="DK8" i="328"/>
  <c r="DJ8" i="328"/>
  <c r="DI8" i="328"/>
  <c r="DH8" i="328"/>
  <c r="DG8" i="328"/>
  <c r="DF8" i="328"/>
  <c r="DE8" i="328"/>
  <c r="DD8" i="328"/>
  <c r="DC8" i="328"/>
  <c r="DB8" i="328"/>
  <c r="DA8" i="328"/>
  <c r="CZ8" i="328"/>
  <c r="CY8" i="328"/>
  <c r="CX8" i="328"/>
  <c r="CW8" i="328"/>
  <c r="CV8" i="328"/>
  <c r="CU8" i="328"/>
  <c r="CT8" i="328"/>
  <c r="CS8" i="328"/>
  <c r="CR8" i="328"/>
  <c r="CQ8" i="328"/>
  <c r="CP8" i="328"/>
  <c r="CO8" i="328"/>
  <c r="CN8" i="328"/>
  <c r="CM8" i="328"/>
  <c r="CL8" i="328"/>
  <c r="CK8" i="328"/>
  <c r="CJ8" i="328"/>
  <c r="CI8" i="328"/>
  <c r="CH8" i="328"/>
  <c r="CG8" i="328"/>
  <c r="CF8" i="328"/>
  <c r="CE8" i="328"/>
  <c r="CD8" i="328"/>
  <c r="CC8" i="328"/>
  <c r="CB8" i="328"/>
  <c r="CA8" i="328"/>
  <c r="BY8" i="328"/>
  <c r="BX8" i="328"/>
  <c r="BW8" i="328"/>
  <c r="BV8" i="328"/>
  <c r="BU8" i="328"/>
  <c r="BT8" i="328"/>
  <c r="BS8" i="328"/>
  <c r="BR8" i="328"/>
  <c r="BQ8" i="328"/>
  <c r="BP8" i="328"/>
  <c r="BO8" i="328"/>
  <c r="BN8" i="328"/>
  <c r="BM8" i="328"/>
  <c r="BL8" i="328"/>
  <c r="BK8" i="328"/>
  <c r="BJ8" i="328"/>
  <c r="BI8" i="328"/>
  <c r="BH8" i="328"/>
  <c r="BG8" i="328"/>
  <c r="BF8" i="328"/>
  <c r="BE8" i="328"/>
  <c r="BD8" i="328"/>
  <c r="BC8" i="328"/>
  <c r="BB8" i="328"/>
  <c r="BA8" i="328"/>
  <c r="AZ8" i="328"/>
  <c r="AY8" i="328"/>
  <c r="AX8" i="328"/>
  <c r="AW8" i="328"/>
  <c r="AV8" i="328"/>
  <c r="AU8" i="328"/>
  <c r="AT8" i="328"/>
  <c r="AS8" i="328"/>
  <c r="AR8" i="328"/>
  <c r="AQ8" i="328"/>
  <c r="AP8" i="328"/>
  <c r="AO8" i="328"/>
  <c r="AN8" i="328"/>
  <c r="AM8" i="328"/>
  <c r="AL8" i="328"/>
  <c r="AK8" i="328"/>
  <c r="AJ8" i="328"/>
  <c r="AI8" i="328"/>
  <c r="AH8" i="328"/>
  <c r="AG8" i="328"/>
  <c r="AF8" i="328"/>
  <c r="AE8" i="328"/>
  <c r="AD8" i="328"/>
  <c r="AC8" i="328"/>
  <c r="AB8" i="328"/>
  <c r="AA8" i="328"/>
  <c r="Z8" i="328"/>
  <c r="Y8" i="328"/>
  <c r="X8" i="328"/>
  <c r="W8" i="328"/>
  <c r="V8" i="328"/>
  <c r="U8" i="328"/>
  <c r="T8" i="328"/>
  <c r="S8" i="328"/>
  <c r="M7" i="328"/>
  <c r="B16" i="327"/>
  <c r="F14" i="327"/>
  <c r="F13" i="327"/>
  <c r="F12" i="327"/>
  <c r="A10" i="327"/>
  <c r="DM8" i="327"/>
  <c r="DL8" i="327"/>
  <c r="DK8" i="327"/>
  <c r="DJ8" i="327"/>
  <c r="DI8" i="327"/>
  <c r="DH8" i="327"/>
  <c r="DG8" i="327"/>
  <c r="DF8" i="327"/>
  <c r="DE8" i="327"/>
  <c r="DD8" i="327"/>
  <c r="DC8" i="327"/>
  <c r="DB8" i="327"/>
  <c r="DA8" i="327"/>
  <c r="CZ8" i="327"/>
  <c r="CY8" i="327"/>
  <c r="CX8" i="327"/>
  <c r="CW8" i="327"/>
  <c r="CV8" i="327"/>
  <c r="CU8" i="327"/>
  <c r="CT8" i="327"/>
  <c r="CS8" i="327"/>
  <c r="CR8" i="327"/>
  <c r="CQ8" i="327"/>
  <c r="CP8" i="327"/>
  <c r="CO8" i="327"/>
  <c r="CN8" i="327"/>
  <c r="CM8" i="327"/>
  <c r="CL8" i="327"/>
  <c r="CK8" i="327"/>
  <c r="CJ8" i="327"/>
  <c r="CI8" i="327"/>
  <c r="CH8" i="327"/>
  <c r="CG8" i="327"/>
  <c r="CF8" i="327"/>
  <c r="CE8" i="327"/>
  <c r="CD8" i="327"/>
  <c r="CC8" i="327"/>
  <c r="CB8" i="327"/>
  <c r="CA8" i="327"/>
  <c r="BY8" i="327"/>
  <c r="BX8" i="327"/>
  <c r="BW8" i="327"/>
  <c r="BV8" i="327"/>
  <c r="BU8" i="327"/>
  <c r="BT8" i="327"/>
  <c r="BS8" i="327"/>
  <c r="BR8" i="327"/>
  <c r="BQ8" i="327"/>
  <c r="BP8" i="327"/>
  <c r="BO8" i="327"/>
  <c r="BN8" i="327"/>
  <c r="BM8" i="327"/>
  <c r="BL8" i="327"/>
  <c r="BK8" i="327"/>
  <c r="BJ8" i="327"/>
  <c r="BI8" i="327"/>
  <c r="BH8" i="327"/>
  <c r="BG8" i="327"/>
  <c r="BF8" i="327"/>
  <c r="BE8" i="327"/>
  <c r="BD8" i="327"/>
  <c r="BC8" i="327"/>
  <c r="BB8" i="327"/>
  <c r="BA8" i="327"/>
  <c r="AZ8" i="327"/>
  <c r="AY8" i="327"/>
  <c r="AX8" i="327"/>
  <c r="AW8" i="327"/>
  <c r="AV8" i="327"/>
  <c r="AU8" i="327"/>
  <c r="AT8" i="327"/>
  <c r="AS8" i="327"/>
  <c r="AR8" i="327"/>
  <c r="AQ8" i="327"/>
  <c r="AP8" i="327"/>
  <c r="AO8" i="327"/>
  <c r="AN8" i="327"/>
  <c r="AM8" i="327"/>
  <c r="AL8" i="327"/>
  <c r="AK8" i="327"/>
  <c r="AJ8" i="327"/>
  <c r="AI8" i="327"/>
  <c r="AH8" i="327"/>
  <c r="AG8" i="327"/>
  <c r="AF8" i="327"/>
  <c r="AE8" i="327"/>
  <c r="AD8" i="327"/>
  <c r="AC8" i="327"/>
  <c r="AB8" i="327"/>
  <c r="AA8" i="327"/>
  <c r="Z8" i="327"/>
  <c r="Y8" i="327"/>
  <c r="X8" i="327"/>
  <c r="W8" i="327"/>
  <c r="V8" i="327"/>
  <c r="U8" i="327"/>
  <c r="T8" i="327"/>
  <c r="S8" i="327"/>
  <c r="M7" i="327"/>
  <c r="B16" i="326"/>
  <c r="F14" i="326"/>
  <c r="F13" i="326"/>
  <c r="F12" i="326"/>
  <c r="A10" i="326"/>
  <c r="DM8" i="326"/>
  <c r="DL8" i="326"/>
  <c r="DK8" i="326"/>
  <c r="DJ8" i="326"/>
  <c r="DI8" i="326"/>
  <c r="DH8" i="326"/>
  <c r="DG8" i="326"/>
  <c r="DF8" i="326"/>
  <c r="DE8" i="326"/>
  <c r="DD8" i="326"/>
  <c r="DC8" i="326"/>
  <c r="DB8" i="326"/>
  <c r="DA8" i="326"/>
  <c r="CZ8" i="326"/>
  <c r="CY8" i="326"/>
  <c r="CX8" i="326"/>
  <c r="CW8" i="326"/>
  <c r="CV8" i="326"/>
  <c r="CU8" i="326"/>
  <c r="CT8" i="326"/>
  <c r="CS8" i="326"/>
  <c r="CR8" i="326"/>
  <c r="CQ8" i="326"/>
  <c r="CP8" i="326"/>
  <c r="CO8" i="326"/>
  <c r="CN8" i="326"/>
  <c r="CM8" i="326"/>
  <c r="CL8" i="326"/>
  <c r="CK8" i="326"/>
  <c r="CJ8" i="326"/>
  <c r="CI8" i="326"/>
  <c r="CH8" i="326"/>
  <c r="CG8" i="326"/>
  <c r="CF8" i="326"/>
  <c r="CE8" i="326"/>
  <c r="CD8" i="326"/>
  <c r="CC8" i="326"/>
  <c r="CB8" i="326"/>
  <c r="CA8" i="326"/>
  <c r="BZ8" i="326"/>
  <c r="BY8" i="326"/>
  <c r="BX8" i="326"/>
  <c r="BW8" i="326"/>
  <c r="BV8" i="326"/>
  <c r="BU8" i="326"/>
  <c r="BT8" i="326"/>
  <c r="BS8" i="326"/>
  <c r="BR8" i="326"/>
  <c r="BQ8" i="326"/>
  <c r="BP8" i="326"/>
  <c r="BO8" i="326"/>
  <c r="BN8" i="326"/>
  <c r="BM8" i="326"/>
  <c r="BL8" i="326"/>
  <c r="BK8" i="326"/>
  <c r="BJ8" i="326"/>
  <c r="BI8" i="326"/>
  <c r="BH8" i="326"/>
  <c r="BG8" i="326"/>
  <c r="BF8" i="326"/>
  <c r="BE8" i="326"/>
  <c r="BD8" i="326"/>
  <c r="BC8" i="326"/>
  <c r="BB8" i="326"/>
  <c r="BA8" i="326"/>
  <c r="AZ8" i="326"/>
  <c r="AY8" i="326"/>
  <c r="AX8" i="326"/>
  <c r="AW8" i="326"/>
  <c r="AV8" i="326"/>
  <c r="AU8" i="326"/>
  <c r="AT8" i="326"/>
  <c r="AS8" i="326"/>
  <c r="AR8" i="326"/>
  <c r="AQ8" i="326"/>
  <c r="AP8" i="326"/>
  <c r="AO8" i="326"/>
  <c r="AN8" i="326"/>
  <c r="AM8" i="326"/>
  <c r="AL8" i="326"/>
  <c r="AK8" i="326"/>
  <c r="AJ8" i="326"/>
  <c r="AI8" i="326"/>
  <c r="AH8" i="326"/>
  <c r="AG8" i="326"/>
  <c r="AF8" i="326"/>
  <c r="AE8" i="326"/>
  <c r="AD8" i="326"/>
  <c r="AC8" i="326"/>
  <c r="AB8" i="326"/>
  <c r="AA8" i="326"/>
  <c r="Z8" i="326"/>
  <c r="Y8" i="326"/>
  <c r="X8" i="326"/>
  <c r="W8" i="326"/>
  <c r="V8" i="326"/>
  <c r="U8" i="326"/>
  <c r="T8" i="326"/>
  <c r="S8" i="326"/>
  <c r="M7" i="326"/>
  <c r="B16" i="325"/>
  <c r="F14" i="325"/>
  <c r="F13" i="325"/>
  <c r="F12" i="325"/>
  <c r="A10" i="325"/>
  <c r="DM8" i="325"/>
  <c r="DL8" i="325"/>
  <c r="DK8" i="325"/>
  <c r="DJ8" i="325"/>
  <c r="DI8" i="325"/>
  <c r="DH8" i="325"/>
  <c r="DG8" i="325"/>
  <c r="DF8" i="325"/>
  <c r="DE8" i="325"/>
  <c r="DD8" i="325"/>
  <c r="DC8" i="325"/>
  <c r="DB8" i="325"/>
  <c r="DA8" i="325"/>
  <c r="CZ8" i="325"/>
  <c r="CY8" i="325"/>
  <c r="CX8" i="325"/>
  <c r="CW8" i="325"/>
  <c r="CV8" i="325"/>
  <c r="CU8" i="325"/>
  <c r="CT8" i="325"/>
  <c r="CS8" i="325"/>
  <c r="CR8" i="325"/>
  <c r="CQ8" i="325"/>
  <c r="CP8" i="325"/>
  <c r="CO8" i="325"/>
  <c r="CN8" i="325"/>
  <c r="CM8" i="325"/>
  <c r="CL8" i="325"/>
  <c r="CK8" i="325"/>
  <c r="CJ8" i="325"/>
  <c r="CI8" i="325"/>
  <c r="CH8" i="325"/>
  <c r="CG8" i="325"/>
  <c r="CF8" i="325"/>
  <c r="CE8" i="325"/>
  <c r="CD8" i="325"/>
  <c r="CC8" i="325"/>
  <c r="CB8" i="325"/>
  <c r="CA8" i="325"/>
  <c r="BY8" i="325"/>
  <c r="BX8" i="325"/>
  <c r="BW8" i="325"/>
  <c r="BV8" i="325"/>
  <c r="BU8" i="325"/>
  <c r="BT8" i="325"/>
  <c r="BS8" i="325"/>
  <c r="BR8" i="325"/>
  <c r="BQ8" i="325"/>
  <c r="BP8" i="325"/>
  <c r="BO8" i="325"/>
  <c r="BN8" i="325"/>
  <c r="BM8" i="325"/>
  <c r="BL8" i="325"/>
  <c r="BK8" i="325"/>
  <c r="BJ8" i="325"/>
  <c r="BI8" i="325"/>
  <c r="BH8" i="325"/>
  <c r="BG8" i="325"/>
  <c r="BF8" i="325"/>
  <c r="BE8" i="325"/>
  <c r="BD8" i="325"/>
  <c r="BC8" i="325"/>
  <c r="BB8" i="325"/>
  <c r="BA8" i="325"/>
  <c r="AZ8" i="325"/>
  <c r="AY8" i="325"/>
  <c r="AX8" i="325"/>
  <c r="AW8" i="325"/>
  <c r="AV8" i="325"/>
  <c r="AU8" i="325"/>
  <c r="AT8" i="325"/>
  <c r="AS8" i="325"/>
  <c r="AR8" i="325"/>
  <c r="AQ8" i="325"/>
  <c r="AP8" i="325"/>
  <c r="AO8" i="325"/>
  <c r="AN8" i="325"/>
  <c r="AM8" i="325"/>
  <c r="AL8" i="325"/>
  <c r="AK8" i="325"/>
  <c r="AJ8" i="325"/>
  <c r="AI8" i="325"/>
  <c r="AH8" i="325"/>
  <c r="AG8" i="325"/>
  <c r="AF8" i="325"/>
  <c r="AE8" i="325"/>
  <c r="AD8" i="325"/>
  <c r="AC8" i="325"/>
  <c r="AB8" i="325"/>
  <c r="AA8" i="325"/>
  <c r="Z8" i="325"/>
  <c r="Y8" i="325"/>
  <c r="X8" i="325"/>
  <c r="W8" i="325"/>
  <c r="V8" i="325"/>
  <c r="U8" i="325"/>
  <c r="T8" i="325"/>
  <c r="S8" i="325"/>
  <c r="M7" i="325"/>
  <c r="P7" i="325" s="1"/>
  <c r="B16" i="324"/>
  <c r="F14" i="324"/>
  <c r="F13" i="324"/>
  <c r="F12" i="324"/>
  <c r="A10" i="324"/>
  <c r="DM8" i="324"/>
  <c r="DL8" i="324"/>
  <c r="DK8" i="324"/>
  <c r="DJ8" i="324"/>
  <c r="DI8" i="324"/>
  <c r="DH8" i="324"/>
  <c r="DG8" i="324"/>
  <c r="DF8" i="324"/>
  <c r="DE8" i="324"/>
  <c r="DD8" i="324"/>
  <c r="DC8" i="324"/>
  <c r="DB8" i="324"/>
  <c r="DA8" i="324"/>
  <c r="CZ8" i="324"/>
  <c r="CY8" i="324"/>
  <c r="CX8" i="324"/>
  <c r="CW8" i="324"/>
  <c r="CV8" i="324"/>
  <c r="CU8" i="324"/>
  <c r="CT8" i="324"/>
  <c r="CS8" i="324"/>
  <c r="CR8" i="324"/>
  <c r="CQ8" i="324"/>
  <c r="CP8" i="324"/>
  <c r="CO8" i="324"/>
  <c r="CN8" i="324"/>
  <c r="CM8" i="324"/>
  <c r="CL8" i="324"/>
  <c r="CK8" i="324"/>
  <c r="CJ8" i="324"/>
  <c r="CI8" i="324"/>
  <c r="CH8" i="324"/>
  <c r="CG8" i="324"/>
  <c r="CF8" i="324"/>
  <c r="CE8" i="324"/>
  <c r="CD8" i="324"/>
  <c r="CC8" i="324"/>
  <c r="CB8" i="324"/>
  <c r="CA8" i="324"/>
  <c r="BY8" i="324"/>
  <c r="BX8" i="324"/>
  <c r="BW8" i="324"/>
  <c r="BV8" i="324"/>
  <c r="BU8" i="324"/>
  <c r="BT8" i="324"/>
  <c r="BS8" i="324"/>
  <c r="BR8" i="324"/>
  <c r="BQ8" i="324"/>
  <c r="BP8" i="324"/>
  <c r="BO8" i="324"/>
  <c r="BN8" i="324"/>
  <c r="BM8" i="324"/>
  <c r="BL8" i="324"/>
  <c r="BK8" i="324"/>
  <c r="BJ8" i="324"/>
  <c r="BI8" i="324"/>
  <c r="BH8" i="324"/>
  <c r="BG8" i="324"/>
  <c r="BF8" i="324"/>
  <c r="BE8" i="324"/>
  <c r="BD8" i="324"/>
  <c r="BC8" i="324"/>
  <c r="BB8" i="324"/>
  <c r="BA8" i="324"/>
  <c r="AZ8" i="324"/>
  <c r="AY8" i="324"/>
  <c r="AX8" i="324"/>
  <c r="AW8" i="324"/>
  <c r="AV8" i="324"/>
  <c r="AU8" i="324"/>
  <c r="AT8" i="324"/>
  <c r="AS8" i="324"/>
  <c r="AR8" i="324"/>
  <c r="AQ8" i="324"/>
  <c r="AP8" i="324"/>
  <c r="AO8" i="324"/>
  <c r="AN8" i="324"/>
  <c r="AM8" i="324"/>
  <c r="AL8" i="324"/>
  <c r="AK8" i="324"/>
  <c r="AJ8" i="324"/>
  <c r="AI8" i="324"/>
  <c r="AH8" i="324"/>
  <c r="AG8" i="324"/>
  <c r="AF8" i="324"/>
  <c r="AE8" i="324"/>
  <c r="AD8" i="324"/>
  <c r="AC8" i="324"/>
  <c r="AB8" i="324"/>
  <c r="AA8" i="324"/>
  <c r="Z8" i="324"/>
  <c r="Y8" i="324"/>
  <c r="X8" i="324"/>
  <c r="W8" i="324"/>
  <c r="V8" i="324"/>
  <c r="U8" i="324"/>
  <c r="T8" i="324"/>
  <c r="S8" i="324"/>
  <c r="M7" i="324"/>
  <c r="Q7" i="324" s="1"/>
  <c r="B16" i="323"/>
  <c r="F14" i="323"/>
  <c r="F13" i="323"/>
  <c r="F12" i="323"/>
  <c r="A10" i="323"/>
  <c r="DM8" i="323"/>
  <c r="DL8" i="323"/>
  <c r="DK8" i="323"/>
  <c r="DJ8" i="323"/>
  <c r="DI8" i="323"/>
  <c r="DH8" i="323"/>
  <c r="DG8" i="323"/>
  <c r="DF8" i="323"/>
  <c r="DE8" i="323"/>
  <c r="DD8" i="323"/>
  <c r="DC8" i="323"/>
  <c r="DB8" i="323"/>
  <c r="DA8" i="323"/>
  <c r="CZ8" i="323"/>
  <c r="CY8" i="323"/>
  <c r="CX8" i="323"/>
  <c r="CW8" i="323"/>
  <c r="CV8" i="323"/>
  <c r="CU8" i="323"/>
  <c r="CT8" i="323"/>
  <c r="CS8" i="323"/>
  <c r="CR8" i="323"/>
  <c r="CQ8" i="323"/>
  <c r="CP8" i="323"/>
  <c r="CO8" i="323"/>
  <c r="CN8" i="323"/>
  <c r="CM8" i="323"/>
  <c r="CL8" i="323"/>
  <c r="CK8" i="323"/>
  <c r="CJ8" i="323"/>
  <c r="CI8" i="323"/>
  <c r="CH8" i="323"/>
  <c r="CG8" i="323"/>
  <c r="CF8" i="323"/>
  <c r="CE8" i="323"/>
  <c r="CD8" i="323"/>
  <c r="CC8" i="323"/>
  <c r="CB8" i="323"/>
  <c r="CA8" i="323"/>
  <c r="BY8" i="323"/>
  <c r="BX8" i="323"/>
  <c r="BW8" i="323"/>
  <c r="BV8" i="323"/>
  <c r="BU8" i="323"/>
  <c r="BT8" i="323"/>
  <c r="BS8" i="323"/>
  <c r="BR8" i="323"/>
  <c r="BQ8" i="323"/>
  <c r="BP8" i="323"/>
  <c r="BO8" i="323"/>
  <c r="BN8" i="323"/>
  <c r="BM8" i="323"/>
  <c r="BL8" i="323"/>
  <c r="BK8" i="323"/>
  <c r="BJ8" i="323"/>
  <c r="BI8" i="323"/>
  <c r="BH8" i="323"/>
  <c r="BG8" i="323"/>
  <c r="BF8" i="323"/>
  <c r="BE8" i="323"/>
  <c r="BD8" i="323"/>
  <c r="BC8" i="323"/>
  <c r="BB8" i="323"/>
  <c r="BA8" i="323"/>
  <c r="AZ8" i="323"/>
  <c r="AY8" i="323"/>
  <c r="AX8" i="323"/>
  <c r="AW8" i="323"/>
  <c r="AV8" i="323"/>
  <c r="AU8" i="323"/>
  <c r="AT8" i="323"/>
  <c r="AS8" i="323"/>
  <c r="AR8" i="323"/>
  <c r="AQ8" i="323"/>
  <c r="AP8" i="323"/>
  <c r="AO8" i="323"/>
  <c r="AN8" i="323"/>
  <c r="AM8" i="323"/>
  <c r="AL8" i="323"/>
  <c r="AK8" i="323"/>
  <c r="AJ8" i="323"/>
  <c r="AI8" i="323"/>
  <c r="AH8" i="323"/>
  <c r="AG8" i="323"/>
  <c r="AF8" i="323"/>
  <c r="AE8" i="323"/>
  <c r="AD8" i="323"/>
  <c r="AC8" i="323"/>
  <c r="AB8" i="323"/>
  <c r="AA8" i="323"/>
  <c r="Z8" i="323"/>
  <c r="Y8" i="323"/>
  <c r="X8" i="323"/>
  <c r="W8" i="323"/>
  <c r="V8" i="323"/>
  <c r="U8" i="323"/>
  <c r="T8" i="323"/>
  <c r="S8" i="323"/>
  <c r="M7" i="323"/>
  <c r="Q7" i="323" s="1"/>
  <c r="B16" i="322"/>
  <c r="F14" i="322"/>
  <c r="F13" i="322"/>
  <c r="F12" i="322"/>
  <c r="A10" i="322"/>
  <c r="DM8" i="322"/>
  <c r="DL8" i="322"/>
  <c r="DK8" i="322"/>
  <c r="DJ8" i="322"/>
  <c r="DI8" i="322"/>
  <c r="DH8" i="322"/>
  <c r="DG8" i="322"/>
  <c r="DF8" i="322"/>
  <c r="DE8" i="322"/>
  <c r="DD8" i="322"/>
  <c r="DC8" i="322"/>
  <c r="DB8" i="322"/>
  <c r="DA8" i="322"/>
  <c r="CZ8" i="322"/>
  <c r="CY8" i="322"/>
  <c r="CX8" i="322"/>
  <c r="CW8" i="322"/>
  <c r="CV8" i="322"/>
  <c r="CU8" i="322"/>
  <c r="CT8" i="322"/>
  <c r="CS8" i="322"/>
  <c r="CR8" i="322"/>
  <c r="CQ8" i="322"/>
  <c r="CP8" i="322"/>
  <c r="CO8" i="322"/>
  <c r="CN8" i="322"/>
  <c r="CM8" i="322"/>
  <c r="CL8" i="322"/>
  <c r="CK8" i="322"/>
  <c r="CJ8" i="322"/>
  <c r="CI8" i="322"/>
  <c r="CH8" i="322"/>
  <c r="CG8" i="322"/>
  <c r="CF8" i="322"/>
  <c r="CE8" i="322"/>
  <c r="CD8" i="322"/>
  <c r="CC8" i="322"/>
  <c r="CB8" i="322"/>
  <c r="CA8" i="322"/>
  <c r="BY8" i="322"/>
  <c r="BX8" i="322"/>
  <c r="BW8" i="322"/>
  <c r="BV8" i="322"/>
  <c r="BU8" i="322"/>
  <c r="BT8" i="322"/>
  <c r="BS8" i="322"/>
  <c r="BR8" i="322"/>
  <c r="BQ8" i="322"/>
  <c r="BP8" i="322"/>
  <c r="BO8" i="322"/>
  <c r="BN8" i="322"/>
  <c r="BM8" i="322"/>
  <c r="BL8" i="322"/>
  <c r="BK8" i="322"/>
  <c r="BJ8" i="322"/>
  <c r="BI8" i="322"/>
  <c r="BH8" i="322"/>
  <c r="BG8" i="322"/>
  <c r="BF8" i="322"/>
  <c r="BE8" i="322"/>
  <c r="BD8" i="322"/>
  <c r="BC8" i="322"/>
  <c r="BB8" i="322"/>
  <c r="BA8" i="322"/>
  <c r="AZ8" i="322"/>
  <c r="AY8" i="322"/>
  <c r="AX8" i="322"/>
  <c r="AW8" i="322"/>
  <c r="AV8" i="322"/>
  <c r="AU8" i="322"/>
  <c r="AT8" i="322"/>
  <c r="AS8" i="322"/>
  <c r="AR8" i="322"/>
  <c r="AQ8" i="322"/>
  <c r="AP8" i="322"/>
  <c r="AO8" i="322"/>
  <c r="AN8" i="322"/>
  <c r="AM8" i="322"/>
  <c r="AL8" i="322"/>
  <c r="AK8" i="322"/>
  <c r="AJ8" i="322"/>
  <c r="AI8" i="322"/>
  <c r="AH8" i="322"/>
  <c r="AG8" i="322"/>
  <c r="AF8" i="322"/>
  <c r="AE8" i="322"/>
  <c r="AD8" i="322"/>
  <c r="AC8" i="322"/>
  <c r="AB8" i="322"/>
  <c r="AA8" i="322"/>
  <c r="Z8" i="322"/>
  <c r="Y8" i="322"/>
  <c r="X8" i="322"/>
  <c r="W8" i="322"/>
  <c r="V8" i="322"/>
  <c r="U8" i="322"/>
  <c r="T8" i="322"/>
  <c r="S8" i="322"/>
  <c r="M7" i="322"/>
  <c r="Q7" i="322" s="1"/>
  <c r="B16" i="321"/>
  <c r="F14" i="321"/>
  <c r="F13" i="321"/>
  <c r="F12" i="321"/>
  <c r="A10" i="321"/>
  <c r="DM8" i="321"/>
  <c r="DL8" i="321"/>
  <c r="DK8" i="321"/>
  <c r="DJ8" i="321"/>
  <c r="DI8" i="321"/>
  <c r="DH8" i="321"/>
  <c r="DG8" i="321"/>
  <c r="DF8" i="321"/>
  <c r="DE8" i="321"/>
  <c r="DD8" i="321"/>
  <c r="DC8" i="321"/>
  <c r="DB8" i="321"/>
  <c r="DA8" i="321"/>
  <c r="CZ8" i="321"/>
  <c r="CY8" i="321"/>
  <c r="CX8" i="321"/>
  <c r="CW8" i="321"/>
  <c r="CV8" i="321"/>
  <c r="CU8" i="321"/>
  <c r="CT8" i="321"/>
  <c r="CS8" i="321"/>
  <c r="CR8" i="321"/>
  <c r="CQ8" i="321"/>
  <c r="CP8" i="321"/>
  <c r="CO8" i="321"/>
  <c r="CN8" i="321"/>
  <c r="CM8" i="321"/>
  <c r="CL8" i="321"/>
  <c r="CK8" i="321"/>
  <c r="CJ8" i="321"/>
  <c r="CI8" i="321"/>
  <c r="CH8" i="321"/>
  <c r="CG8" i="321"/>
  <c r="CF8" i="321"/>
  <c r="CE8" i="321"/>
  <c r="CD8" i="321"/>
  <c r="CC8" i="321"/>
  <c r="CB8" i="321"/>
  <c r="CA8" i="321"/>
  <c r="BY8" i="321"/>
  <c r="BX8" i="321"/>
  <c r="BW8" i="321"/>
  <c r="BV8" i="321"/>
  <c r="BU8" i="321"/>
  <c r="BT8" i="321"/>
  <c r="BS8" i="321"/>
  <c r="BR8" i="321"/>
  <c r="BQ8" i="321"/>
  <c r="BP8" i="321"/>
  <c r="BO8" i="321"/>
  <c r="BN8" i="321"/>
  <c r="BM8" i="321"/>
  <c r="BL8" i="321"/>
  <c r="BK8" i="321"/>
  <c r="BJ8" i="321"/>
  <c r="BI8" i="321"/>
  <c r="BH8" i="321"/>
  <c r="BG8" i="321"/>
  <c r="BF8" i="321"/>
  <c r="BE8" i="321"/>
  <c r="BD8" i="321"/>
  <c r="BC8" i="321"/>
  <c r="BB8" i="321"/>
  <c r="BA8" i="321"/>
  <c r="AZ8" i="321"/>
  <c r="AY8" i="321"/>
  <c r="AX8" i="321"/>
  <c r="AW8" i="321"/>
  <c r="AV8" i="321"/>
  <c r="AU8" i="321"/>
  <c r="AT8" i="321"/>
  <c r="AS8" i="321"/>
  <c r="AR8" i="321"/>
  <c r="AQ8" i="321"/>
  <c r="AP8" i="321"/>
  <c r="AO8" i="321"/>
  <c r="AN8" i="321"/>
  <c r="AM8" i="321"/>
  <c r="AL8" i="321"/>
  <c r="AK8" i="321"/>
  <c r="AJ8" i="321"/>
  <c r="AI8" i="321"/>
  <c r="AH8" i="321"/>
  <c r="AG8" i="321"/>
  <c r="AF8" i="321"/>
  <c r="AE8" i="321"/>
  <c r="AD8" i="321"/>
  <c r="AC8" i="321"/>
  <c r="AB8" i="321"/>
  <c r="AA8" i="321"/>
  <c r="Z8" i="321"/>
  <c r="Y8" i="321"/>
  <c r="X8" i="321"/>
  <c r="W8" i="321"/>
  <c r="V8" i="321"/>
  <c r="U8" i="321"/>
  <c r="T8" i="321"/>
  <c r="S8" i="321"/>
  <c r="M7" i="321"/>
  <c r="Q7" i="321" s="1"/>
  <c r="B20" i="320"/>
  <c r="F18" i="320"/>
  <c r="F17" i="320"/>
  <c r="F16" i="320"/>
  <c r="A13" i="320"/>
  <c r="DM11" i="320"/>
  <c r="DL11" i="320"/>
  <c r="DK11" i="320"/>
  <c r="DJ11" i="320"/>
  <c r="DI11" i="320"/>
  <c r="DH11" i="320"/>
  <c r="DG11" i="320"/>
  <c r="DF11" i="320"/>
  <c r="DE11" i="320"/>
  <c r="DD11" i="320"/>
  <c r="DC11" i="320"/>
  <c r="DB11" i="320"/>
  <c r="DA11" i="320"/>
  <c r="CZ11" i="320"/>
  <c r="CY11" i="320"/>
  <c r="CX11" i="320"/>
  <c r="CW11" i="320"/>
  <c r="CV11" i="320"/>
  <c r="CU11" i="320"/>
  <c r="CT11" i="320"/>
  <c r="CS11" i="320"/>
  <c r="CR11" i="320"/>
  <c r="CQ11" i="320"/>
  <c r="CP11" i="320"/>
  <c r="W11" i="320"/>
  <c r="V11" i="320"/>
  <c r="U11" i="320"/>
  <c r="T11" i="320"/>
  <c r="S11" i="320"/>
  <c r="M10" i="320"/>
  <c r="P10" i="320" s="1"/>
  <c r="M9" i="320"/>
  <c r="Q9" i="320" s="1"/>
  <c r="M8" i="320"/>
  <c r="P8" i="320" s="1"/>
  <c r="M7" i="320"/>
  <c r="B16" i="319"/>
  <c r="F14" i="319"/>
  <c r="F13" i="319"/>
  <c r="F12" i="319"/>
  <c r="A10" i="319"/>
  <c r="DM8" i="319"/>
  <c r="DL8" i="319"/>
  <c r="DK8" i="319"/>
  <c r="DJ8" i="319"/>
  <c r="DI8" i="319"/>
  <c r="DH8" i="319"/>
  <c r="DG8" i="319"/>
  <c r="DF8" i="319"/>
  <c r="DE8" i="319"/>
  <c r="DD8" i="319"/>
  <c r="DC8" i="319"/>
  <c r="DB8" i="319"/>
  <c r="DA8" i="319"/>
  <c r="CZ8" i="319"/>
  <c r="CY8" i="319"/>
  <c r="CX8" i="319"/>
  <c r="CW8" i="319"/>
  <c r="CV8" i="319"/>
  <c r="CU8" i="319"/>
  <c r="CT8" i="319"/>
  <c r="CS8" i="319"/>
  <c r="CR8" i="319"/>
  <c r="CQ8" i="319"/>
  <c r="CP8" i="319"/>
  <c r="CO8" i="319"/>
  <c r="CN8" i="319"/>
  <c r="CM8" i="319"/>
  <c r="CL8" i="319"/>
  <c r="CK8" i="319"/>
  <c r="CJ8" i="319"/>
  <c r="CI8" i="319"/>
  <c r="CH8" i="319"/>
  <c r="CG8" i="319"/>
  <c r="CF8" i="319"/>
  <c r="CE8" i="319"/>
  <c r="CD8" i="319"/>
  <c r="CC8" i="319"/>
  <c r="CB8" i="319"/>
  <c r="CA8" i="319"/>
  <c r="BY8" i="319"/>
  <c r="BX8" i="319"/>
  <c r="BW8" i="319"/>
  <c r="BV8" i="319"/>
  <c r="BU8" i="319"/>
  <c r="BT8" i="319"/>
  <c r="BS8" i="319"/>
  <c r="BR8" i="319"/>
  <c r="BQ8" i="319"/>
  <c r="BP8" i="319"/>
  <c r="BO8" i="319"/>
  <c r="BN8" i="319"/>
  <c r="BM8" i="319"/>
  <c r="BL8" i="319"/>
  <c r="BK8" i="319"/>
  <c r="BJ8" i="319"/>
  <c r="BI8" i="319"/>
  <c r="BH8" i="319"/>
  <c r="BG8" i="319"/>
  <c r="BF8" i="319"/>
  <c r="BE8" i="319"/>
  <c r="BD8" i="319"/>
  <c r="BC8" i="319"/>
  <c r="BB8" i="319"/>
  <c r="BA8" i="319"/>
  <c r="AZ8" i="319"/>
  <c r="AY8" i="319"/>
  <c r="AX8" i="319"/>
  <c r="AW8" i="319"/>
  <c r="AV8" i="319"/>
  <c r="AU8" i="319"/>
  <c r="AT8" i="319"/>
  <c r="AS8" i="319"/>
  <c r="AR8" i="319"/>
  <c r="AQ8" i="319"/>
  <c r="AP8" i="319"/>
  <c r="AO8" i="319"/>
  <c r="AN8" i="319"/>
  <c r="AM8" i="319"/>
  <c r="AL8" i="319"/>
  <c r="AK8" i="319"/>
  <c r="AJ8" i="319"/>
  <c r="AI8" i="319"/>
  <c r="AH8" i="319"/>
  <c r="AG8" i="319"/>
  <c r="AF8" i="319"/>
  <c r="AE8" i="319"/>
  <c r="AD8" i="319"/>
  <c r="AC8" i="319"/>
  <c r="AB8" i="319"/>
  <c r="AA8" i="319"/>
  <c r="Z8" i="319"/>
  <c r="Y8" i="319"/>
  <c r="X8" i="319"/>
  <c r="W8" i="319"/>
  <c r="V8" i="319"/>
  <c r="U8" i="319"/>
  <c r="T8" i="319"/>
  <c r="S8" i="319"/>
  <c r="M7" i="319"/>
  <c r="Q7" i="319" s="1"/>
  <c r="B16" i="318"/>
  <c r="F14" i="318"/>
  <c r="F13" i="318"/>
  <c r="F12" i="318"/>
  <c r="A10" i="318"/>
  <c r="DM8" i="318"/>
  <c r="DL8" i="318"/>
  <c r="DK8" i="318"/>
  <c r="DJ8" i="318"/>
  <c r="DI8" i="318"/>
  <c r="DH8" i="318"/>
  <c r="DG8" i="318"/>
  <c r="DF8" i="318"/>
  <c r="DE8" i="318"/>
  <c r="DD8" i="318"/>
  <c r="DC8" i="318"/>
  <c r="DB8" i="318"/>
  <c r="DA8" i="318"/>
  <c r="CZ8" i="318"/>
  <c r="CY8" i="318"/>
  <c r="CX8" i="318"/>
  <c r="CW8" i="318"/>
  <c r="CV8" i="318"/>
  <c r="CU8" i="318"/>
  <c r="CT8" i="318"/>
  <c r="CS8" i="318"/>
  <c r="CR8" i="318"/>
  <c r="CQ8" i="318"/>
  <c r="CP8" i="318"/>
  <c r="CO8" i="318"/>
  <c r="CN8" i="318"/>
  <c r="CM8" i="318"/>
  <c r="CL8" i="318"/>
  <c r="CK8" i="318"/>
  <c r="CJ8" i="318"/>
  <c r="CI8" i="318"/>
  <c r="CH8" i="318"/>
  <c r="CG8" i="318"/>
  <c r="CF8" i="318"/>
  <c r="CE8" i="318"/>
  <c r="CD8" i="318"/>
  <c r="CC8" i="318"/>
  <c r="CB8" i="318"/>
  <c r="CA8" i="318"/>
  <c r="BZ8" i="318"/>
  <c r="BY8" i="318"/>
  <c r="BX8" i="318"/>
  <c r="BW8" i="318"/>
  <c r="BV8" i="318"/>
  <c r="BU8" i="318"/>
  <c r="BT8" i="318"/>
  <c r="BS8" i="318"/>
  <c r="BR8" i="318"/>
  <c r="BQ8" i="318"/>
  <c r="BP8" i="318"/>
  <c r="BO8" i="318"/>
  <c r="BN8" i="318"/>
  <c r="BM8" i="318"/>
  <c r="BL8" i="318"/>
  <c r="BK8" i="318"/>
  <c r="BJ8" i="318"/>
  <c r="BI8" i="318"/>
  <c r="BH8" i="318"/>
  <c r="BG8" i="318"/>
  <c r="BE8" i="318"/>
  <c r="BD8" i="318"/>
  <c r="BC8" i="318"/>
  <c r="BB8" i="318"/>
  <c r="BA8" i="318"/>
  <c r="AZ8" i="318"/>
  <c r="AY8" i="318"/>
  <c r="AX8" i="318"/>
  <c r="AW8" i="318"/>
  <c r="AV8" i="318"/>
  <c r="AU8" i="318"/>
  <c r="AT8" i="318"/>
  <c r="AS8" i="318"/>
  <c r="AR8" i="318"/>
  <c r="AQ8" i="318"/>
  <c r="AP8" i="318"/>
  <c r="AO8" i="318"/>
  <c r="AN8" i="318"/>
  <c r="AM8" i="318"/>
  <c r="AL8" i="318"/>
  <c r="AK8" i="318"/>
  <c r="AJ8" i="318"/>
  <c r="AI8" i="318"/>
  <c r="AH8" i="318"/>
  <c r="AG8" i="318"/>
  <c r="AF8" i="318"/>
  <c r="AE8" i="318"/>
  <c r="AD8" i="318"/>
  <c r="AC8" i="318"/>
  <c r="AB8" i="318"/>
  <c r="AA8" i="318"/>
  <c r="Z8" i="318"/>
  <c r="Y8" i="318"/>
  <c r="X8" i="318"/>
  <c r="W8" i="318"/>
  <c r="V8" i="318"/>
  <c r="U8" i="318"/>
  <c r="T8" i="318"/>
  <c r="S8" i="318"/>
  <c r="Q7" i="318"/>
  <c r="B16" i="316"/>
  <c r="F14" i="316"/>
  <c r="F13" i="316"/>
  <c r="F12" i="316"/>
  <c r="A10" i="316"/>
  <c r="DM8" i="316"/>
  <c r="DL8" i="316"/>
  <c r="DK8" i="316"/>
  <c r="DJ8" i="316"/>
  <c r="DI8" i="316"/>
  <c r="DH8" i="316"/>
  <c r="DG8" i="316"/>
  <c r="DF8" i="316"/>
  <c r="DE8" i="316"/>
  <c r="DD8" i="316"/>
  <c r="DC8" i="316"/>
  <c r="DB8" i="316"/>
  <c r="DA8" i="316"/>
  <c r="CZ8" i="316"/>
  <c r="CY8" i="316"/>
  <c r="CX8" i="316"/>
  <c r="CW8" i="316"/>
  <c r="CV8" i="316"/>
  <c r="CU8" i="316"/>
  <c r="CT8" i="316"/>
  <c r="CS8" i="316"/>
  <c r="CR8" i="316"/>
  <c r="CQ8" i="316"/>
  <c r="CP8" i="316"/>
  <c r="CO8" i="316"/>
  <c r="CN8" i="316"/>
  <c r="CM8" i="316"/>
  <c r="CL8" i="316"/>
  <c r="CK8" i="316"/>
  <c r="CJ8" i="316"/>
  <c r="CI8" i="316"/>
  <c r="CH8" i="316"/>
  <c r="CG8" i="316"/>
  <c r="CF8" i="316"/>
  <c r="CE8" i="316"/>
  <c r="CD8" i="316"/>
  <c r="CC8" i="316"/>
  <c r="CB8" i="316"/>
  <c r="CA8" i="316"/>
  <c r="BY8" i="316"/>
  <c r="BX8" i="316"/>
  <c r="BW8" i="316"/>
  <c r="BV8" i="316"/>
  <c r="BU8" i="316"/>
  <c r="BT8" i="316"/>
  <c r="BS8" i="316"/>
  <c r="BR8" i="316"/>
  <c r="BQ8" i="316"/>
  <c r="BP8" i="316"/>
  <c r="BO8" i="316"/>
  <c r="BN8" i="316"/>
  <c r="BM8" i="316"/>
  <c r="BL8" i="316"/>
  <c r="BK8" i="316"/>
  <c r="BJ8" i="316"/>
  <c r="BI8" i="316"/>
  <c r="BH8" i="316"/>
  <c r="BG8" i="316"/>
  <c r="BF8" i="316"/>
  <c r="BE8" i="316"/>
  <c r="BD8" i="316"/>
  <c r="BC8" i="316"/>
  <c r="BB8" i="316"/>
  <c r="BA8" i="316"/>
  <c r="AZ8" i="316"/>
  <c r="AY8" i="316"/>
  <c r="AX8" i="316"/>
  <c r="AW8" i="316"/>
  <c r="AV8" i="316"/>
  <c r="AU8" i="316"/>
  <c r="AT8" i="316"/>
  <c r="AS8" i="316"/>
  <c r="AR8" i="316"/>
  <c r="AQ8" i="316"/>
  <c r="AP8" i="316"/>
  <c r="AO8" i="316"/>
  <c r="AN8" i="316"/>
  <c r="AM8" i="316"/>
  <c r="AL8" i="316"/>
  <c r="AK8" i="316"/>
  <c r="AJ8" i="316"/>
  <c r="AI8" i="316"/>
  <c r="AH8" i="316"/>
  <c r="AG8" i="316"/>
  <c r="AF8" i="316"/>
  <c r="AE8" i="316"/>
  <c r="AD8" i="316"/>
  <c r="AC8" i="316"/>
  <c r="AB8" i="316"/>
  <c r="AA8" i="316"/>
  <c r="Z8" i="316"/>
  <c r="Y8" i="316"/>
  <c r="X8" i="316"/>
  <c r="W8" i="316"/>
  <c r="V8" i="316"/>
  <c r="U8" i="316"/>
  <c r="T8" i="316"/>
  <c r="S8" i="316"/>
  <c r="M7" i="316"/>
  <c r="Q7" i="316" s="1"/>
  <c r="B16" i="315"/>
  <c r="F14" i="315"/>
  <c r="F13" i="315"/>
  <c r="A10" i="315"/>
  <c r="DM8" i="315"/>
  <c r="DL8" i="315"/>
  <c r="DK8" i="315"/>
  <c r="DJ8" i="315"/>
  <c r="DI8" i="315"/>
  <c r="DH8" i="315"/>
  <c r="DG8" i="315"/>
  <c r="DF8" i="315"/>
  <c r="DE8" i="315"/>
  <c r="DD8" i="315"/>
  <c r="DC8" i="315"/>
  <c r="DB8" i="315"/>
  <c r="DA8" i="315"/>
  <c r="CZ8" i="315"/>
  <c r="CY8" i="315"/>
  <c r="CX8" i="315"/>
  <c r="CW8" i="315"/>
  <c r="CV8" i="315"/>
  <c r="CU8" i="315"/>
  <c r="CT8" i="315"/>
  <c r="CS8" i="315"/>
  <c r="CR8" i="315"/>
  <c r="CQ8" i="315"/>
  <c r="CP8" i="315"/>
  <c r="CO8" i="315"/>
  <c r="CN8" i="315"/>
  <c r="CM8" i="315"/>
  <c r="CL8" i="315"/>
  <c r="CK8" i="315"/>
  <c r="CJ8" i="315"/>
  <c r="CI8" i="315"/>
  <c r="CH8" i="315"/>
  <c r="CG8" i="315"/>
  <c r="CF8" i="315"/>
  <c r="CE8" i="315"/>
  <c r="CD8" i="315"/>
  <c r="CC8" i="315"/>
  <c r="CB8" i="315"/>
  <c r="CA8" i="315"/>
  <c r="BZ8" i="315"/>
  <c r="BY8" i="315"/>
  <c r="BX8" i="315"/>
  <c r="BW8" i="315"/>
  <c r="BV8" i="315"/>
  <c r="BU8" i="315"/>
  <c r="BT8" i="315"/>
  <c r="BS8" i="315"/>
  <c r="BR8" i="315"/>
  <c r="BQ8" i="315"/>
  <c r="BP8" i="315"/>
  <c r="BO8" i="315"/>
  <c r="BN8" i="315"/>
  <c r="BM8" i="315"/>
  <c r="BL8" i="315"/>
  <c r="BK8" i="315"/>
  <c r="BJ8" i="315"/>
  <c r="BI8" i="315"/>
  <c r="BH8" i="315"/>
  <c r="BG8" i="315"/>
  <c r="BF8" i="315"/>
  <c r="BE8" i="315"/>
  <c r="BD8" i="315"/>
  <c r="BC8" i="315"/>
  <c r="BB8" i="315"/>
  <c r="BA8" i="315"/>
  <c r="AZ8" i="315"/>
  <c r="AY8" i="315"/>
  <c r="AX8" i="315"/>
  <c r="AW8" i="315"/>
  <c r="AV8" i="315"/>
  <c r="AU8" i="315"/>
  <c r="AS8" i="315"/>
  <c r="AR8" i="315"/>
  <c r="AQ8" i="315"/>
  <c r="AP8" i="315"/>
  <c r="AO8" i="315"/>
  <c r="AN8" i="315"/>
  <c r="AM8" i="315"/>
  <c r="AL8" i="315"/>
  <c r="AK8" i="315"/>
  <c r="AJ8" i="315"/>
  <c r="AI8" i="315"/>
  <c r="AH8" i="315"/>
  <c r="AG8" i="315"/>
  <c r="AF8" i="315"/>
  <c r="AE8" i="315"/>
  <c r="AD8" i="315"/>
  <c r="AC8" i="315"/>
  <c r="AB8" i="315"/>
  <c r="AA8" i="315"/>
  <c r="Z8" i="315"/>
  <c r="Y8" i="315"/>
  <c r="X8" i="315"/>
  <c r="W8" i="315"/>
  <c r="V8" i="315"/>
  <c r="U8" i="315"/>
  <c r="T8" i="315"/>
  <c r="S8" i="315"/>
  <c r="M7" i="315"/>
  <c r="B16" i="314"/>
  <c r="F14" i="314"/>
  <c r="F13" i="314"/>
  <c r="F12" i="314"/>
  <c r="A10" i="314"/>
  <c r="DM8" i="314"/>
  <c r="DL8" i="314"/>
  <c r="DK8" i="314"/>
  <c r="DJ8" i="314"/>
  <c r="DI8" i="314"/>
  <c r="DH8" i="314"/>
  <c r="DG8" i="314"/>
  <c r="DF8" i="314"/>
  <c r="DE8" i="314"/>
  <c r="DD8" i="314"/>
  <c r="DC8" i="314"/>
  <c r="DB8" i="314"/>
  <c r="DA8" i="314"/>
  <c r="CZ8" i="314"/>
  <c r="CY8" i="314"/>
  <c r="CX8" i="314"/>
  <c r="CW8" i="314"/>
  <c r="CV8" i="314"/>
  <c r="CU8" i="314"/>
  <c r="CT8" i="314"/>
  <c r="CS8" i="314"/>
  <c r="CR8" i="314"/>
  <c r="CQ8" i="314"/>
  <c r="CP8" i="314"/>
  <c r="CO8" i="314"/>
  <c r="CN8" i="314"/>
  <c r="CM8" i="314"/>
  <c r="CL8" i="314"/>
  <c r="CK8" i="314"/>
  <c r="CJ8" i="314"/>
  <c r="CI8" i="314"/>
  <c r="CH8" i="314"/>
  <c r="CG8" i="314"/>
  <c r="CF8" i="314"/>
  <c r="CE8" i="314"/>
  <c r="CD8" i="314"/>
  <c r="CC8" i="314"/>
  <c r="CB8" i="314"/>
  <c r="CA8" i="314"/>
  <c r="BY8" i="314"/>
  <c r="BX8" i="314"/>
  <c r="BW8" i="314"/>
  <c r="BV8" i="314"/>
  <c r="BU8" i="314"/>
  <c r="BT8" i="314"/>
  <c r="BS8" i="314"/>
  <c r="BR8" i="314"/>
  <c r="BQ8" i="314"/>
  <c r="BP8" i="314"/>
  <c r="BO8" i="314"/>
  <c r="BN8" i="314"/>
  <c r="BM8" i="314"/>
  <c r="BL8" i="314"/>
  <c r="BK8" i="314"/>
  <c r="BJ8" i="314"/>
  <c r="BI8" i="314"/>
  <c r="BH8" i="314"/>
  <c r="BG8" i="314"/>
  <c r="BF8" i="314"/>
  <c r="BE8" i="314"/>
  <c r="BD8" i="314"/>
  <c r="BC8" i="314"/>
  <c r="BB8" i="314"/>
  <c r="BA8" i="314"/>
  <c r="AZ8" i="314"/>
  <c r="AY8" i="314"/>
  <c r="AX8" i="314"/>
  <c r="AW8" i="314"/>
  <c r="AV8" i="314"/>
  <c r="AU8" i="314"/>
  <c r="AT8" i="314"/>
  <c r="AS8" i="314"/>
  <c r="AR8" i="314"/>
  <c r="AQ8" i="314"/>
  <c r="AP8" i="314"/>
  <c r="AO8" i="314"/>
  <c r="AN8" i="314"/>
  <c r="AM8" i="314"/>
  <c r="AL8" i="314"/>
  <c r="AK8" i="314"/>
  <c r="AJ8" i="314"/>
  <c r="AI8" i="314"/>
  <c r="AH8" i="314"/>
  <c r="AG8" i="314"/>
  <c r="AF8" i="314"/>
  <c r="AE8" i="314"/>
  <c r="AD8" i="314"/>
  <c r="AC8" i="314"/>
  <c r="AB8" i="314"/>
  <c r="AA8" i="314"/>
  <c r="Z8" i="314"/>
  <c r="Y8" i="314"/>
  <c r="X8" i="314"/>
  <c r="W8" i="314"/>
  <c r="V8" i="314"/>
  <c r="U8" i="314"/>
  <c r="T8" i="314"/>
  <c r="S8" i="314"/>
  <c r="M7" i="314"/>
  <c r="B16" i="313"/>
  <c r="F14" i="313"/>
  <c r="F13" i="313"/>
  <c r="F12" i="313"/>
  <c r="A10" i="313"/>
  <c r="DM8" i="313"/>
  <c r="DL8" i="313"/>
  <c r="DK8" i="313"/>
  <c r="DJ8" i="313"/>
  <c r="DI8" i="313"/>
  <c r="DH8" i="313"/>
  <c r="DG8" i="313"/>
  <c r="DF8" i="313"/>
  <c r="DE8" i="313"/>
  <c r="DD8" i="313"/>
  <c r="DC8" i="313"/>
  <c r="DB8" i="313"/>
  <c r="DA8" i="313"/>
  <c r="CZ8" i="313"/>
  <c r="CY8" i="313"/>
  <c r="CX8" i="313"/>
  <c r="CW8" i="313"/>
  <c r="CV8" i="313"/>
  <c r="CU8" i="313"/>
  <c r="CT8" i="313"/>
  <c r="CS8" i="313"/>
  <c r="CR8" i="313"/>
  <c r="CQ8" i="313"/>
  <c r="CP8" i="313"/>
  <c r="CO8" i="313"/>
  <c r="CN8" i="313"/>
  <c r="CM8" i="313"/>
  <c r="CL8" i="313"/>
  <c r="CK8" i="313"/>
  <c r="CJ8" i="313"/>
  <c r="CI8" i="313"/>
  <c r="CH8" i="313"/>
  <c r="CG8" i="313"/>
  <c r="CF8" i="313"/>
  <c r="CE8" i="313"/>
  <c r="CD8" i="313"/>
  <c r="CC8" i="313"/>
  <c r="CB8" i="313"/>
  <c r="CA8" i="313"/>
  <c r="BZ8" i="313"/>
  <c r="BY8" i="313"/>
  <c r="BX8" i="313"/>
  <c r="BW8" i="313"/>
  <c r="BV8" i="313"/>
  <c r="BU8" i="313"/>
  <c r="BT8" i="313"/>
  <c r="BS8" i="313"/>
  <c r="BR8" i="313"/>
  <c r="BQ8" i="313"/>
  <c r="BP8" i="313"/>
  <c r="BO8" i="313"/>
  <c r="BN8" i="313"/>
  <c r="BM8" i="313"/>
  <c r="BL8" i="313"/>
  <c r="BK8" i="313"/>
  <c r="BJ8" i="313"/>
  <c r="BI8" i="313"/>
  <c r="BH8" i="313"/>
  <c r="BG8" i="313"/>
  <c r="BF8" i="313"/>
  <c r="BD8" i="313"/>
  <c r="BC8" i="313"/>
  <c r="BB8" i="313"/>
  <c r="BA8" i="313"/>
  <c r="AZ8" i="313"/>
  <c r="AY8" i="313"/>
  <c r="AX8" i="313"/>
  <c r="AW8" i="313"/>
  <c r="AV8" i="313"/>
  <c r="AU8" i="313"/>
  <c r="AT8" i="313"/>
  <c r="AS8" i="313"/>
  <c r="AR8" i="313"/>
  <c r="AQ8" i="313"/>
  <c r="AP8" i="313"/>
  <c r="AO8" i="313"/>
  <c r="AN8" i="313"/>
  <c r="AM8" i="313"/>
  <c r="AL8" i="313"/>
  <c r="AK8" i="313"/>
  <c r="AJ8" i="313"/>
  <c r="AI8" i="313"/>
  <c r="AH8" i="313"/>
  <c r="AG8" i="313"/>
  <c r="AF8" i="313"/>
  <c r="AE8" i="313"/>
  <c r="AD8" i="313"/>
  <c r="AC8" i="313"/>
  <c r="AB8" i="313"/>
  <c r="AA8" i="313"/>
  <c r="Z8" i="313"/>
  <c r="Y8" i="313"/>
  <c r="X8" i="313"/>
  <c r="W8" i="313"/>
  <c r="V8" i="313"/>
  <c r="U8" i="313"/>
  <c r="T8" i="313"/>
  <c r="S8" i="313"/>
  <c r="M7" i="313"/>
  <c r="B16" i="312"/>
  <c r="F14" i="312"/>
  <c r="F13" i="312"/>
  <c r="F12" i="312"/>
  <c r="A10" i="312"/>
  <c r="DM8" i="312"/>
  <c r="DL8" i="312"/>
  <c r="DK8" i="312"/>
  <c r="DJ8" i="312"/>
  <c r="DI8" i="312"/>
  <c r="DH8" i="312"/>
  <c r="DG8" i="312"/>
  <c r="DF8" i="312"/>
  <c r="DE8" i="312"/>
  <c r="DD8" i="312"/>
  <c r="DC8" i="312"/>
  <c r="DB8" i="312"/>
  <c r="DA8" i="312"/>
  <c r="CZ8" i="312"/>
  <c r="CY8" i="312"/>
  <c r="CX8" i="312"/>
  <c r="CW8" i="312"/>
  <c r="CV8" i="312"/>
  <c r="CU8" i="312"/>
  <c r="CT8" i="312"/>
  <c r="CS8" i="312"/>
  <c r="CR8" i="312"/>
  <c r="CQ8" i="312"/>
  <c r="CP8" i="312"/>
  <c r="CO8" i="312"/>
  <c r="CN8" i="312"/>
  <c r="CM8" i="312"/>
  <c r="CL8" i="312"/>
  <c r="CK8" i="312"/>
  <c r="CJ8" i="312"/>
  <c r="CI8" i="312"/>
  <c r="CH8" i="312"/>
  <c r="CG8" i="312"/>
  <c r="CF8" i="312"/>
  <c r="CE8" i="312"/>
  <c r="CD8" i="312"/>
  <c r="CC8" i="312"/>
  <c r="CB8" i="312"/>
  <c r="CA8" i="312"/>
  <c r="BZ8" i="312"/>
  <c r="BY8" i="312"/>
  <c r="BX8" i="312"/>
  <c r="BW8" i="312"/>
  <c r="BV8" i="312"/>
  <c r="BU8" i="312"/>
  <c r="BT8" i="312"/>
  <c r="BS8" i="312"/>
  <c r="BR8" i="312"/>
  <c r="BQ8" i="312"/>
  <c r="BP8" i="312"/>
  <c r="BO8" i="312"/>
  <c r="BN8" i="312"/>
  <c r="BM8" i="312"/>
  <c r="BL8" i="312"/>
  <c r="BK8" i="312"/>
  <c r="BJ8" i="312"/>
  <c r="BI8" i="312"/>
  <c r="BH8" i="312"/>
  <c r="BG8" i="312"/>
  <c r="BF8" i="312"/>
  <c r="BE8" i="312"/>
  <c r="BD8" i="312"/>
  <c r="BC8" i="312"/>
  <c r="BB8" i="312"/>
  <c r="BA8" i="312"/>
  <c r="AZ8" i="312"/>
  <c r="AY8" i="312"/>
  <c r="AX8" i="312"/>
  <c r="AW8" i="312"/>
  <c r="AV8" i="312"/>
  <c r="AU8" i="312"/>
  <c r="AS8" i="312"/>
  <c r="AR8" i="312"/>
  <c r="AQ8" i="312"/>
  <c r="AP8" i="312"/>
  <c r="AO8" i="312"/>
  <c r="AN8" i="312"/>
  <c r="AM8" i="312"/>
  <c r="AL8" i="312"/>
  <c r="AK8" i="312"/>
  <c r="AJ8" i="312"/>
  <c r="AI8" i="312"/>
  <c r="AH8" i="312"/>
  <c r="AG8" i="312"/>
  <c r="AF8" i="312"/>
  <c r="AE8" i="312"/>
  <c r="AD8" i="312"/>
  <c r="AC8" i="312"/>
  <c r="AB8" i="312"/>
  <c r="AA8" i="312"/>
  <c r="Z8" i="312"/>
  <c r="Y8" i="312"/>
  <c r="X8" i="312"/>
  <c r="W8" i="312"/>
  <c r="V8" i="312"/>
  <c r="U8" i="312"/>
  <c r="T8" i="312"/>
  <c r="S8" i="312"/>
  <c r="M7" i="312"/>
  <c r="B16" i="311"/>
  <c r="F14" i="311"/>
  <c r="F13" i="311"/>
  <c r="F12" i="311"/>
  <c r="A10" i="311"/>
  <c r="DM8" i="311"/>
  <c r="DL8" i="311"/>
  <c r="DK8" i="311"/>
  <c r="DJ8" i="311"/>
  <c r="DI8" i="311"/>
  <c r="DH8" i="311"/>
  <c r="DG8" i="311"/>
  <c r="DF8" i="311"/>
  <c r="DE8" i="311"/>
  <c r="DD8" i="311"/>
  <c r="DC8" i="311"/>
  <c r="DB8" i="311"/>
  <c r="DA8" i="311"/>
  <c r="CZ8" i="311"/>
  <c r="CY8" i="311"/>
  <c r="CX8" i="311"/>
  <c r="CW8" i="311"/>
  <c r="CV8" i="311"/>
  <c r="CU8" i="311"/>
  <c r="CT8" i="311"/>
  <c r="CS8" i="311"/>
  <c r="CR8" i="311"/>
  <c r="CQ8" i="311"/>
  <c r="CP8" i="311"/>
  <c r="CO8" i="311"/>
  <c r="CN8" i="311"/>
  <c r="CM8" i="311"/>
  <c r="CL8" i="311"/>
  <c r="CK8" i="311"/>
  <c r="CJ8" i="311"/>
  <c r="CI8" i="311"/>
  <c r="CH8" i="311"/>
  <c r="CG8" i="311"/>
  <c r="CF8" i="311"/>
  <c r="CE8" i="311"/>
  <c r="CD8" i="311"/>
  <c r="CC8" i="311"/>
  <c r="CB8" i="311"/>
  <c r="CA8" i="311"/>
  <c r="BZ8" i="311"/>
  <c r="BY8" i="311"/>
  <c r="BX8" i="311"/>
  <c r="BW8" i="311"/>
  <c r="BV8" i="311"/>
  <c r="BU8" i="311"/>
  <c r="BT8" i="311"/>
  <c r="BS8" i="311"/>
  <c r="BR8" i="311"/>
  <c r="BQ8" i="311"/>
  <c r="BP8" i="311"/>
  <c r="BO8" i="311"/>
  <c r="BN8" i="311"/>
  <c r="BM8" i="311"/>
  <c r="BL8" i="311"/>
  <c r="BK8" i="311"/>
  <c r="BJ8" i="311"/>
  <c r="BI8" i="311"/>
  <c r="BH8" i="311"/>
  <c r="BG8" i="311"/>
  <c r="BF8" i="311"/>
  <c r="BE8" i="311"/>
  <c r="BD8" i="311"/>
  <c r="BC8" i="311"/>
  <c r="BB8" i="311"/>
  <c r="BA8" i="311"/>
  <c r="AZ8" i="311"/>
  <c r="AY8" i="311"/>
  <c r="AX8" i="311"/>
  <c r="AW8" i="311"/>
  <c r="AV8" i="311"/>
  <c r="AU8" i="311"/>
  <c r="AS8" i="311"/>
  <c r="AR8" i="311"/>
  <c r="AQ8" i="311"/>
  <c r="AP8" i="311"/>
  <c r="AO8" i="311"/>
  <c r="AN8" i="311"/>
  <c r="AM8" i="311"/>
  <c r="AL8" i="311"/>
  <c r="AK8" i="311"/>
  <c r="AJ8" i="311"/>
  <c r="AI8" i="311"/>
  <c r="AH8" i="311"/>
  <c r="AG8" i="311"/>
  <c r="AF8" i="311"/>
  <c r="AE8" i="311"/>
  <c r="AD8" i="311"/>
  <c r="AC8" i="311"/>
  <c r="AB8" i="311"/>
  <c r="AA8" i="311"/>
  <c r="Z8" i="311"/>
  <c r="Y8" i="311"/>
  <c r="X8" i="311"/>
  <c r="W8" i="311"/>
  <c r="V8" i="311"/>
  <c r="U8" i="311"/>
  <c r="T8" i="311"/>
  <c r="S8" i="311"/>
  <c r="M7" i="311"/>
  <c r="M8" i="311" s="1"/>
  <c r="E14" i="311" s="1"/>
  <c r="B16" i="310"/>
  <c r="F14" i="310"/>
  <c r="F13" i="310"/>
  <c r="F12" i="310"/>
  <c r="A10" i="310"/>
  <c r="DM8" i="310"/>
  <c r="DL8" i="310"/>
  <c r="DK8" i="310"/>
  <c r="DJ8" i="310"/>
  <c r="DI8" i="310"/>
  <c r="DH8" i="310"/>
  <c r="DG8" i="310"/>
  <c r="DF8" i="310"/>
  <c r="DE8" i="310"/>
  <c r="DD8" i="310"/>
  <c r="DC8" i="310"/>
  <c r="DB8" i="310"/>
  <c r="DA8" i="310"/>
  <c r="CZ8" i="310"/>
  <c r="CY8" i="310"/>
  <c r="CX8" i="310"/>
  <c r="CW8" i="310"/>
  <c r="CV8" i="310"/>
  <c r="CU8" i="310"/>
  <c r="CT8" i="310"/>
  <c r="CS8" i="310"/>
  <c r="CR8" i="310"/>
  <c r="CQ8" i="310"/>
  <c r="CP8" i="310"/>
  <c r="CO8" i="310"/>
  <c r="CN8" i="310"/>
  <c r="CM8" i="310"/>
  <c r="CL8" i="310"/>
  <c r="CK8" i="310"/>
  <c r="CJ8" i="310"/>
  <c r="CI8" i="310"/>
  <c r="CH8" i="310"/>
  <c r="CG8" i="310"/>
  <c r="CF8" i="310"/>
  <c r="CE8" i="310"/>
  <c r="CD8" i="310"/>
  <c r="CC8" i="310"/>
  <c r="CB8" i="310"/>
  <c r="CA8" i="310"/>
  <c r="BZ8" i="310"/>
  <c r="BY8" i="310"/>
  <c r="BX8" i="310"/>
  <c r="BW8" i="310"/>
  <c r="BV8" i="310"/>
  <c r="BU8" i="310"/>
  <c r="BT8" i="310"/>
  <c r="BS8" i="310"/>
  <c r="BR8" i="310"/>
  <c r="BQ8" i="310"/>
  <c r="BP8" i="310"/>
  <c r="BO8" i="310"/>
  <c r="BN8" i="310"/>
  <c r="BM8" i="310"/>
  <c r="BL8" i="310"/>
  <c r="BK8" i="310"/>
  <c r="BJ8" i="310"/>
  <c r="BI8" i="310"/>
  <c r="BH8" i="310"/>
  <c r="BG8" i="310"/>
  <c r="BF8" i="310"/>
  <c r="BE8" i="310"/>
  <c r="BD8" i="310"/>
  <c r="BC8" i="310"/>
  <c r="BB8" i="310"/>
  <c r="BA8" i="310"/>
  <c r="AZ8" i="310"/>
  <c r="AY8" i="310"/>
  <c r="AX8" i="310"/>
  <c r="AW8" i="310"/>
  <c r="AV8" i="310"/>
  <c r="AU8" i="310"/>
  <c r="AS8" i="310"/>
  <c r="AR8" i="310"/>
  <c r="AQ8" i="310"/>
  <c r="AP8" i="310"/>
  <c r="AO8" i="310"/>
  <c r="AN8" i="310"/>
  <c r="AM8" i="310"/>
  <c r="AL8" i="310"/>
  <c r="AK8" i="310"/>
  <c r="AJ8" i="310"/>
  <c r="AI8" i="310"/>
  <c r="AH8" i="310"/>
  <c r="AG8" i="310"/>
  <c r="AF8" i="310"/>
  <c r="AE8" i="310"/>
  <c r="AD8" i="310"/>
  <c r="AC8" i="310"/>
  <c r="AB8" i="310"/>
  <c r="AA8" i="310"/>
  <c r="Z8" i="310"/>
  <c r="Y8" i="310"/>
  <c r="X8" i="310"/>
  <c r="W8" i="310"/>
  <c r="V8" i="310"/>
  <c r="U8" i="310"/>
  <c r="T8" i="310"/>
  <c r="S8" i="310"/>
  <c r="M7" i="310"/>
  <c r="B16" i="308"/>
  <c r="F14" i="308"/>
  <c r="F13" i="308"/>
  <c r="F12" i="308"/>
  <c r="A10" i="308"/>
  <c r="DM8" i="308"/>
  <c r="DL8" i="308"/>
  <c r="DK8" i="308"/>
  <c r="DJ8" i="308"/>
  <c r="DI8" i="308"/>
  <c r="DH8" i="308"/>
  <c r="DG8" i="308"/>
  <c r="DF8" i="308"/>
  <c r="DE8" i="308"/>
  <c r="DD8" i="308"/>
  <c r="DC8" i="308"/>
  <c r="DB8" i="308"/>
  <c r="DA8" i="308"/>
  <c r="CZ8" i="308"/>
  <c r="CY8" i="308"/>
  <c r="CX8" i="308"/>
  <c r="CW8" i="308"/>
  <c r="CV8" i="308"/>
  <c r="CU8" i="308"/>
  <c r="CT8" i="308"/>
  <c r="CS8" i="308"/>
  <c r="CR8" i="308"/>
  <c r="CQ8" i="308"/>
  <c r="CP8" i="308"/>
  <c r="CO8" i="308"/>
  <c r="CN8" i="308"/>
  <c r="CM8" i="308"/>
  <c r="CL8" i="308"/>
  <c r="CK8" i="308"/>
  <c r="CJ8" i="308"/>
  <c r="CI8" i="308"/>
  <c r="CH8" i="308"/>
  <c r="CG8" i="308"/>
  <c r="CF8" i="308"/>
  <c r="CE8" i="308"/>
  <c r="CD8" i="308"/>
  <c r="CC8" i="308"/>
  <c r="CB8" i="308"/>
  <c r="CA8" i="308"/>
  <c r="BY8" i="308"/>
  <c r="BX8" i="308"/>
  <c r="BW8" i="308"/>
  <c r="BV8" i="308"/>
  <c r="BU8" i="308"/>
  <c r="BT8" i="308"/>
  <c r="BS8" i="308"/>
  <c r="BR8" i="308"/>
  <c r="BQ8" i="308"/>
  <c r="BP8" i="308"/>
  <c r="BO8" i="308"/>
  <c r="BN8" i="308"/>
  <c r="BM8" i="308"/>
  <c r="BL8" i="308"/>
  <c r="BK8" i="308"/>
  <c r="BJ8" i="308"/>
  <c r="BI8" i="308"/>
  <c r="BH8" i="308"/>
  <c r="BG8" i="308"/>
  <c r="BF8" i="308"/>
  <c r="BE8" i="308"/>
  <c r="BD8" i="308"/>
  <c r="BC8" i="308"/>
  <c r="BB8" i="308"/>
  <c r="BA8" i="308"/>
  <c r="AZ8" i="308"/>
  <c r="AY8" i="308"/>
  <c r="AX8" i="308"/>
  <c r="AW8" i="308"/>
  <c r="AV8" i="308"/>
  <c r="AU8" i="308"/>
  <c r="AT8" i="308"/>
  <c r="AS8" i="308"/>
  <c r="AR8" i="308"/>
  <c r="AQ8" i="308"/>
  <c r="AP8" i="308"/>
  <c r="AO8" i="308"/>
  <c r="AN8" i="308"/>
  <c r="AM8" i="308"/>
  <c r="AL8" i="308"/>
  <c r="AK8" i="308"/>
  <c r="AJ8" i="308"/>
  <c r="AI8" i="308"/>
  <c r="AH8" i="308"/>
  <c r="AG8" i="308"/>
  <c r="AF8" i="308"/>
  <c r="AE8" i="308"/>
  <c r="AD8" i="308"/>
  <c r="AC8" i="308"/>
  <c r="AB8" i="308"/>
  <c r="AA8" i="308"/>
  <c r="Z8" i="308"/>
  <c r="Y8" i="308"/>
  <c r="X8" i="308"/>
  <c r="W8" i="308"/>
  <c r="V8" i="308"/>
  <c r="U8" i="308"/>
  <c r="T8" i="308"/>
  <c r="S8" i="308"/>
  <c r="M7" i="308"/>
  <c r="Q7" i="308" s="1"/>
  <c r="B16" i="307"/>
  <c r="F14" i="307"/>
  <c r="F13" i="307"/>
  <c r="F12" i="307"/>
  <c r="A10" i="307"/>
  <c r="DM8" i="307"/>
  <c r="DL8" i="307"/>
  <c r="DK8" i="307"/>
  <c r="DJ8" i="307"/>
  <c r="DI8" i="307"/>
  <c r="DH8" i="307"/>
  <c r="DG8" i="307"/>
  <c r="DF8" i="307"/>
  <c r="DE8" i="307"/>
  <c r="DD8" i="307"/>
  <c r="DC8" i="307"/>
  <c r="DB8" i="307"/>
  <c r="DA8" i="307"/>
  <c r="CZ8" i="307"/>
  <c r="CY8" i="307"/>
  <c r="CX8" i="307"/>
  <c r="CW8" i="307"/>
  <c r="CV8" i="307"/>
  <c r="CU8" i="307"/>
  <c r="CT8" i="307"/>
  <c r="CS8" i="307"/>
  <c r="CR8" i="307"/>
  <c r="CQ8" i="307"/>
  <c r="CP8" i="307"/>
  <c r="CO8" i="307"/>
  <c r="CN8" i="307"/>
  <c r="CM8" i="307"/>
  <c r="CL8" i="307"/>
  <c r="CK8" i="307"/>
  <c r="CJ8" i="307"/>
  <c r="CI8" i="307"/>
  <c r="CH8" i="307"/>
  <c r="CG8" i="307"/>
  <c r="CF8" i="307"/>
  <c r="CE8" i="307"/>
  <c r="CD8" i="307"/>
  <c r="CC8" i="307"/>
  <c r="CB8" i="307"/>
  <c r="CA8" i="307"/>
  <c r="BZ8" i="307"/>
  <c r="BY8" i="307"/>
  <c r="BX8" i="307"/>
  <c r="BW8" i="307"/>
  <c r="BV8" i="307"/>
  <c r="BU8" i="307"/>
  <c r="BT8" i="307"/>
  <c r="BS8" i="307"/>
  <c r="BR8" i="307"/>
  <c r="BQ8" i="307"/>
  <c r="BP8" i="307"/>
  <c r="BO8" i="307"/>
  <c r="BN8" i="307"/>
  <c r="BM8" i="307"/>
  <c r="BL8" i="307"/>
  <c r="BK8" i="307"/>
  <c r="BJ8" i="307"/>
  <c r="BI8" i="307"/>
  <c r="BH8" i="307"/>
  <c r="BG8" i="307"/>
  <c r="BF8" i="307"/>
  <c r="BE8" i="307"/>
  <c r="BD8" i="307"/>
  <c r="BC8" i="307"/>
  <c r="BB8" i="307"/>
  <c r="BA8" i="307"/>
  <c r="AZ8" i="307"/>
  <c r="AY8" i="307"/>
  <c r="AX8" i="307"/>
  <c r="AW8" i="307"/>
  <c r="AV8" i="307"/>
  <c r="AU8" i="307"/>
  <c r="AS8" i="307"/>
  <c r="AR8" i="307"/>
  <c r="AQ8" i="307"/>
  <c r="AP8" i="307"/>
  <c r="AO8" i="307"/>
  <c r="AN8" i="307"/>
  <c r="AM8" i="307"/>
  <c r="AL8" i="307"/>
  <c r="AK8" i="307"/>
  <c r="AJ8" i="307"/>
  <c r="AI8" i="307"/>
  <c r="AH8" i="307"/>
  <c r="AG8" i="307"/>
  <c r="AF8" i="307"/>
  <c r="AE8" i="307"/>
  <c r="AD8" i="307"/>
  <c r="AC8" i="307"/>
  <c r="AB8" i="307"/>
  <c r="AA8" i="307"/>
  <c r="Z8" i="307"/>
  <c r="Y8" i="307"/>
  <c r="X8" i="307"/>
  <c r="W8" i="307"/>
  <c r="V8" i="307"/>
  <c r="U8" i="307"/>
  <c r="T8" i="307"/>
  <c r="S8" i="307"/>
  <c r="M7" i="307"/>
  <c r="B16" i="306"/>
  <c r="F14" i="306"/>
  <c r="F13" i="306"/>
  <c r="F12" i="306"/>
  <c r="A10" i="306"/>
  <c r="DM8" i="306"/>
  <c r="DL8" i="306"/>
  <c r="DK8" i="306"/>
  <c r="DJ8" i="306"/>
  <c r="DI8" i="306"/>
  <c r="DH8" i="306"/>
  <c r="DG8" i="306"/>
  <c r="DF8" i="306"/>
  <c r="DE8" i="306"/>
  <c r="DD8" i="306"/>
  <c r="DC8" i="306"/>
  <c r="DB8" i="306"/>
  <c r="DA8" i="306"/>
  <c r="CZ8" i="306"/>
  <c r="CY8" i="306"/>
  <c r="CX8" i="306"/>
  <c r="CW8" i="306"/>
  <c r="CV8" i="306"/>
  <c r="CU8" i="306"/>
  <c r="CT8" i="306"/>
  <c r="CS8" i="306"/>
  <c r="CR8" i="306"/>
  <c r="CQ8" i="306"/>
  <c r="CP8" i="306"/>
  <c r="CO8" i="306"/>
  <c r="CN8" i="306"/>
  <c r="CM8" i="306"/>
  <c r="CL8" i="306"/>
  <c r="CK8" i="306"/>
  <c r="CJ8" i="306"/>
  <c r="CI8" i="306"/>
  <c r="CH8" i="306"/>
  <c r="CG8" i="306"/>
  <c r="CF8" i="306"/>
  <c r="CE8" i="306"/>
  <c r="CD8" i="306"/>
  <c r="CC8" i="306"/>
  <c r="CB8" i="306"/>
  <c r="CA8" i="306"/>
  <c r="BZ8" i="306"/>
  <c r="BY8" i="306"/>
  <c r="BX8" i="306"/>
  <c r="BW8" i="306"/>
  <c r="BV8" i="306"/>
  <c r="BU8" i="306"/>
  <c r="BT8" i="306"/>
  <c r="BS8" i="306"/>
  <c r="BR8" i="306"/>
  <c r="BQ8" i="306"/>
  <c r="BP8" i="306"/>
  <c r="BO8" i="306"/>
  <c r="BN8" i="306"/>
  <c r="BM8" i="306"/>
  <c r="BL8" i="306"/>
  <c r="BK8" i="306"/>
  <c r="BJ8" i="306"/>
  <c r="BI8" i="306"/>
  <c r="BH8" i="306"/>
  <c r="BG8" i="306"/>
  <c r="BF8" i="306"/>
  <c r="BE8" i="306"/>
  <c r="BD8" i="306"/>
  <c r="BC8" i="306"/>
  <c r="BB8" i="306"/>
  <c r="BA8" i="306"/>
  <c r="AZ8" i="306"/>
  <c r="AY8" i="306"/>
  <c r="AX8" i="306"/>
  <c r="AW8" i="306"/>
  <c r="AV8" i="306"/>
  <c r="AU8" i="306"/>
  <c r="AT8" i="306"/>
  <c r="AR8" i="306"/>
  <c r="AQ8" i="306"/>
  <c r="AP8" i="306"/>
  <c r="AO8" i="306"/>
  <c r="AN8" i="306"/>
  <c r="AM8" i="306"/>
  <c r="AL8" i="306"/>
  <c r="AK8" i="306"/>
  <c r="AJ8" i="306"/>
  <c r="AI8" i="306"/>
  <c r="AH8" i="306"/>
  <c r="AG8" i="306"/>
  <c r="AF8" i="306"/>
  <c r="AE8" i="306"/>
  <c r="AD8" i="306"/>
  <c r="AC8" i="306"/>
  <c r="AB8" i="306"/>
  <c r="AA8" i="306"/>
  <c r="Z8" i="306"/>
  <c r="Y8" i="306"/>
  <c r="X8" i="306"/>
  <c r="W8" i="306"/>
  <c r="V8" i="306"/>
  <c r="U8" i="306"/>
  <c r="T8" i="306"/>
  <c r="S8" i="306"/>
  <c r="M7" i="306"/>
  <c r="B16" i="305"/>
  <c r="F14" i="305"/>
  <c r="F13" i="305"/>
  <c r="F12" i="305"/>
  <c r="A10" i="305"/>
  <c r="DM8" i="305"/>
  <c r="DL8" i="305"/>
  <c r="DK8" i="305"/>
  <c r="DJ8" i="305"/>
  <c r="DI8" i="305"/>
  <c r="DH8" i="305"/>
  <c r="DG8" i="305"/>
  <c r="DF8" i="305"/>
  <c r="DE8" i="305"/>
  <c r="DD8" i="305"/>
  <c r="DC8" i="305"/>
  <c r="DB8" i="305"/>
  <c r="DA8" i="305"/>
  <c r="CZ8" i="305"/>
  <c r="CY8" i="305"/>
  <c r="CX8" i="305"/>
  <c r="CW8" i="305"/>
  <c r="CV8" i="305"/>
  <c r="CU8" i="305"/>
  <c r="CT8" i="305"/>
  <c r="CS8" i="305"/>
  <c r="CR8" i="305"/>
  <c r="CQ8" i="305"/>
  <c r="CP8" i="305"/>
  <c r="CO8" i="305"/>
  <c r="CN8" i="305"/>
  <c r="CM8" i="305"/>
  <c r="CL8" i="305"/>
  <c r="CK8" i="305"/>
  <c r="CJ8" i="305"/>
  <c r="CI8" i="305"/>
  <c r="CH8" i="305"/>
  <c r="CG8" i="305"/>
  <c r="CF8" i="305"/>
  <c r="CE8" i="305"/>
  <c r="CD8" i="305"/>
  <c r="CC8" i="305"/>
  <c r="CB8" i="305"/>
  <c r="CA8" i="305"/>
  <c r="BZ8" i="305"/>
  <c r="BY8" i="305"/>
  <c r="BX8" i="305"/>
  <c r="BW8" i="305"/>
  <c r="BV8" i="305"/>
  <c r="BU8" i="305"/>
  <c r="BT8" i="305"/>
  <c r="BS8" i="305"/>
  <c r="BR8" i="305"/>
  <c r="BQ8" i="305"/>
  <c r="BP8" i="305"/>
  <c r="BO8" i="305"/>
  <c r="BN8" i="305"/>
  <c r="BM8" i="305"/>
  <c r="BL8" i="305"/>
  <c r="BK8" i="305"/>
  <c r="BJ8" i="305"/>
  <c r="BI8" i="305"/>
  <c r="BH8" i="305"/>
  <c r="BG8" i="305"/>
  <c r="BF8" i="305"/>
  <c r="BE8" i="305"/>
  <c r="BD8" i="305"/>
  <c r="BC8" i="305"/>
  <c r="BB8" i="305"/>
  <c r="BA8" i="305"/>
  <c r="AZ8" i="305"/>
  <c r="AY8" i="305"/>
  <c r="AX8" i="305"/>
  <c r="AW8" i="305"/>
  <c r="AV8" i="305"/>
  <c r="AU8" i="305"/>
  <c r="AS8" i="305"/>
  <c r="AR8" i="305"/>
  <c r="AQ8" i="305"/>
  <c r="AP8" i="305"/>
  <c r="AO8" i="305"/>
  <c r="AN8" i="305"/>
  <c r="AM8" i="305"/>
  <c r="AL8" i="305"/>
  <c r="AK8" i="305"/>
  <c r="AJ8" i="305"/>
  <c r="AI8" i="305"/>
  <c r="AH8" i="305"/>
  <c r="AG8" i="305"/>
  <c r="AF8" i="305"/>
  <c r="AE8" i="305"/>
  <c r="AD8" i="305"/>
  <c r="AC8" i="305"/>
  <c r="AB8" i="305"/>
  <c r="AA8" i="305"/>
  <c r="Z8" i="305"/>
  <c r="Y8" i="305"/>
  <c r="X8" i="305"/>
  <c r="W8" i="305"/>
  <c r="V8" i="305"/>
  <c r="U8" i="305"/>
  <c r="T8" i="305"/>
  <c r="S8" i="305"/>
  <c r="M7" i="305"/>
  <c r="B16" i="304"/>
  <c r="F14" i="304"/>
  <c r="F13" i="304"/>
  <c r="F12" i="304"/>
  <c r="A10" i="304"/>
  <c r="DM8" i="304"/>
  <c r="DL8" i="304"/>
  <c r="DK8" i="304"/>
  <c r="DJ8" i="304"/>
  <c r="DI8" i="304"/>
  <c r="DH8" i="304"/>
  <c r="DG8" i="304"/>
  <c r="DF8" i="304"/>
  <c r="DE8" i="304"/>
  <c r="DD8" i="304"/>
  <c r="DC8" i="304"/>
  <c r="DB8" i="304"/>
  <c r="DA8" i="304"/>
  <c r="CZ8" i="304"/>
  <c r="CX8" i="304"/>
  <c r="CW8" i="304"/>
  <c r="CV8" i="304"/>
  <c r="CU8" i="304"/>
  <c r="CT8" i="304"/>
  <c r="CS8" i="304"/>
  <c r="CR8" i="304"/>
  <c r="CQ8" i="304"/>
  <c r="CP8" i="304"/>
  <c r="CO8" i="304"/>
  <c r="CN8" i="304"/>
  <c r="CM8" i="304"/>
  <c r="CL8" i="304"/>
  <c r="CK8" i="304"/>
  <c r="CJ8" i="304"/>
  <c r="CI8" i="304"/>
  <c r="CH8" i="304"/>
  <c r="CG8" i="304"/>
  <c r="CF8" i="304"/>
  <c r="CE8" i="304"/>
  <c r="CD8" i="304"/>
  <c r="CC8" i="304"/>
  <c r="CB8" i="304"/>
  <c r="CA8" i="304"/>
  <c r="BZ8" i="304"/>
  <c r="BY8" i="304"/>
  <c r="BX8" i="304"/>
  <c r="BW8" i="304"/>
  <c r="BV8" i="304"/>
  <c r="BU8" i="304"/>
  <c r="BT8" i="304"/>
  <c r="BS8" i="304"/>
  <c r="BR8" i="304"/>
  <c r="BQ8" i="304"/>
  <c r="BP8" i="304"/>
  <c r="BO8" i="304"/>
  <c r="BN8" i="304"/>
  <c r="BM8" i="304"/>
  <c r="BL8" i="304"/>
  <c r="BK8" i="304"/>
  <c r="BJ8" i="304"/>
  <c r="BI8" i="304"/>
  <c r="BH8" i="304"/>
  <c r="BG8" i="304"/>
  <c r="BF8" i="304"/>
  <c r="BE8" i="304"/>
  <c r="BD8" i="304"/>
  <c r="BC8" i="304"/>
  <c r="BB8" i="304"/>
  <c r="BA8" i="304"/>
  <c r="AZ8" i="304"/>
  <c r="AY8" i="304"/>
  <c r="AX8" i="304"/>
  <c r="AW8" i="304"/>
  <c r="AV8" i="304"/>
  <c r="AU8" i="304"/>
  <c r="AT8" i="304"/>
  <c r="AS8" i="304"/>
  <c r="AR8" i="304"/>
  <c r="AQ8" i="304"/>
  <c r="AP8" i="304"/>
  <c r="AO8" i="304"/>
  <c r="AN8" i="304"/>
  <c r="AM8" i="304"/>
  <c r="AL8" i="304"/>
  <c r="AK8" i="304"/>
  <c r="AJ8" i="304"/>
  <c r="AI8" i="304"/>
  <c r="AH8" i="304"/>
  <c r="AG8" i="304"/>
  <c r="AF8" i="304"/>
  <c r="AE8" i="304"/>
  <c r="AD8" i="304"/>
  <c r="AC8" i="304"/>
  <c r="AB8" i="304"/>
  <c r="AA8" i="304"/>
  <c r="Z8" i="304"/>
  <c r="Y8" i="304"/>
  <c r="X8" i="304"/>
  <c r="W8" i="304"/>
  <c r="V8" i="304"/>
  <c r="U8" i="304"/>
  <c r="T8" i="304"/>
  <c r="S8" i="304"/>
  <c r="M7" i="304"/>
  <c r="P7" i="304" s="1"/>
  <c r="B16" i="303"/>
  <c r="F14" i="303"/>
  <c r="F13" i="303"/>
  <c r="F12" i="303"/>
  <c r="A10" i="303"/>
  <c r="DM8" i="303"/>
  <c r="DL8" i="303"/>
  <c r="DK8" i="303"/>
  <c r="DJ8" i="303"/>
  <c r="DI8" i="303"/>
  <c r="DH8" i="303"/>
  <c r="DG8" i="303"/>
  <c r="DF8" i="303"/>
  <c r="DE8" i="303"/>
  <c r="DD8" i="303"/>
  <c r="DC8" i="303"/>
  <c r="DB8" i="303"/>
  <c r="DA8" i="303"/>
  <c r="CZ8" i="303"/>
  <c r="CY8" i="303"/>
  <c r="CX8" i="303"/>
  <c r="CW8" i="303"/>
  <c r="CV8" i="303"/>
  <c r="CU8" i="303"/>
  <c r="CT8" i="303"/>
  <c r="CS8" i="303"/>
  <c r="CR8" i="303"/>
  <c r="CQ8" i="303"/>
  <c r="CP8" i="303"/>
  <c r="CO8" i="303"/>
  <c r="CN8" i="303"/>
  <c r="CM8" i="303"/>
  <c r="CL8" i="303"/>
  <c r="CK8" i="303"/>
  <c r="CJ8" i="303"/>
  <c r="CI8" i="303"/>
  <c r="CH8" i="303"/>
  <c r="CG8" i="303"/>
  <c r="CF8" i="303"/>
  <c r="CE8" i="303"/>
  <c r="CD8" i="303"/>
  <c r="CC8" i="303"/>
  <c r="CB8" i="303"/>
  <c r="CA8" i="303"/>
  <c r="BZ8" i="303"/>
  <c r="BY8" i="303"/>
  <c r="BX8" i="303"/>
  <c r="BW8" i="303"/>
  <c r="BV8" i="303"/>
  <c r="BU8" i="303"/>
  <c r="BT8" i="303"/>
  <c r="BS8" i="303"/>
  <c r="BR8" i="303"/>
  <c r="BQ8" i="303"/>
  <c r="BP8" i="303"/>
  <c r="BO8" i="303"/>
  <c r="BN8" i="303"/>
  <c r="BM8" i="303"/>
  <c r="BL8" i="303"/>
  <c r="BK8" i="303"/>
  <c r="BJ8" i="303"/>
  <c r="BI8" i="303"/>
  <c r="BH8" i="303"/>
  <c r="BG8" i="303"/>
  <c r="BF8" i="303"/>
  <c r="BE8" i="303"/>
  <c r="BD8" i="303"/>
  <c r="BC8" i="303"/>
  <c r="BB8" i="303"/>
  <c r="BA8" i="303"/>
  <c r="AZ8" i="303"/>
  <c r="AY8" i="303"/>
  <c r="AX8" i="303"/>
  <c r="AW8" i="303"/>
  <c r="AV8" i="303"/>
  <c r="AU8" i="303"/>
  <c r="AS8" i="303"/>
  <c r="AR8" i="303"/>
  <c r="AQ8" i="303"/>
  <c r="AP8" i="303"/>
  <c r="AO8" i="303"/>
  <c r="AN8" i="303"/>
  <c r="AM8" i="303"/>
  <c r="AL8" i="303"/>
  <c r="AK8" i="303"/>
  <c r="AJ8" i="303"/>
  <c r="AI8" i="303"/>
  <c r="AH8" i="303"/>
  <c r="AG8" i="303"/>
  <c r="AF8" i="303"/>
  <c r="AE8" i="303"/>
  <c r="AD8" i="303"/>
  <c r="AC8" i="303"/>
  <c r="AB8" i="303"/>
  <c r="AA8" i="303"/>
  <c r="Z8" i="303"/>
  <c r="Y8" i="303"/>
  <c r="X8" i="303"/>
  <c r="W8" i="303"/>
  <c r="V8" i="303"/>
  <c r="U8" i="303"/>
  <c r="T8" i="303"/>
  <c r="S8" i="303"/>
  <c r="M7" i="303"/>
  <c r="D12" i="303" s="1"/>
  <c r="B19" i="302"/>
  <c r="F17" i="302"/>
  <c r="F16" i="302"/>
  <c r="F15" i="302"/>
  <c r="A10" i="302"/>
  <c r="DM8" i="302"/>
  <c r="DI8" i="302"/>
  <c r="DH8" i="302"/>
  <c r="DG8" i="302"/>
  <c r="DF8" i="302"/>
  <c r="DE8" i="302"/>
  <c r="DD8" i="302"/>
  <c r="DC8" i="302"/>
  <c r="DB8" i="302"/>
  <c r="DA8" i="302"/>
  <c r="CZ8" i="302"/>
  <c r="CY8" i="302"/>
  <c r="CX8" i="302"/>
  <c r="CW8" i="302"/>
  <c r="CV8" i="302"/>
  <c r="CU8" i="302"/>
  <c r="CT8" i="302"/>
  <c r="CS8" i="302"/>
  <c r="CR8" i="302"/>
  <c r="CQ8" i="302"/>
  <c r="CP8" i="302"/>
  <c r="CO8" i="302"/>
  <c r="CN8" i="302"/>
  <c r="CM8" i="302"/>
  <c r="CL8" i="302"/>
  <c r="CK8" i="302"/>
  <c r="CJ8" i="302"/>
  <c r="CI8" i="302"/>
  <c r="CH8" i="302"/>
  <c r="CG8" i="302"/>
  <c r="CF8" i="302"/>
  <c r="CE8" i="302"/>
  <c r="CD8" i="302"/>
  <c r="CC8" i="302"/>
  <c r="CB8" i="302"/>
  <c r="CA8" i="302"/>
  <c r="BZ8" i="302"/>
  <c r="BY8" i="302"/>
  <c r="BX8" i="302"/>
  <c r="BW8" i="302"/>
  <c r="BV8" i="302"/>
  <c r="BU8" i="302"/>
  <c r="BT8" i="302"/>
  <c r="BS8" i="302"/>
  <c r="BR8" i="302"/>
  <c r="BQ8" i="302"/>
  <c r="BP8" i="302"/>
  <c r="BO8" i="302"/>
  <c r="BN8" i="302"/>
  <c r="BM8" i="302"/>
  <c r="BL8" i="302"/>
  <c r="BK8" i="302"/>
  <c r="BJ8" i="302"/>
  <c r="BI8" i="302"/>
  <c r="BH8" i="302"/>
  <c r="BG8" i="302"/>
  <c r="BF8" i="302"/>
  <c r="BE8" i="302"/>
  <c r="BD8" i="302"/>
  <c r="BC8" i="302"/>
  <c r="BB8" i="302"/>
  <c r="BA8" i="302"/>
  <c r="AZ8" i="302"/>
  <c r="AY8" i="302"/>
  <c r="AX8" i="302"/>
  <c r="AW8" i="302"/>
  <c r="AV8" i="302"/>
  <c r="AU8" i="302"/>
  <c r="AT8" i="302"/>
  <c r="AS8" i="302"/>
  <c r="AR8" i="302"/>
  <c r="AQ8" i="302"/>
  <c r="AP8" i="302"/>
  <c r="AO8" i="302"/>
  <c r="AN8" i="302"/>
  <c r="AM8" i="302"/>
  <c r="AL8" i="302"/>
  <c r="AK8" i="302"/>
  <c r="AJ8" i="302"/>
  <c r="AI8" i="302"/>
  <c r="AH8" i="302"/>
  <c r="AG8" i="302"/>
  <c r="AF8" i="302"/>
  <c r="AE8" i="302"/>
  <c r="AD8" i="302"/>
  <c r="AC8" i="302"/>
  <c r="AB8" i="302"/>
  <c r="AA8" i="302"/>
  <c r="Z8" i="302"/>
  <c r="Y8" i="302"/>
  <c r="X8" i="302"/>
  <c r="W8" i="302"/>
  <c r="V8" i="302"/>
  <c r="U8" i="302"/>
  <c r="T8" i="302"/>
  <c r="S8" i="302"/>
  <c r="M7" i="302"/>
  <c r="B19" i="301"/>
  <c r="F17" i="301"/>
  <c r="F16" i="301"/>
  <c r="F15" i="301"/>
  <c r="A10" i="301"/>
  <c r="DI8" i="301"/>
  <c r="DH8" i="301"/>
  <c r="DG8" i="301"/>
  <c r="DF8" i="301"/>
  <c r="DE8" i="301"/>
  <c r="DD8" i="301"/>
  <c r="DC8" i="301"/>
  <c r="DB8" i="301"/>
  <c r="DA8" i="301"/>
  <c r="CZ8" i="301"/>
  <c r="CY8" i="301"/>
  <c r="CX8" i="301"/>
  <c r="CW8" i="301"/>
  <c r="CV8" i="301"/>
  <c r="CU8" i="301"/>
  <c r="CT8" i="301"/>
  <c r="CS8" i="301"/>
  <c r="CR8" i="301"/>
  <c r="CQ8" i="301"/>
  <c r="CP8" i="301"/>
  <c r="CO8" i="301"/>
  <c r="CN8" i="301"/>
  <c r="CM8" i="301"/>
  <c r="CL8" i="301"/>
  <c r="CK8" i="301"/>
  <c r="CJ8" i="301"/>
  <c r="CI8" i="301"/>
  <c r="CH8" i="301"/>
  <c r="CG8" i="301"/>
  <c r="CF8" i="301"/>
  <c r="CE8" i="301"/>
  <c r="CD8" i="301"/>
  <c r="CC8" i="301"/>
  <c r="CB8" i="301"/>
  <c r="CA8" i="301"/>
  <c r="BZ8" i="301"/>
  <c r="BY8" i="301"/>
  <c r="BX8" i="301"/>
  <c r="BW8" i="301"/>
  <c r="BV8" i="301"/>
  <c r="BU8" i="301"/>
  <c r="BT8" i="301"/>
  <c r="BS8" i="301"/>
  <c r="BR8" i="301"/>
  <c r="BQ8" i="301"/>
  <c r="BP8" i="301"/>
  <c r="BO8" i="301"/>
  <c r="BN8" i="301"/>
  <c r="BM8" i="301"/>
  <c r="BL8" i="301"/>
  <c r="BK8" i="301"/>
  <c r="BJ8" i="301"/>
  <c r="BI8" i="301"/>
  <c r="BH8" i="301"/>
  <c r="BG8" i="301"/>
  <c r="BF8" i="301"/>
  <c r="BE8" i="301"/>
  <c r="BD8" i="301"/>
  <c r="BC8" i="301"/>
  <c r="BB8" i="301"/>
  <c r="BA8" i="301"/>
  <c r="AZ8" i="301"/>
  <c r="AY8" i="301"/>
  <c r="AX8" i="301"/>
  <c r="AW8" i="301"/>
  <c r="AV8" i="301"/>
  <c r="AU8" i="301"/>
  <c r="AT8" i="301"/>
  <c r="AS8" i="301"/>
  <c r="AR8" i="301"/>
  <c r="AQ8" i="301"/>
  <c r="AP8" i="301"/>
  <c r="AO8" i="301"/>
  <c r="AN8" i="301"/>
  <c r="AM8" i="301"/>
  <c r="AL8" i="301"/>
  <c r="AK8" i="301"/>
  <c r="AJ8" i="301"/>
  <c r="AI8" i="301"/>
  <c r="AH8" i="301"/>
  <c r="AG8" i="301"/>
  <c r="AF8" i="301"/>
  <c r="AE8" i="301"/>
  <c r="AD8" i="301"/>
  <c r="AC8" i="301"/>
  <c r="AB8" i="301"/>
  <c r="AA8" i="301"/>
  <c r="Z8" i="301"/>
  <c r="Y8" i="301"/>
  <c r="X8" i="301"/>
  <c r="W8" i="301"/>
  <c r="V8" i="301"/>
  <c r="U8" i="301"/>
  <c r="T8" i="301"/>
  <c r="S8" i="301"/>
  <c r="M7" i="301"/>
  <c r="B19" i="300"/>
  <c r="F17" i="300"/>
  <c r="F16" i="300"/>
  <c r="F15" i="300"/>
  <c r="A10" i="300"/>
  <c r="DM8" i="300"/>
  <c r="DI8" i="300"/>
  <c r="DH8" i="300"/>
  <c r="DG8" i="300"/>
  <c r="DF8" i="300"/>
  <c r="DE8" i="300"/>
  <c r="DD8" i="300"/>
  <c r="DC8" i="300"/>
  <c r="DB8" i="300"/>
  <c r="DA8" i="300"/>
  <c r="CZ8" i="300"/>
  <c r="CY8" i="300"/>
  <c r="CX8" i="300"/>
  <c r="CW8" i="300"/>
  <c r="CV8" i="300"/>
  <c r="CU8" i="300"/>
  <c r="CT8" i="300"/>
  <c r="CS8" i="300"/>
  <c r="CR8" i="300"/>
  <c r="CQ8" i="300"/>
  <c r="CP8" i="300"/>
  <c r="CO8" i="300"/>
  <c r="CN8" i="300"/>
  <c r="CM8" i="300"/>
  <c r="CL8" i="300"/>
  <c r="CK8" i="300"/>
  <c r="CJ8" i="300"/>
  <c r="CI8" i="300"/>
  <c r="CH8" i="300"/>
  <c r="CG8" i="300"/>
  <c r="CF8" i="300"/>
  <c r="CE8" i="300"/>
  <c r="CD8" i="300"/>
  <c r="CC8" i="300"/>
  <c r="CB8" i="300"/>
  <c r="CA8" i="300"/>
  <c r="BZ8" i="300"/>
  <c r="BY8" i="300"/>
  <c r="BX8" i="300"/>
  <c r="BW8" i="300"/>
  <c r="BV8" i="300"/>
  <c r="BU8" i="300"/>
  <c r="BT8" i="300"/>
  <c r="BS8" i="300"/>
  <c r="BR8" i="300"/>
  <c r="BQ8" i="300"/>
  <c r="BP8" i="300"/>
  <c r="BO8" i="300"/>
  <c r="BN8" i="300"/>
  <c r="BM8" i="300"/>
  <c r="BL8" i="300"/>
  <c r="BK8" i="300"/>
  <c r="BJ8" i="300"/>
  <c r="BI8" i="300"/>
  <c r="BH8" i="300"/>
  <c r="BG8" i="300"/>
  <c r="BE8" i="300"/>
  <c r="BD8" i="300"/>
  <c r="BC8" i="300"/>
  <c r="BB8" i="300"/>
  <c r="BA8" i="300"/>
  <c r="AZ8" i="300"/>
  <c r="AY8" i="300"/>
  <c r="AX8" i="300"/>
  <c r="AW8" i="300"/>
  <c r="AV8" i="300"/>
  <c r="AU8" i="300"/>
  <c r="AT8" i="300"/>
  <c r="AS8" i="300"/>
  <c r="AR8" i="300"/>
  <c r="AQ8" i="300"/>
  <c r="AP8" i="300"/>
  <c r="AO8" i="300"/>
  <c r="AN8" i="300"/>
  <c r="AM8" i="300"/>
  <c r="AL8" i="300"/>
  <c r="AK8" i="300"/>
  <c r="AJ8" i="300"/>
  <c r="AI8" i="300"/>
  <c r="AH8" i="300"/>
  <c r="AG8" i="300"/>
  <c r="AF8" i="300"/>
  <c r="AE8" i="300"/>
  <c r="AD8" i="300"/>
  <c r="AC8" i="300"/>
  <c r="AB8" i="300"/>
  <c r="AA8" i="300"/>
  <c r="Z8" i="300"/>
  <c r="Y8" i="300"/>
  <c r="X8" i="300"/>
  <c r="W8" i="300"/>
  <c r="V8" i="300"/>
  <c r="U8" i="300"/>
  <c r="T8" i="300"/>
  <c r="S8" i="300"/>
  <c r="M7" i="300"/>
  <c r="B19" i="299"/>
  <c r="F17" i="299"/>
  <c r="F16" i="299"/>
  <c r="F15" i="299"/>
  <c r="A10" i="299"/>
  <c r="DM8" i="299"/>
  <c r="DI8" i="299"/>
  <c r="DH8" i="299"/>
  <c r="DG8" i="299"/>
  <c r="DF8" i="299"/>
  <c r="DE8" i="299"/>
  <c r="DD8" i="299"/>
  <c r="DC8" i="299"/>
  <c r="DB8" i="299"/>
  <c r="DA8" i="299"/>
  <c r="CZ8" i="299"/>
  <c r="CY8" i="299"/>
  <c r="CX8" i="299"/>
  <c r="CW8" i="299"/>
  <c r="CV8" i="299"/>
  <c r="CU8" i="299"/>
  <c r="CT8" i="299"/>
  <c r="CS8" i="299"/>
  <c r="CR8" i="299"/>
  <c r="CQ8" i="299"/>
  <c r="CP8" i="299"/>
  <c r="CO8" i="299"/>
  <c r="CN8" i="299"/>
  <c r="CM8" i="299"/>
  <c r="CL8" i="299"/>
  <c r="CK8" i="299"/>
  <c r="CJ8" i="299"/>
  <c r="CI8" i="299"/>
  <c r="CH8" i="299"/>
  <c r="CG8" i="299"/>
  <c r="CF8" i="299"/>
  <c r="CE8" i="299"/>
  <c r="CD8" i="299"/>
  <c r="CC8" i="299"/>
  <c r="CB8" i="299"/>
  <c r="CA8" i="299"/>
  <c r="BZ8" i="299"/>
  <c r="BY8" i="299"/>
  <c r="BX8" i="299"/>
  <c r="BW8" i="299"/>
  <c r="BV8" i="299"/>
  <c r="BU8" i="299"/>
  <c r="BT8" i="299"/>
  <c r="BS8" i="299"/>
  <c r="BR8" i="299"/>
  <c r="BQ8" i="299"/>
  <c r="BP8" i="299"/>
  <c r="BO8" i="299"/>
  <c r="BN8" i="299"/>
  <c r="BM8" i="299"/>
  <c r="BL8" i="299"/>
  <c r="BK8" i="299"/>
  <c r="BJ8" i="299"/>
  <c r="BI8" i="299"/>
  <c r="BH8" i="299"/>
  <c r="BG8" i="299"/>
  <c r="BE8" i="299"/>
  <c r="BD8" i="299"/>
  <c r="BC8" i="299"/>
  <c r="BB8" i="299"/>
  <c r="BA8" i="299"/>
  <c r="AZ8" i="299"/>
  <c r="AY8" i="299"/>
  <c r="AX8" i="299"/>
  <c r="AW8" i="299"/>
  <c r="AV8" i="299"/>
  <c r="AU8" i="299"/>
  <c r="AT8" i="299"/>
  <c r="AS8" i="299"/>
  <c r="AR8" i="299"/>
  <c r="AQ8" i="299"/>
  <c r="AP8" i="299"/>
  <c r="AO8" i="299"/>
  <c r="AN8" i="299"/>
  <c r="AM8" i="299"/>
  <c r="AL8" i="299"/>
  <c r="AK8" i="299"/>
  <c r="AJ8" i="299"/>
  <c r="AI8" i="299"/>
  <c r="AH8" i="299"/>
  <c r="AG8" i="299"/>
  <c r="AF8" i="299"/>
  <c r="AE8" i="299"/>
  <c r="AD8" i="299"/>
  <c r="AC8" i="299"/>
  <c r="AB8" i="299"/>
  <c r="AA8" i="299"/>
  <c r="Z8" i="299"/>
  <c r="Y8" i="299"/>
  <c r="X8" i="299"/>
  <c r="W8" i="299"/>
  <c r="V8" i="299"/>
  <c r="U8" i="299"/>
  <c r="T8" i="299"/>
  <c r="S8" i="299"/>
  <c r="M7" i="299"/>
  <c r="B16" i="298"/>
  <c r="F14" i="298"/>
  <c r="F13" i="298"/>
  <c r="F12" i="298"/>
  <c r="A10" i="298"/>
  <c r="DM8" i="298"/>
  <c r="DL8" i="298"/>
  <c r="DK8" i="298"/>
  <c r="DJ8" i="298"/>
  <c r="DI8" i="298"/>
  <c r="DH8" i="298"/>
  <c r="DG8" i="298"/>
  <c r="DF8" i="298"/>
  <c r="DE8" i="298"/>
  <c r="DD8" i="298"/>
  <c r="DC8" i="298"/>
  <c r="DB8" i="298"/>
  <c r="DA8" i="298"/>
  <c r="CZ8" i="298"/>
  <c r="CY8" i="298"/>
  <c r="CX8" i="298"/>
  <c r="CW8" i="298"/>
  <c r="CV8" i="298"/>
  <c r="CU8" i="298"/>
  <c r="CT8" i="298"/>
  <c r="CS8" i="298"/>
  <c r="CR8" i="298"/>
  <c r="CQ8" i="298"/>
  <c r="CP8" i="298"/>
  <c r="CO8" i="298"/>
  <c r="CN8" i="298"/>
  <c r="CM8" i="298"/>
  <c r="CL8" i="298"/>
  <c r="CK8" i="298"/>
  <c r="CJ8" i="298"/>
  <c r="CI8" i="298"/>
  <c r="CH8" i="298"/>
  <c r="CG8" i="298"/>
  <c r="CF8" i="298"/>
  <c r="CE8" i="298"/>
  <c r="CD8" i="298"/>
  <c r="CC8" i="298"/>
  <c r="CB8" i="298"/>
  <c r="CA8" i="298"/>
  <c r="BY8" i="298"/>
  <c r="BX8" i="298"/>
  <c r="BW8" i="298"/>
  <c r="BV8" i="298"/>
  <c r="BU8" i="298"/>
  <c r="BT8" i="298"/>
  <c r="BS8" i="298"/>
  <c r="BR8" i="298"/>
  <c r="BQ8" i="298"/>
  <c r="BP8" i="298"/>
  <c r="BO8" i="298"/>
  <c r="BN8" i="298"/>
  <c r="BM8" i="298"/>
  <c r="BL8" i="298"/>
  <c r="BK8" i="298"/>
  <c r="BJ8" i="298"/>
  <c r="BI8" i="298"/>
  <c r="BH8" i="298"/>
  <c r="BG8" i="298"/>
  <c r="BF8" i="298"/>
  <c r="BE8" i="298"/>
  <c r="BD8" i="298"/>
  <c r="BC8" i="298"/>
  <c r="BB8" i="298"/>
  <c r="BA8" i="298"/>
  <c r="AZ8" i="298"/>
  <c r="AY8" i="298"/>
  <c r="AX8" i="298"/>
  <c r="AW8" i="298"/>
  <c r="AV8" i="298"/>
  <c r="AU8" i="298"/>
  <c r="AT8" i="298"/>
  <c r="AS8" i="298"/>
  <c r="AR8" i="298"/>
  <c r="AQ8" i="298"/>
  <c r="AP8" i="298"/>
  <c r="AO8" i="298"/>
  <c r="AN8" i="298"/>
  <c r="AM8" i="298"/>
  <c r="AL8" i="298"/>
  <c r="AK8" i="298"/>
  <c r="AJ8" i="298"/>
  <c r="AI8" i="298"/>
  <c r="AH8" i="298"/>
  <c r="AG8" i="298"/>
  <c r="AF8" i="298"/>
  <c r="AE8" i="298"/>
  <c r="AD8" i="298"/>
  <c r="AC8" i="298"/>
  <c r="AB8" i="298"/>
  <c r="AA8" i="298"/>
  <c r="Z8" i="298"/>
  <c r="Y8" i="298"/>
  <c r="X8" i="298"/>
  <c r="W8" i="298"/>
  <c r="V8" i="298"/>
  <c r="U8" i="298"/>
  <c r="T8" i="298"/>
  <c r="S8" i="298"/>
  <c r="M7" i="298"/>
  <c r="P7" i="298" s="1"/>
  <c r="B17" i="297"/>
  <c r="F15" i="297"/>
  <c r="F14" i="297"/>
  <c r="F13" i="297"/>
  <c r="A10" i="297"/>
  <c r="DM8" i="297"/>
  <c r="DL8" i="297"/>
  <c r="DK8" i="297"/>
  <c r="DJ8" i="297"/>
  <c r="DI8" i="297"/>
  <c r="DH8" i="297"/>
  <c r="DG8" i="297"/>
  <c r="DF8" i="297"/>
  <c r="DE8" i="297"/>
  <c r="DD8" i="297"/>
  <c r="DC8" i="297"/>
  <c r="DB8" i="297"/>
  <c r="DA8" i="297"/>
  <c r="CZ8" i="297"/>
  <c r="CY8" i="297"/>
  <c r="CX8" i="297"/>
  <c r="CW8" i="297"/>
  <c r="CV8" i="297"/>
  <c r="CU8" i="297"/>
  <c r="CT8" i="297"/>
  <c r="CS8" i="297"/>
  <c r="CR8" i="297"/>
  <c r="CQ8" i="297"/>
  <c r="CP8" i="297"/>
  <c r="CO8" i="297"/>
  <c r="CN8" i="297"/>
  <c r="CM8" i="297"/>
  <c r="CL8" i="297"/>
  <c r="CK8" i="297"/>
  <c r="CJ8" i="297"/>
  <c r="CI8" i="297"/>
  <c r="CH8" i="297"/>
  <c r="CG8" i="297"/>
  <c r="CF8" i="297"/>
  <c r="CE8" i="297"/>
  <c r="CD8" i="297"/>
  <c r="CC8" i="297"/>
  <c r="CB8" i="297"/>
  <c r="CA8" i="297"/>
  <c r="BZ8" i="297"/>
  <c r="BY8" i="297"/>
  <c r="BX8" i="297"/>
  <c r="BW8" i="297"/>
  <c r="BV8" i="297"/>
  <c r="BU8" i="297"/>
  <c r="BT8" i="297"/>
  <c r="BS8" i="297"/>
  <c r="BR8" i="297"/>
  <c r="BQ8" i="297"/>
  <c r="BO8" i="297"/>
  <c r="BN8" i="297"/>
  <c r="BM8" i="297"/>
  <c r="BL8" i="297"/>
  <c r="BK8" i="297"/>
  <c r="BJ8" i="297"/>
  <c r="BI8" i="297"/>
  <c r="BH8" i="297"/>
  <c r="BG8" i="297"/>
  <c r="BF8" i="297"/>
  <c r="BE8" i="297"/>
  <c r="BD8" i="297"/>
  <c r="BC8" i="297"/>
  <c r="BB8" i="297"/>
  <c r="BA8" i="297"/>
  <c r="AZ8" i="297"/>
  <c r="AY8" i="297"/>
  <c r="AX8" i="297"/>
  <c r="AW8" i="297"/>
  <c r="AV8" i="297"/>
  <c r="AU8" i="297"/>
  <c r="AT8" i="297"/>
  <c r="AS8" i="297"/>
  <c r="AR8" i="297"/>
  <c r="AQ8" i="297"/>
  <c r="AP8" i="297"/>
  <c r="AO8" i="297"/>
  <c r="AN8" i="297"/>
  <c r="AM8" i="297"/>
  <c r="AL8" i="297"/>
  <c r="AK8" i="297"/>
  <c r="AJ8" i="297"/>
  <c r="AI8" i="297"/>
  <c r="AH8" i="297"/>
  <c r="AG8" i="297"/>
  <c r="AF8" i="297"/>
  <c r="AE8" i="297"/>
  <c r="AD8" i="297"/>
  <c r="AC8" i="297"/>
  <c r="AB8" i="297"/>
  <c r="AA8" i="297"/>
  <c r="Z8" i="297"/>
  <c r="Y8" i="297"/>
  <c r="X8" i="297"/>
  <c r="W8" i="297"/>
  <c r="V8" i="297"/>
  <c r="U8" i="297"/>
  <c r="T8" i="297"/>
  <c r="S8" i="297"/>
  <c r="M7" i="297"/>
  <c r="M8" i="297" s="1"/>
  <c r="E15" i="297" s="1"/>
  <c r="B17" i="296"/>
  <c r="F15" i="296"/>
  <c r="F14" i="296"/>
  <c r="F13" i="296"/>
  <c r="A11" i="296"/>
  <c r="DM9" i="296"/>
  <c r="DL9" i="296"/>
  <c r="DK9" i="296"/>
  <c r="DJ9" i="296"/>
  <c r="DI9" i="296"/>
  <c r="DH9" i="296"/>
  <c r="DG9" i="296"/>
  <c r="DF9" i="296"/>
  <c r="DE9" i="296"/>
  <c r="DD9" i="296"/>
  <c r="DC9" i="296"/>
  <c r="DB9" i="296"/>
  <c r="DA9" i="296"/>
  <c r="CZ9" i="296"/>
  <c r="CY9" i="296"/>
  <c r="CX9" i="296"/>
  <c r="CW9" i="296"/>
  <c r="CV9" i="296"/>
  <c r="CU9" i="296"/>
  <c r="CT9" i="296"/>
  <c r="CS9" i="296"/>
  <c r="CR9" i="296"/>
  <c r="CQ9" i="296"/>
  <c r="CP9" i="296"/>
  <c r="CO9" i="296"/>
  <c r="CN9" i="296"/>
  <c r="CM9" i="296"/>
  <c r="CL9" i="296"/>
  <c r="CK9" i="296"/>
  <c r="CJ9" i="296"/>
  <c r="CI9" i="296"/>
  <c r="CH9" i="296"/>
  <c r="CG9" i="296"/>
  <c r="CF9" i="296"/>
  <c r="CE9" i="296"/>
  <c r="CD9" i="296"/>
  <c r="CC9" i="296"/>
  <c r="CB9" i="296"/>
  <c r="CA9" i="296"/>
  <c r="BZ9" i="296"/>
  <c r="BY9" i="296"/>
  <c r="BX9" i="296"/>
  <c r="BW9" i="296"/>
  <c r="BV9" i="296"/>
  <c r="BU9" i="296"/>
  <c r="BT9" i="296"/>
  <c r="BS9" i="296"/>
  <c r="BR9" i="296"/>
  <c r="BQ9" i="296"/>
  <c r="BO9" i="296"/>
  <c r="BN9" i="296"/>
  <c r="BM9" i="296"/>
  <c r="BL9" i="296"/>
  <c r="BK9" i="296"/>
  <c r="BJ9" i="296"/>
  <c r="BI9" i="296"/>
  <c r="BH9" i="296"/>
  <c r="BG9" i="296"/>
  <c r="BF9" i="296"/>
  <c r="BE9" i="296"/>
  <c r="BD9" i="296"/>
  <c r="BC9" i="296"/>
  <c r="BB9" i="296"/>
  <c r="BA9" i="296"/>
  <c r="AZ9" i="296"/>
  <c r="AY9" i="296"/>
  <c r="AX9" i="296"/>
  <c r="AW9" i="296"/>
  <c r="AV9" i="296"/>
  <c r="AU9" i="296"/>
  <c r="AT9" i="296"/>
  <c r="AS9" i="296"/>
  <c r="AR9" i="296"/>
  <c r="AQ9" i="296"/>
  <c r="AP9" i="296"/>
  <c r="AO9" i="296"/>
  <c r="AN9" i="296"/>
  <c r="AM9" i="296"/>
  <c r="AL9" i="296"/>
  <c r="AK9" i="296"/>
  <c r="AJ9" i="296"/>
  <c r="AI9" i="296"/>
  <c r="AH9" i="296"/>
  <c r="AG9" i="296"/>
  <c r="AF9" i="296"/>
  <c r="AE9" i="296"/>
  <c r="AD9" i="296"/>
  <c r="AC9" i="296"/>
  <c r="AB9" i="296"/>
  <c r="AA9" i="296"/>
  <c r="Z9" i="296"/>
  <c r="Y9" i="296"/>
  <c r="X9" i="296"/>
  <c r="W9" i="296"/>
  <c r="V9" i="296"/>
  <c r="U9" i="296"/>
  <c r="T9" i="296"/>
  <c r="S9" i="296"/>
  <c r="M8" i="296"/>
  <c r="M7" i="296"/>
  <c r="B16" i="295"/>
  <c r="F14" i="295"/>
  <c r="F13" i="295"/>
  <c r="F12" i="295"/>
  <c r="A10" i="295"/>
  <c r="DM8" i="295"/>
  <c r="DL8" i="295"/>
  <c r="DK8" i="295"/>
  <c r="DJ8" i="295"/>
  <c r="DI8" i="295"/>
  <c r="DH8" i="295"/>
  <c r="DG8" i="295"/>
  <c r="DF8" i="295"/>
  <c r="DE8" i="295"/>
  <c r="DD8" i="295"/>
  <c r="DC8" i="295"/>
  <c r="DB8" i="295"/>
  <c r="DA8" i="295"/>
  <c r="CZ8" i="295"/>
  <c r="CY8" i="295"/>
  <c r="CX8" i="295"/>
  <c r="CW8" i="295"/>
  <c r="CV8" i="295"/>
  <c r="CU8" i="295"/>
  <c r="CT8" i="295"/>
  <c r="CS8" i="295"/>
  <c r="CR8" i="295"/>
  <c r="CQ8" i="295"/>
  <c r="CP8" i="295"/>
  <c r="CO8" i="295"/>
  <c r="CN8" i="295"/>
  <c r="CM8" i="295"/>
  <c r="CL8" i="295"/>
  <c r="CK8" i="295"/>
  <c r="CJ8" i="295"/>
  <c r="CI8" i="295"/>
  <c r="CH8" i="295"/>
  <c r="CG8" i="295"/>
  <c r="CF8" i="295"/>
  <c r="CE8" i="295"/>
  <c r="CD8" i="295"/>
  <c r="CC8" i="295"/>
  <c r="CB8" i="295"/>
  <c r="CA8" i="295"/>
  <c r="BZ8" i="295"/>
  <c r="BY8" i="295"/>
  <c r="BX8" i="295"/>
  <c r="BW8" i="295"/>
  <c r="BV8" i="295"/>
  <c r="BU8" i="295"/>
  <c r="BT8" i="295"/>
  <c r="BS8" i="295"/>
  <c r="BR8" i="295"/>
  <c r="BQ8" i="295"/>
  <c r="BP8" i="295"/>
  <c r="BO8" i="295"/>
  <c r="BN8" i="295"/>
  <c r="BM8" i="295"/>
  <c r="BL8" i="295"/>
  <c r="BK8" i="295"/>
  <c r="BJ8" i="295"/>
  <c r="BI8" i="295"/>
  <c r="BH8" i="295"/>
  <c r="BG8" i="295"/>
  <c r="BF8" i="295"/>
  <c r="BE8" i="295"/>
  <c r="BD8" i="295"/>
  <c r="BC8" i="295"/>
  <c r="BB8" i="295"/>
  <c r="BA8" i="295"/>
  <c r="AZ8" i="295"/>
  <c r="AY8" i="295"/>
  <c r="AX8" i="295"/>
  <c r="AW8" i="295"/>
  <c r="AV8" i="295"/>
  <c r="AU8" i="295"/>
  <c r="AS8" i="295"/>
  <c r="AR8" i="295"/>
  <c r="AQ8" i="295"/>
  <c r="AP8" i="295"/>
  <c r="AO8" i="295"/>
  <c r="AN8" i="295"/>
  <c r="AM8" i="295"/>
  <c r="AL8" i="295"/>
  <c r="AK8" i="295"/>
  <c r="AJ8" i="295"/>
  <c r="AI8" i="295"/>
  <c r="AH8" i="295"/>
  <c r="AG8" i="295"/>
  <c r="AF8" i="295"/>
  <c r="AE8" i="295"/>
  <c r="AD8" i="295"/>
  <c r="AC8" i="295"/>
  <c r="AB8" i="295"/>
  <c r="AA8" i="295"/>
  <c r="Z8" i="295"/>
  <c r="Y8" i="295"/>
  <c r="X8" i="295"/>
  <c r="W8" i="295"/>
  <c r="V8" i="295"/>
  <c r="U8" i="295"/>
  <c r="T8" i="295"/>
  <c r="S8" i="295"/>
  <c r="M7" i="295"/>
  <c r="Q7" i="295" s="1"/>
  <c r="Q8" i="295" s="1"/>
  <c r="D12" i="295" s="1"/>
  <c r="B16" i="294"/>
  <c r="F14" i="294"/>
  <c r="F13" i="294"/>
  <c r="F12" i="294"/>
  <c r="A10" i="294"/>
  <c r="DM8" i="294"/>
  <c r="DL8" i="294"/>
  <c r="DK8" i="294"/>
  <c r="DJ8" i="294"/>
  <c r="DI8" i="294"/>
  <c r="DH8" i="294"/>
  <c r="DG8" i="294"/>
  <c r="DF8" i="294"/>
  <c r="DE8" i="294"/>
  <c r="DD8" i="294"/>
  <c r="DC8" i="294"/>
  <c r="DB8" i="294"/>
  <c r="DA8" i="294"/>
  <c r="CZ8" i="294"/>
  <c r="CY8" i="294"/>
  <c r="CX8" i="294"/>
  <c r="CW8" i="294"/>
  <c r="CV8" i="294"/>
  <c r="CU8" i="294"/>
  <c r="CT8" i="294"/>
  <c r="CS8" i="294"/>
  <c r="CR8" i="294"/>
  <c r="CQ8" i="294"/>
  <c r="CP8" i="294"/>
  <c r="CO8" i="294"/>
  <c r="CN8" i="294"/>
  <c r="CM8" i="294"/>
  <c r="CL8" i="294"/>
  <c r="CK8" i="294"/>
  <c r="CJ8" i="294"/>
  <c r="CI8" i="294"/>
  <c r="CH8" i="294"/>
  <c r="CG8" i="294"/>
  <c r="CF8" i="294"/>
  <c r="CE8" i="294"/>
  <c r="CD8" i="294"/>
  <c r="CC8" i="294"/>
  <c r="CB8" i="294"/>
  <c r="CA8" i="294"/>
  <c r="BZ8" i="294"/>
  <c r="BY8" i="294"/>
  <c r="BX8" i="294"/>
  <c r="BW8" i="294"/>
  <c r="BV8" i="294"/>
  <c r="BU8" i="294"/>
  <c r="BT8" i="294"/>
  <c r="BS8" i="294"/>
  <c r="BR8" i="294"/>
  <c r="BQ8" i="294"/>
  <c r="BP8" i="294"/>
  <c r="BO8" i="294"/>
  <c r="BN8" i="294"/>
  <c r="BM8" i="294"/>
  <c r="BL8" i="294"/>
  <c r="BK8" i="294"/>
  <c r="BJ8" i="294"/>
  <c r="BI8" i="294"/>
  <c r="BH8" i="294"/>
  <c r="BG8" i="294"/>
  <c r="BF8" i="294"/>
  <c r="BE8" i="294"/>
  <c r="BD8" i="294"/>
  <c r="BC8" i="294"/>
  <c r="BB8" i="294"/>
  <c r="BA8" i="294"/>
  <c r="AZ8" i="294"/>
  <c r="AY8" i="294"/>
  <c r="AX8" i="294"/>
  <c r="AW8" i="294"/>
  <c r="AV8" i="294"/>
  <c r="AU8" i="294"/>
  <c r="AS8" i="294"/>
  <c r="AR8" i="294"/>
  <c r="AQ8" i="294"/>
  <c r="AP8" i="294"/>
  <c r="AO8" i="294"/>
  <c r="AN8" i="294"/>
  <c r="AM8" i="294"/>
  <c r="AL8" i="294"/>
  <c r="AK8" i="294"/>
  <c r="AJ8" i="294"/>
  <c r="AI8" i="294"/>
  <c r="AH8" i="294"/>
  <c r="AG8" i="294"/>
  <c r="AF8" i="294"/>
  <c r="AE8" i="294"/>
  <c r="AD8" i="294"/>
  <c r="AC8" i="294"/>
  <c r="AB8" i="294"/>
  <c r="AA8" i="294"/>
  <c r="Z8" i="294"/>
  <c r="Y8" i="294"/>
  <c r="X8" i="294"/>
  <c r="W8" i="294"/>
  <c r="V8" i="294"/>
  <c r="U8" i="294"/>
  <c r="T8" i="294"/>
  <c r="S8" i="294"/>
  <c r="M7" i="294"/>
  <c r="B16" i="293"/>
  <c r="F14" i="293"/>
  <c r="F13" i="293"/>
  <c r="F12" i="293"/>
  <c r="A10" i="293"/>
  <c r="DM8" i="293"/>
  <c r="DL8" i="293"/>
  <c r="DK8" i="293"/>
  <c r="DJ8" i="293"/>
  <c r="DI8" i="293"/>
  <c r="DH8" i="293"/>
  <c r="DG8" i="293"/>
  <c r="DF8" i="293"/>
  <c r="DE8" i="293"/>
  <c r="DD8" i="293"/>
  <c r="DC8" i="293"/>
  <c r="DB8" i="293"/>
  <c r="DA8" i="293"/>
  <c r="CZ8" i="293"/>
  <c r="CY8" i="293"/>
  <c r="CX8" i="293"/>
  <c r="CW8" i="293"/>
  <c r="CV8" i="293"/>
  <c r="CU8" i="293"/>
  <c r="CT8" i="293"/>
  <c r="CS8" i="293"/>
  <c r="CR8" i="293"/>
  <c r="CQ8" i="293"/>
  <c r="CP8" i="293"/>
  <c r="CO8" i="293"/>
  <c r="CN8" i="293"/>
  <c r="CM8" i="293"/>
  <c r="CL8" i="293"/>
  <c r="CK8" i="293"/>
  <c r="CJ8" i="293"/>
  <c r="CI8" i="293"/>
  <c r="CH8" i="293"/>
  <c r="CG8" i="293"/>
  <c r="CF8" i="293"/>
  <c r="CE8" i="293"/>
  <c r="CD8" i="293"/>
  <c r="CC8" i="293"/>
  <c r="CB8" i="293"/>
  <c r="CA8" i="293"/>
  <c r="BZ8" i="293"/>
  <c r="BY8" i="293"/>
  <c r="BX8" i="293"/>
  <c r="BW8" i="293"/>
  <c r="BV8" i="293"/>
  <c r="BU8" i="293"/>
  <c r="BT8" i="293"/>
  <c r="BS8" i="293"/>
  <c r="BR8" i="293"/>
  <c r="BQ8" i="293"/>
  <c r="BP8" i="293"/>
  <c r="BN8" i="293"/>
  <c r="BM8" i="293"/>
  <c r="BL8" i="293"/>
  <c r="BK8" i="293"/>
  <c r="BJ8" i="293"/>
  <c r="BI8" i="293"/>
  <c r="BH8" i="293"/>
  <c r="BG8" i="293"/>
  <c r="BF8" i="293"/>
  <c r="BE8" i="293"/>
  <c r="BD8" i="293"/>
  <c r="BC8" i="293"/>
  <c r="BB8" i="293"/>
  <c r="BA8" i="293"/>
  <c r="AZ8" i="293"/>
  <c r="AY8" i="293"/>
  <c r="AX8" i="293"/>
  <c r="AW8" i="293"/>
  <c r="AV8" i="293"/>
  <c r="AU8" i="293"/>
  <c r="AT8" i="293"/>
  <c r="AS8" i="293"/>
  <c r="AR8" i="293"/>
  <c r="AQ8" i="293"/>
  <c r="AP8" i="293"/>
  <c r="AO8" i="293"/>
  <c r="AN8" i="293"/>
  <c r="AM8" i="293"/>
  <c r="AL8" i="293"/>
  <c r="AK8" i="293"/>
  <c r="AJ8" i="293"/>
  <c r="AI8" i="293"/>
  <c r="AH8" i="293"/>
  <c r="AG8" i="293"/>
  <c r="AF8" i="293"/>
  <c r="AE8" i="293"/>
  <c r="AD8" i="293"/>
  <c r="AC8" i="293"/>
  <c r="AB8" i="293"/>
  <c r="AA8" i="293"/>
  <c r="Z8" i="293"/>
  <c r="Y8" i="293"/>
  <c r="X8" i="293"/>
  <c r="W8" i="293"/>
  <c r="V8" i="293"/>
  <c r="U8" i="293"/>
  <c r="T8" i="293"/>
  <c r="S8" i="293"/>
  <c r="M7" i="293"/>
  <c r="Q7" i="293" s="1"/>
  <c r="B16" i="292"/>
  <c r="F14" i="292"/>
  <c r="F13" i="292"/>
  <c r="F12" i="292"/>
  <c r="A10" i="292"/>
  <c r="DM8" i="292"/>
  <c r="DL8" i="292"/>
  <c r="DK8" i="292"/>
  <c r="DJ8" i="292"/>
  <c r="DI8" i="292"/>
  <c r="DH8" i="292"/>
  <c r="DG8" i="292"/>
  <c r="DF8" i="292"/>
  <c r="DE8" i="292"/>
  <c r="DD8" i="292"/>
  <c r="DC8" i="292"/>
  <c r="DB8" i="292"/>
  <c r="DA8" i="292"/>
  <c r="CZ8" i="292"/>
  <c r="CY8" i="292"/>
  <c r="CX8" i="292"/>
  <c r="CW8" i="292"/>
  <c r="CV8" i="292"/>
  <c r="CU8" i="292"/>
  <c r="CT8" i="292"/>
  <c r="CS8" i="292"/>
  <c r="CR8" i="292"/>
  <c r="CQ8" i="292"/>
  <c r="CP8" i="292"/>
  <c r="CO8" i="292"/>
  <c r="CN8" i="292"/>
  <c r="CM8" i="292"/>
  <c r="CL8" i="292"/>
  <c r="CK8" i="292"/>
  <c r="CJ8" i="292"/>
  <c r="CI8" i="292"/>
  <c r="CH8" i="292"/>
  <c r="CG8" i="292"/>
  <c r="CF8" i="292"/>
  <c r="CE8" i="292"/>
  <c r="CD8" i="292"/>
  <c r="CC8" i="292"/>
  <c r="CB8" i="292"/>
  <c r="CA8" i="292"/>
  <c r="BZ8" i="292"/>
  <c r="BY8" i="292"/>
  <c r="BX8" i="292"/>
  <c r="BW8" i="292"/>
  <c r="BV8" i="292"/>
  <c r="BU8" i="292"/>
  <c r="BT8" i="292"/>
  <c r="BS8" i="292"/>
  <c r="BR8" i="292"/>
  <c r="BQ8" i="292"/>
  <c r="BP8" i="292"/>
  <c r="BN8" i="292"/>
  <c r="BM8" i="292"/>
  <c r="BL8" i="292"/>
  <c r="BK8" i="292"/>
  <c r="BJ8" i="292"/>
  <c r="BI8" i="292"/>
  <c r="BH8" i="292"/>
  <c r="BG8" i="292"/>
  <c r="BF8" i="292"/>
  <c r="BE8" i="292"/>
  <c r="BD8" i="292"/>
  <c r="BC8" i="292"/>
  <c r="BB8" i="292"/>
  <c r="BA8" i="292"/>
  <c r="AZ8" i="292"/>
  <c r="AY8" i="292"/>
  <c r="AX8" i="292"/>
  <c r="AW8" i="292"/>
  <c r="AV8" i="292"/>
  <c r="AU8" i="292"/>
  <c r="AT8" i="292"/>
  <c r="AS8" i="292"/>
  <c r="AR8" i="292"/>
  <c r="AQ8" i="292"/>
  <c r="AP8" i="292"/>
  <c r="AO8" i="292"/>
  <c r="AN8" i="292"/>
  <c r="AM8" i="292"/>
  <c r="AL8" i="292"/>
  <c r="AK8" i="292"/>
  <c r="AJ8" i="292"/>
  <c r="AI8" i="292"/>
  <c r="AH8" i="292"/>
  <c r="AG8" i="292"/>
  <c r="AF8" i="292"/>
  <c r="AE8" i="292"/>
  <c r="AD8" i="292"/>
  <c r="AC8" i="292"/>
  <c r="AB8" i="292"/>
  <c r="AA8" i="292"/>
  <c r="Z8" i="292"/>
  <c r="Y8" i="292"/>
  <c r="X8" i="292"/>
  <c r="W8" i="292"/>
  <c r="V8" i="292"/>
  <c r="U8" i="292"/>
  <c r="T8" i="292"/>
  <c r="S8" i="292"/>
  <c r="M7" i="292"/>
  <c r="B16" i="291"/>
  <c r="F14" i="291"/>
  <c r="F13" i="291"/>
  <c r="F12" i="291"/>
  <c r="A10" i="291"/>
  <c r="DM8" i="291"/>
  <c r="DL8" i="291"/>
  <c r="DK8" i="291"/>
  <c r="DJ8" i="291"/>
  <c r="DI8" i="291"/>
  <c r="DH8" i="291"/>
  <c r="DG8" i="291"/>
  <c r="DF8" i="291"/>
  <c r="DE8" i="291"/>
  <c r="DD8" i="291"/>
  <c r="DC8" i="291"/>
  <c r="DB8" i="291"/>
  <c r="DA8" i="291"/>
  <c r="CZ8" i="291"/>
  <c r="CY8" i="291"/>
  <c r="CX8" i="291"/>
  <c r="CW8" i="291"/>
  <c r="CV8" i="291"/>
  <c r="CU8" i="291"/>
  <c r="CT8" i="291"/>
  <c r="CS8" i="291"/>
  <c r="CR8" i="291"/>
  <c r="CQ8" i="291"/>
  <c r="CP8" i="291"/>
  <c r="CO8" i="291"/>
  <c r="CN8" i="291"/>
  <c r="CM8" i="291"/>
  <c r="CL8" i="291"/>
  <c r="CK8" i="291"/>
  <c r="CJ8" i="291"/>
  <c r="CI8" i="291"/>
  <c r="CH8" i="291"/>
  <c r="CG8" i="291"/>
  <c r="CF8" i="291"/>
  <c r="CE8" i="291"/>
  <c r="CD8" i="291"/>
  <c r="CC8" i="291"/>
  <c r="CB8" i="291"/>
  <c r="CA8" i="291"/>
  <c r="BZ8" i="291"/>
  <c r="BY8" i="291"/>
  <c r="BX8" i="291"/>
  <c r="BW8" i="291"/>
  <c r="BV8" i="291"/>
  <c r="BU8" i="291"/>
  <c r="BT8" i="291"/>
  <c r="BS8" i="291"/>
  <c r="BR8" i="291"/>
  <c r="BQ8" i="291"/>
  <c r="BP8" i="291"/>
  <c r="BO8" i="291"/>
  <c r="BN8" i="291"/>
  <c r="BM8" i="291"/>
  <c r="BL8" i="291"/>
  <c r="BK8" i="291"/>
  <c r="BJ8" i="291"/>
  <c r="BI8" i="291"/>
  <c r="BH8" i="291"/>
  <c r="BG8" i="291"/>
  <c r="BF8" i="291"/>
  <c r="BE8" i="291"/>
  <c r="BD8" i="291"/>
  <c r="BC8" i="291"/>
  <c r="BB8" i="291"/>
  <c r="BA8" i="291"/>
  <c r="AZ8" i="291"/>
  <c r="AY8" i="291"/>
  <c r="AX8" i="291"/>
  <c r="AW8" i="291"/>
  <c r="AV8" i="291"/>
  <c r="AU8" i="291"/>
  <c r="AS8" i="291"/>
  <c r="AR8" i="291"/>
  <c r="AQ8" i="291"/>
  <c r="AP8" i="291"/>
  <c r="AO8" i="291"/>
  <c r="AN8" i="291"/>
  <c r="AM8" i="291"/>
  <c r="AL8" i="291"/>
  <c r="AK8" i="291"/>
  <c r="AJ8" i="291"/>
  <c r="AI8" i="291"/>
  <c r="AH8" i="291"/>
  <c r="AG8" i="291"/>
  <c r="AF8" i="291"/>
  <c r="AE8" i="291"/>
  <c r="AD8" i="291"/>
  <c r="AC8" i="291"/>
  <c r="AB8" i="291"/>
  <c r="AA8" i="291"/>
  <c r="Z8" i="291"/>
  <c r="Y8" i="291"/>
  <c r="X8" i="291"/>
  <c r="W8" i="291"/>
  <c r="V8" i="291"/>
  <c r="U8" i="291"/>
  <c r="T8" i="291"/>
  <c r="S8" i="291"/>
  <c r="M7" i="291"/>
  <c r="B17" i="290"/>
  <c r="F15" i="290"/>
  <c r="F14" i="290"/>
  <c r="F13" i="290"/>
  <c r="A11" i="290"/>
  <c r="DL9" i="290"/>
  <c r="DK9" i="290"/>
  <c r="DJ9" i="290"/>
  <c r="DI9" i="290"/>
  <c r="DH9" i="290"/>
  <c r="DG9" i="290"/>
  <c r="DF9" i="290"/>
  <c r="DE9" i="290"/>
  <c r="DD9" i="290"/>
  <c r="DC9" i="290"/>
  <c r="DB9" i="290"/>
  <c r="DA9" i="290"/>
  <c r="CZ9" i="290"/>
  <c r="CY9" i="290"/>
  <c r="CX9" i="290"/>
  <c r="CW9" i="290"/>
  <c r="CV9" i="290"/>
  <c r="CU9" i="290"/>
  <c r="CT9" i="290"/>
  <c r="CS9" i="290"/>
  <c r="CR9" i="290"/>
  <c r="CQ9" i="290"/>
  <c r="CP9" i="290"/>
  <c r="CO9" i="290"/>
  <c r="CN9" i="290"/>
  <c r="CM9" i="290"/>
  <c r="CL9" i="290"/>
  <c r="CK9" i="290"/>
  <c r="CJ9" i="290"/>
  <c r="CI9" i="290"/>
  <c r="CH9" i="290"/>
  <c r="CG9" i="290"/>
  <c r="CF9" i="290"/>
  <c r="CE9" i="290"/>
  <c r="CD9" i="290"/>
  <c r="CC9" i="290"/>
  <c r="CB9" i="290"/>
  <c r="CA9" i="290"/>
  <c r="BZ9" i="290"/>
  <c r="BY9" i="290"/>
  <c r="BX9" i="290"/>
  <c r="BW9" i="290"/>
  <c r="BV9" i="290"/>
  <c r="BU9" i="290"/>
  <c r="BT9" i="290"/>
  <c r="BS9" i="290"/>
  <c r="BR9" i="290"/>
  <c r="BQ9" i="290"/>
  <c r="BP9" i="290"/>
  <c r="BO9" i="290"/>
  <c r="BN9" i="290"/>
  <c r="BM9" i="290"/>
  <c r="BL9" i="290"/>
  <c r="BK9" i="290"/>
  <c r="BJ9" i="290"/>
  <c r="BI9" i="290"/>
  <c r="BH9" i="290"/>
  <c r="BG9" i="290"/>
  <c r="BF9" i="290"/>
  <c r="BE9" i="290"/>
  <c r="BD9" i="290"/>
  <c r="BC9" i="290"/>
  <c r="BB9" i="290"/>
  <c r="BA9" i="290"/>
  <c r="AZ9" i="290"/>
  <c r="AY9" i="290"/>
  <c r="AX9" i="290"/>
  <c r="AW9" i="290"/>
  <c r="AV9" i="290"/>
  <c r="AU9" i="290"/>
  <c r="AT9" i="290"/>
  <c r="AS9" i="290"/>
  <c r="AR9" i="290"/>
  <c r="AQ9" i="290"/>
  <c r="AP9" i="290"/>
  <c r="AO9" i="290"/>
  <c r="AN9" i="290"/>
  <c r="AM9" i="290"/>
  <c r="AL9" i="290"/>
  <c r="AK9" i="290"/>
  <c r="AJ9" i="290"/>
  <c r="AI9" i="290"/>
  <c r="AH9" i="290"/>
  <c r="AG9" i="290"/>
  <c r="AF9" i="290"/>
  <c r="AE9" i="290"/>
  <c r="AD9" i="290"/>
  <c r="AC9" i="290"/>
  <c r="AB9" i="290"/>
  <c r="AA9" i="290"/>
  <c r="Z9" i="290"/>
  <c r="Y9" i="290"/>
  <c r="X9" i="290"/>
  <c r="W9" i="290"/>
  <c r="V9" i="290"/>
  <c r="U9" i="290"/>
  <c r="T9" i="290"/>
  <c r="S9" i="290"/>
  <c r="M8" i="290"/>
  <c r="M7" i="290"/>
  <c r="B17" i="289"/>
  <c r="F15" i="289"/>
  <c r="F14" i="289"/>
  <c r="F13" i="289"/>
  <c r="A11" i="289"/>
  <c r="DL9" i="289"/>
  <c r="DK9" i="289"/>
  <c r="DJ9" i="289"/>
  <c r="DI9" i="289"/>
  <c r="DH9" i="289"/>
  <c r="DG9" i="289"/>
  <c r="DF9" i="289"/>
  <c r="DE9" i="289"/>
  <c r="DD9" i="289"/>
  <c r="DC9" i="289"/>
  <c r="DB9" i="289"/>
  <c r="DA9" i="289"/>
  <c r="CZ9" i="289"/>
  <c r="CY9" i="289"/>
  <c r="CX9" i="289"/>
  <c r="CW9" i="289"/>
  <c r="CV9" i="289"/>
  <c r="CU9" i="289"/>
  <c r="CT9" i="289"/>
  <c r="CS9" i="289"/>
  <c r="CR9" i="289"/>
  <c r="CQ9" i="289"/>
  <c r="CP9" i="289"/>
  <c r="CO9" i="289"/>
  <c r="CN9" i="289"/>
  <c r="CM9" i="289"/>
  <c r="CL9" i="289"/>
  <c r="CK9" i="289"/>
  <c r="CJ9" i="289"/>
  <c r="CI9" i="289"/>
  <c r="CH9" i="289"/>
  <c r="CG9" i="289"/>
  <c r="CF9" i="289"/>
  <c r="CE9" i="289"/>
  <c r="CD9" i="289"/>
  <c r="CC9" i="289"/>
  <c r="CB9" i="289"/>
  <c r="CA9" i="289"/>
  <c r="BZ9" i="289"/>
  <c r="BY9" i="289"/>
  <c r="BX9" i="289"/>
  <c r="BW9" i="289"/>
  <c r="BV9" i="289"/>
  <c r="BU9" i="289"/>
  <c r="BT9" i="289"/>
  <c r="BS9" i="289"/>
  <c r="BR9" i="289"/>
  <c r="BQ9" i="289"/>
  <c r="BP9" i="289"/>
  <c r="BO9" i="289"/>
  <c r="BN9" i="289"/>
  <c r="BM9" i="289"/>
  <c r="BL9" i="289"/>
  <c r="BK9" i="289"/>
  <c r="BJ9" i="289"/>
  <c r="BI9" i="289"/>
  <c r="BH9" i="289"/>
  <c r="BG9" i="289"/>
  <c r="BF9" i="289"/>
  <c r="BE9" i="289"/>
  <c r="BD9" i="289"/>
  <c r="BC9" i="289"/>
  <c r="BB9" i="289"/>
  <c r="BA9" i="289"/>
  <c r="AZ9" i="289"/>
  <c r="AY9" i="289"/>
  <c r="AX9" i="289"/>
  <c r="AW9" i="289"/>
  <c r="AV9" i="289"/>
  <c r="AU9" i="289"/>
  <c r="AT9" i="289"/>
  <c r="AS9" i="289"/>
  <c r="AR9" i="289"/>
  <c r="AQ9" i="289"/>
  <c r="AP9" i="289"/>
  <c r="AO9" i="289"/>
  <c r="AN9" i="289"/>
  <c r="AM9" i="289"/>
  <c r="AL9" i="289"/>
  <c r="AK9" i="289"/>
  <c r="AJ9" i="289"/>
  <c r="AI9" i="289"/>
  <c r="AH9" i="289"/>
  <c r="AG9" i="289"/>
  <c r="AF9" i="289"/>
  <c r="AE9" i="289"/>
  <c r="AD9" i="289"/>
  <c r="AC9" i="289"/>
  <c r="AB9" i="289"/>
  <c r="AA9" i="289"/>
  <c r="Z9" i="289"/>
  <c r="Y9" i="289"/>
  <c r="X9" i="289"/>
  <c r="W9" i="289"/>
  <c r="V9" i="289"/>
  <c r="U9" i="289"/>
  <c r="T9" i="289"/>
  <c r="S9" i="289"/>
  <c r="M8" i="289"/>
  <c r="M7" i="289"/>
  <c r="B20" i="288"/>
  <c r="F18" i="288"/>
  <c r="F17" i="288"/>
  <c r="F16" i="288"/>
  <c r="A12" i="288"/>
  <c r="DM10" i="288"/>
  <c r="DL10" i="288"/>
  <c r="DK10" i="288"/>
  <c r="DJ10" i="288"/>
  <c r="DI10" i="288"/>
  <c r="DH10" i="288"/>
  <c r="DG10" i="288"/>
  <c r="DF10" i="288"/>
  <c r="DE10" i="288"/>
  <c r="DD10" i="288"/>
  <c r="DC10" i="288"/>
  <c r="DB10" i="288"/>
  <c r="DA10" i="288"/>
  <c r="CZ10" i="288"/>
  <c r="CY10" i="288"/>
  <c r="CX10" i="288"/>
  <c r="CW10" i="288"/>
  <c r="CV10" i="288"/>
  <c r="CU10" i="288"/>
  <c r="CT10" i="288"/>
  <c r="CS10" i="288"/>
  <c r="CR10" i="288"/>
  <c r="CQ10" i="288"/>
  <c r="CP10" i="288"/>
  <c r="CO10" i="288"/>
  <c r="CN10" i="288"/>
  <c r="CM10" i="288"/>
  <c r="CL10" i="288"/>
  <c r="CK10" i="288"/>
  <c r="CJ10" i="288"/>
  <c r="CI10" i="288"/>
  <c r="CH10" i="288"/>
  <c r="CG10" i="288"/>
  <c r="CF10" i="288"/>
  <c r="CE10" i="288"/>
  <c r="CD10" i="288"/>
  <c r="CC10" i="288"/>
  <c r="CB10" i="288"/>
  <c r="CA10" i="288"/>
  <c r="BZ10" i="288"/>
  <c r="BY10" i="288"/>
  <c r="BX10" i="288"/>
  <c r="BW10" i="288"/>
  <c r="BV10" i="288"/>
  <c r="BU10" i="288"/>
  <c r="BT10" i="288"/>
  <c r="BS10" i="288"/>
  <c r="BR10" i="288"/>
  <c r="BQ10" i="288"/>
  <c r="BP10" i="288"/>
  <c r="BO10" i="288"/>
  <c r="BN10" i="288"/>
  <c r="BM10" i="288"/>
  <c r="BL10" i="288"/>
  <c r="BK10" i="288"/>
  <c r="BJ10" i="288"/>
  <c r="BI10" i="288"/>
  <c r="BH10" i="288"/>
  <c r="BG10" i="288"/>
  <c r="BF10" i="288"/>
  <c r="BE10" i="288"/>
  <c r="BD10" i="288"/>
  <c r="BC10" i="288"/>
  <c r="BB10" i="288"/>
  <c r="BA10" i="288"/>
  <c r="AZ10" i="288"/>
  <c r="AY10" i="288"/>
  <c r="AX10" i="288"/>
  <c r="AW10" i="288"/>
  <c r="AV10" i="288"/>
  <c r="AU10" i="288"/>
  <c r="AT10" i="288"/>
  <c r="AS10" i="288"/>
  <c r="AR10" i="288"/>
  <c r="AQ10" i="288"/>
  <c r="AP10" i="288"/>
  <c r="AO10" i="288"/>
  <c r="AM10" i="288"/>
  <c r="AL10" i="288"/>
  <c r="AK10" i="288"/>
  <c r="AJ10" i="288"/>
  <c r="AI10" i="288"/>
  <c r="AH10" i="288"/>
  <c r="AG10" i="288"/>
  <c r="AF10" i="288"/>
  <c r="AE10" i="288"/>
  <c r="AD10" i="288"/>
  <c r="AC10" i="288"/>
  <c r="AB10" i="288"/>
  <c r="AA10" i="288"/>
  <c r="Z10" i="288"/>
  <c r="Y10" i="288"/>
  <c r="X10" i="288"/>
  <c r="W10" i="288"/>
  <c r="V10" i="288"/>
  <c r="U10" i="288"/>
  <c r="T10" i="288"/>
  <c r="S10" i="288"/>
  <c r="M9" i="288"/>
  <c r="M8" i="288"/>
  <c r="M7" i="288"/>
  <c r="B20" i="287"/>
  <c r="F18" i="287"/>
  <c r="F17" i="287"/>
  <c r="F16" i="287"/>
  <c r="A12" i="287"/>
  <c r="DM10" i="287"/>
  <c r="DL10" i="287"/>
  <c r="DK10" i="287"/>
  <c r="DJ10" i="287"/>
  <c r="DI10" i="287"/>
  <c r="DH10" i="287"/>
  <c r="DG10" i="287"/>
  <c r="DF10" i="287"/>
  <c r="DE10" i="287"/>
  <c r="DD10" i="287"/>
  <c r="DC10" i="287"/>
  <c r="DB10" i="287"/>
  <c r="DA10" i="287"/>
  <c r="CZ10" i="287"/>
  <c r="CY10" i="287"/>
  <c r="CX10" i="287"/>
  <c r="CW10" i="287"/>
  <c r="CV10" i="287"/>
  <c r="CU10" i="287"/>
  <c r="CT10" i="287"/>
  <c r="CS10" i="287"/>
  <c r="CR10" i="287"/>
  <c r="CQ10" i="287"/>
  <c r="CP10" i="287"/>
  <c r="CO10" i="287"/>
  <c r="CN10" i="287"/>
  <c r="CM10" i="287"/>
  <c r="CL10" i="287"/>
  <c r="CK10" i="287"/>
  <c r="CJ10" i="287"/>
  <c r="CI10" i="287"/>
  <c r="CH10" i="287"/>
  <c r="CG10" i="287"/>
  <c r="CF10" i="287"/>
  <c r="CE10" i="287"/>
  <c r="CD10" i="287"/>
  <c r="CC10" i="287"/>
  <c r="CB10" i="287"/>
  <c r="CA10" i="287"/>
  <c r="BZ10" i="287"/>
  <c r="BY10" i="287"/>
  <c r="BX10" i="287"/>
  <c r="BW10" i="287"/>
  <c r="BV10" i="287"/>
  <c r="BU10" i="287"/>
  <c r="BT10" i="287"/>
  <c r="BS10" i="287"/>
  <c r="BR10" i="287"/>
  <c r="BQ10" i="287"/>
  <c r="BP10" i="287"/>
  <c r="BO10" i="287"/>
  <c r="BN10" i="287"/>
  <c r="BM10" i="287"/>
  <c r="BL10" i="287"/>
  <c r="BK10" i="287"/>
  <c r="BJ10" i="287"/>
  <c r="BI10" i="287"/>
  <c r="BH10" i="287"/>
  <c r="BG10" i="287"/>
  <c r="BF10" i="287"/>
  <c r="BE10" i="287"/>
  <c r="BD10" i="287"/>
  <c r="BC10" i="287"/>
  <c r="BB10" i="287"/>
  <c r="BA10" i="287"/>
  <c r="AZ10" i="287"/>
  <c r="AY10" i="287"/>
  <c r="AX10" i="287"/>
  <c r="AW10" i="287"/>
  <c r="AV10" i="287"/>
  <c r="AU10" i="287"/>
  <c r="AT10" i="287"/>
  <c r="AS10" i="287"/>
  <c r="AR10" i="287"/>
  <c r="AQ10" i="287"/>
  <c r="AP10" i="287"/>
  <c r="AO10" i="287"/>
  <c r="AM10" i="287"/>
  <c r="AL10" i="287"/>
  <c r="AK10" i="287"/>
  <c r="AJ10" i="287"/>
  <c r="AI10" i="287"/>
  <c r="AH10" i="287"/>
  <c r="AG10" i="287"/>
  <c r="AF10" i="287"/>
  <c r="AE10" i="287"/>
  <c r="AD10" i="287"/>
  <c r="AC10" i="287"/>
  <c r="AB10" i="287"/>
  <c r="AA10" i="287"/>
  <c r="Z10" i="287"/>
  <c r="Y10" i="287"/>
  <c r="X10" i="287"/>
  <c r="W10" i="287"/>
  <c r="V10" i="287"/>
  <c r="U10" i="287"/>
  <c r="T10" i="287"/>
  <c r="S10" i="287"/>
  <c r="M9" i="287"/>
  <c r="M8" i="287"/>
  <c r="M7" i="287"/>
  <c r="B20" i="285"/>
  <c r="F18" i="285"/>
  <c r="F17" i="285"/>
  <c r="F16" i="285"/>
  <c r="A12" i="285"/>
  <c r="DM10" i="285"/>
  <c r="DL10" i="285"/>
  <c r="DK10" i="285"/>
  <c r="DJ10" i="285"/>
  <c r="DI10" i="285"/>
  <c r="DH10" i="285"/>
  <c r="DG10" i="285"/>
  <c r="DF10" i="285"/>
  <c r="DE10" i="285"/>
  <c r="DD10" i="285"/>
  <c r="DC10" i="285"/>
  <c r="DB10" i="285"/>
  <c r="DA10" i="285"/>
  <c r="CZ10" i="285"/>
  <c r="CY10" i="285"/>
  <c r="CX10" i="285"/>
  <c r="CW10" i="285"/>
  <c r="CV10" i="285"/>
  <c r="CU10" i="285"/>
  <c r="CT10" i="285"/>
  <c r="CS10" i="285"/>
  <c r="CR10" i="285"/>
  <c r="CQ10" i="285"/>
  <c r="CP10" i="285"/>
  <c r="CO10" i="285"/>
  <c r="CN10" i="285"/>
  <c r="CM10" i="285"/>
  <c r="CL10" i="285"/>
  <c r="CK10" i="285"/>
  <c r="CJ10" i="285"/>
  <c r="CI10" i="285"/>
  <c r="CH10" i="285"/>
  <c r="CG10" i="285"/>
  <c r="CF10" i="285"/>
  <c r="CE10" i="285"/>
  <c r="CD10" i="285"/>
  <c r="CC10" i="285"/>
  <c r="CB10" i="285"/>
  <c r="CA10" i="285"/>
  <c r="BZ10" i="285"/>
  <c r="BY10" i="285"/>
  <c r="BX10" i="285"/>
  <c r="BW10" i="285"/>
  <c r="BV10" i="285"/>
  <c r="BU10" i="285"/>
  <c r="BT10" i="285"/>
  <c r="BS10" i="285"/>
  <c r="BR10" i="285"/>
  <c r="BQ10" i="285"/>
  <c r="BP10" i="285"/>
  <c r="BO10" i="285"/>
  <c r="BN10" i="285"/>
  <c r="BM10" i="285"/>
  <c r="BL10" i="285"/>
  <c r="BK10" i="285"/>
  <c r="BJ10" i="285"/>
  <c r="BI10" i="285"/>
  <c r="BH10" i="285"/>
  <c r="BG10" i="285"/>
  <c r="BF10" i="285"/>
  <c r="BE10" i="285"/>
  <c r="BD10" i="285"/>
  <c r="BC10" i="285"/>
  <c r="BB10" i="285"/>
  <c r="BA10" i="285"/>
  <c r="AZ10" i="285"/>
  <c r="AY10" i="285"/>
  <c r="AX10" i="285"/>
  <c r="AW10" i="285"/>
  <c r="AV10" i="285"/>
  <c r="AU10" i="285"/>
  <c r="AT10" i="285"/>
  <c r="AS10" i="285"/>
  <c r="AR10" i="285"/>
  <c r="AQ10" i="285"/>
  <c r="AP10" i="285"/>
  <c r="AO10" i="285"/>
  <c r="AM10" i="285"/>
  <c r="AL10" i="285"/>
  <c r="AK10" i="285"/>
  <c r="AJ10" i="285"/>
  <c r="AI10" i="285"/>
  <c r="AH10" i="285"/>
  <c r="AG10" i="285"/>
  <c r="AF10" i="285"/>
  <c r="AE10" i="285"/>
  <c r="AD10" i="285"/>
  <c r="AC10" i="285"/>
  <c r="AB10" i="285"/>
  <c r="AA10" i="285"/>
  <c r="Z10" i="285"/>
  <c r="Y10" i="285"/>
  <c r="X10" i="285"/>
  <c r="W10" i="285"/>
  <c r="V10" i="285"/>
  <c r="U10" i="285"/>
  <c r="T10" i="285"/>
  <c r="S10" i="285"/>
  <c r="M9" i="285"/>
  <c r="M8" i="285"/>
  <c r="M7" i="285"/>
  <c r="Q7" i="325" l="1"/>
  <c r="P7" i="324"/>
  <c r="P7" i="323"/>
  <c r="P7" i="322"/>
  <c r="Q7" i="320"/>
  <c r="M11" i="320"/>
  <c r="Q10" i="320"/>
  <c r="Q11" i="320" s="1"/>
  <c r="D16" i="320" s="1"/>
  <c r="P9" i="320"/>
  <c r="BZ9" i="320" s="1"/>
  <c r="DN9" i="320" s="1"/>
  <c r="DO9" i="320" s="1"/>
  <c r="Q8" i="320"/>
  <c r="P7" i="320"/>
  <c r="P7" i="319"/>
  <c r="R12" i="329"/>
  <c r="DN12" i="329" s="1"/>
  <c r="DO12" i="329" s="1"/>
  <c r="R8" i="333"/>
  <c r="DN8" i="333" s="1"/>
  <c r="DO8" i="333" s="1"/>
  <c r="R12" i="333"/>
  <c r="DN12" i="333" s="1"/>
  <c r="DO12" i="333" s="1"/>
  <c r="R8" i="329"/>
  <c r="DN8" i="329" s="1"/>
  <c r="DO8" i="329" s="1"/>
  <c r="Q7" i="302"/>
  <c r="P7" i="302"/>
  <c r="R7" i="302" s="1"/>
  <c r="R8" i="302" s="1"/>
  <c r="R8" i="354"/>
  <c r="DN8" i="354" s="1"/>
  <c r="DO8" i="354" s="1"/>
  <c r="M13" i="359"/>
  <c r="E19" i="359" s="1"/>
  <c r="P7" i="359"/>
  <c r="P10" i="362"/>
  <c r="Q10" i="362"/>
  <c r="Q9" i="366"/>
  <c r="P9" i="366"/>
  <c r="Q9" i="368"/>
  <c r="P9" i="368"/>
  <c r="Q11" i="370"/>
  <c r="P11" i="370"/>
  <c r="P12" i="371"/>
  <c r="R12" i="371" s="1"/>
  <c r="DN12" i="371" s="1"/>
  <c r="DO12" i="371" s="1"/>
  <c r="Q7" i="375"/>
  <c r="P7" i="375"/>
  <c r="Q11" i="375"/>
  <c r="P11" i="375"/>
  <c r="P8" i="378"/>
  <c r="Q8" i="378"/>
  <c r="Q12" i="387"/>
  <c r="P12" i="387"/>
  <c r="Q7" i="392"/>
  <c r="P7" i="392"/>
  <c r="Q9" i="394"/>
  <c r="P9" i="394"/>
  <c r="P7" i="299"/>
  <c r="P7" i="321"/>
  <c r="BZ7" i="321" s="1"/>
  <c r="DN7" i="321" s="1"/>
  <c r="DO7" i="321" s="1"/>
  <c r="M8" i="322"/>
  <c r="E14" i="322" s="1"/>
  <c r="M8" i="325"/>
  <c r="R11" i="329"/>
  <c r="P7" i="330"/>
  <c r="P9" i="330"/>
  <c r="P11" i="330"/>
  <c r="Q8" i="332"/>
  <c r="Q10" i="332"/>
  <c r="Q12" i="332"/>
  <c r="P11" i="334"/>
  <c r="Q8" i="335"/>
  <c r="Q10" i="335"/>
  <c r="Q12" i="335"/>
  <c r="Q8" i="336"/>
  <c r="Q13" i="337"/>
  <c r="D17" i="337" s="1"/>
  <c r="P8" i="338"/>
  <c r="P9" i="338"/>
  <c r="R10" i="338"/>
  <c r="DN10" i="338" s="1"/>
  <c r="DO10" i="338" s="1"/>
  <c r="P12" i="338"/>
  <c r="Q8" i="340"/>
  <c r="Q10" i="340"/>
  <c r="Q12" i="340"/>
  <c r="Q8" i="341"/>
  <c r="R9" i="342"/>
  <c r="R11" i="342"/>
  <c r="Q8" i="343"/>
  <c r="Q10" i="343"/>
  <c r="Q12" i="343"/>
  <c r="P7" i="345"/>
  <c r="P9" i="345"/>
  <c r="P11" i="345"/>
  <c r="Q13" i="346"/>
  <c r="D17" i="346" s="1"/>
  <c r="P8" i="347"/>
  <c r="R8" i="347" s="1"/>
  <c r="DN8" i="347" s="1"/>
  <c r="DO8" i="347" s="1"/>
  <c r="P11" i="347"/>
  <c r="Q8" i="348"/>
  <c r="Q10" i="348"/>
  <c r="Q12" i="348"/>
  <c r="P9" i="349"/>
  <c r="Q12" i="349"/>
  <c r="Q13" i="349" s="1"/>
  <c r="D17" i="349" s="1"/>
  <c r="P7" i="351"/>
  <c r="Q10" i="351"/>
  <c r="P7" i="352"/>
  <c r="P9" i="352"/>
  <c r="P11" i="352"/>
  <c r="Q13" i="353"/>
  <c r="D17" i="353" s="1"/>
  <c r="P10" i="353"/>
  <c r="R10" i="353" s="1"/>
  <c r="DN10" i="353" s="1"/>
  <c r="DO10" i="353" s="1"/>
  <c r="Q13" i="354"/>
  <c r="D17" i="354" s="1"/>
  <c r="P10" i="354"/>
  <c r="R10" i="354" s="1"/>
  <c r="DN10" i="354" s="1"/>
  <c r="DO10" i="354" s="1"/>
  <c r="M13" i="355"/>
  <c r="E19" i="355" s="1"/>
  <c r="Q8" i="355"/>
  <c r="Q13" i="356"/>
  <c r="D17" i="356" s="1"/>
  <c r="P8" i="357"/>
  <c r="R8" i="357" s="1"/>
  <c r="P9" i="357"/>
  <c r="P12" i="357"/>
  <c r="P10" i="358"/>
  <c r="R10" i="358" s="1"/>
  <c r="DN10" i="358" s="1"/>
  <c r="DO10" i="358" s="1"/>
  <c r="P12" i="358"/>
  <c r="R12" i="358" s="1"/>
  <c r="DN12" i="358" s="1"/>
  <c r="DO12" i="358" s="1"/>
  <c r="Q7" i="359"/>
  <c r="R8" i="359"/>
  <c r="DN10" i="359"/>
  <c r="DO10" i="359" s="1"/>
  <c r="Q11" i="359"/>
  <c r="DN11" i="359" s="1"/>
  <c r="DO11" i="359" s="1"/>
  <c r="R12" i="359"/>
  <c r="Q8" i="360"/>
  <c r="Q7" i="362"/>
  <c r="P7" i="362"/>
  <c r="Q11" i="362"/>
  <c r="P11" i="362"/>
  <c r="P8" i="363"/>
  <c r="Q8" i="363"/>
  <c r="P10" i="365"/>
  <c r="Q10" i="365"/>
  <c r="P10" i="366"/>
  <c r="Q10" i="366"/>
  <c r="P10" i="368"/>
  <c r="Q10" i="368"/>
  <c r="Q9" i="370"/>
  <c r="P9" i="370"/>
  <c r="P12" i="370"/>
  <c r="P8" i="371"/>
  <c r="R8" i="371"/>
  <c r="DN8" i="371" s="1"/>
  <c r="DO8" i="371" s="1"/>
  <c r="Q12" i="371"/>
  <c r="Q9" i="372"/>
  <c r="R12" i="373"/>
  <c r="DN12" i="373" s="1"/>
  <c r="DO12" i="373" s="1"/>
  <c r="Q10" i="381"/>
  <c r="P10" i="381"/>
  <c r="R10" i="381" s="1"/>
  <c r="DN10" i="381" s="1"/>
  <c r="DO10" i="381" s="1"/>
  <c r="Q7" i="385"/>
  <c r="P7" i="385"/>
  <c r="M13" i="387"/>
  <c r="E19" i="387" s="1"/>
  <c r="P7" i="387"/>
  <c r="Q7" i="387"/>
  <c r="Q9" i="389"/>
  <c r="P9" i="389"/>
  <c r="Q9" i="390"/>
  <c r="P9" i="390"/>
  <c r="P8" i="395"/>
  <c r="Q8" i="395"/>
  <c r="P8" i="399"/>
  <c r="Q8" i="399"/>
  <c r="Q12" i="406"/>
  <c r="P12" i="406"/>
  <c r="R12" i="406" s="1"/>
  <c r="Q7" i="306"/>
  <c r="P7" i="306"/>
  <c r="Q7" i="307"/>
  <c r="P7" i="307"/>
  <c r="Q7" i="310"/>
  <c r="P7" i="310"/>
  <c r="Q7" i="313"/>
  <c r="P7" i="313"/>
  <c r="Q8" i="318"/>
  <c r="D12" i="318" s="1"/>
  <c r="Q13" i="332"/>
  <c r="D17" i="332" s="1"/>
  <c r="M13" i="334"/>
  <c r="E19" i="334" s="1"/>
  <c r="Q8" i="338"/>
  <c r="Q12" i="338"/>
  <c r="Q7" i="351"/>
  <c r="Q13" i="351" s="1"/>
  <c r="D17" i="351" s="1"/>
  <c r="R12" i="354"/>
  <c r="DN12" i="354" s="1"/>
  <c r="DO12" i="354" s="1"/>
  <c r="Q8" i="357"/>
  <c r="Q12" i="357"/>
  <c r="R9" i="358"/>
  <c r="Q10" i="358"/>
  <c r="R7" i="359"/>
  <c r="R11" i="359"/>
  <c r="P12" i="360"/>
  <c r="Q12" i="360"/>
  <c r="P8" i="362"/>
  <c r="Q8" i="362"/>
  <c r="P12" i="362"/>
  <c r="Q12" i="362"/>
  <c r="P12" i="363"/>
  <c r="Q12" i="363"/>
  <c r="Q7" i="366"/>
  <c r="P7" i="366"/>
  <c r="Q11" i="366"/>
  <c r="P11" i="366"/>
  <c r="Q7" i="368"/>
  <c r="P7" i="368"/>
  <c r="Q11" i="368"/>
  <c r="P11" i="368"/>
  <c r="Q7" i="370"/>
  <c r="P7" i="370"/>
  <c r="P10" i="370"/>
  <c r="R10" i="370" s="1"/>
  <c r="P8" i="372"/>
  <c r="R8" i="372" s="1"/>
  <c r="DN8" i="372" s="1"/>
  <c r="DO8" i="372" s="1"/>
  <c r="Q9" i="375"/>
  <c r="P9" i="375"/>
  <c r="Q12" i="380"/>
  <c r="Q13" i="380" s="1"/>
  <c r="D17" i="380" s="1"/>
  <c r="P12" i="380"/>
  <c r="R12" i="380" s="1"/>
  <c r="P12" i="383"/>
  <c r="Q12" i="383"/>
  <c r="P12" i="392"/>
  <c r="Q12" i="392"/>
  <c r="Q11" i="394"/>
  <c r="P11" i="394"/>
  <c r="DN10" i="398"/>
  <c r="DO10" i="398" s="1"/>
  <c r="R10" i="398"/>
  <c r="Q12" i="398"/>
  <c r="P12" i="398"/>
  <c r="R12" i="398"/>
  <c r="Q11" i="401"/>
  <c r="P11" i="401"/>
  <c r="P10" i="402"/>
  <c r="Q10" i="402"/>
  <c r="DN9" i="415"/>
  <c r="DO9" i="415" s="1"/>
  <c r="R9" i="415"/>
  <c r="Q7" i="416"/>
  <c r="P7" i="416"/>
  <c r="Q11" i="416"/>
  <c r="P11" i="416"/>
  <c r="Q8" i="417"/>
  <c r="P8" i="417"/>
  <c r="R8" i="417" s="1"/>
  <c r="R12" i="417"/>
  <c r="DN12" i="417" s="1"/>
  <c r="DO12" i="417" s="1"/>
  <c r="P7" i="316"/>
  <c r="Q8" i="321"/>
  <c r="D12" i="321" s="1"/>
  <c r="Q8" i="322"/>
  <c r="D12" i="322" s="1"/>
  <c r="Q8" i="323"/>
  <c r="D12" i="323" s="1"/>
  <c r="Q8" i="324"/>
  <c r="D12" i="324" s="1"/>
  <c r="Q8" i="325"/>
  <c r="D12" i="325" s="1"/>
  <c r="D12" i="327"/>
  <c r="R9" i="329"/>
  <c r="DN9" i="329" s="1"/>
  <c r="DO9" i="329" s="1"/>
  <c r="DN10" i="329"/>
  <c r="DO10" i="329" s="1"/>
  <c r="Q8" i="330"/>
  <c r="Q10" i="330"/>
  <c r="Q12" i="330"/>
  <c r="P7" i="332"/>
  <c r="P9" i="332"/>
  <c r="P11" i="332"/>
  <c r="Q13" i="333"/>
  <c r="D17" i="333" s="1"/>
  <c r="P7" i="334"/>
  <c r="Q10" i="334"/>
  <c r="Q13" i="334" s="1"/>
  <c r="D17" i="334" s="1"/>
  <c r="P7" i="335"/>
  <c r="P9" i="335"/>
  <c r="P11" i="335"/>
  <c r="Q12" i="336"/>
  <c r="P7" i="338"/>
  <c r="P11" i="338"/>
  <c r="R11" i="338" s="1"/>
  <c r="DN11" i="338" s="1"/>
  <c r="DO11" i="338" s="1"/>
  <c r="P7" i="340"/>
  <c r="P9" i="340"/>
  <c r="P11" i="340"/>
  <c r="Q12" i="341"/>
  <c r="P7" i="343"/>
  <c r="P9" i="343"/>
  <c r="P11" i="343"/>
  <c r="R9" i="344"/>
  <c r="R11" i="344"/>
  <c r="Q8" i="345"/>
  <c r="Q13" i="345" s="1"/>
  <c r="D17" i="345" s="1"/>
  <c r="Q10" i="345"/>
  <c r="Q12" i="345"/>
  <c r="P7" i="347"/>
  <c r="R9" i="347"/>
  <c r="P7" i="348"/>
  <c r="P9" i="348"/>
  <c r="P11" i="348"/>
  <c r="M13" i="349"/>
  <c r="E19" i="349" s="1"/>
  <c r="R9" i="350"/>
  <c r="DN9" i="350" s="1"/>
  <c r="DO9" i="350" s="1"/>
  <c r="R11" i="350"/>
  <c r="Q8" i="352"/>
  <c r="Q10" i="352"/>
  <c r="Q12" i="352"/>
  <c r="P9" i="353"/>
  <c r="R12" i="353"/>
  <c r="DN12" i="353" s="1"/>
  <c r="DO12" i="353" s="1"/>
  <c r="Q13" i="355"/>
  <c r="D17" i="355" s="1"/>
  <c r="DN10" i="357"/>
  <c r="DO10" i="357" s="1"/>
  <c r="R8" i="358"/>
  <c r="DN8" i="358" s="1"/>
  <c r="DO8" i="358" s="1"/>
  <c r="R11" i="358"/>
  <c r="DN8" i="359"/>
  <c r="DO8" i="359" s="1"/>
  <c r="Q9" i="359"/>
  <c r="R9" i="359" s="1"/>
  <c r="DN12" i="359"/>
  <c r="DO12" i="359" s="1"/>
  <c r="Q9" i="362"/>
  <c r="P9" i="362"/>
  <c r="P8" i="366"/>
  <c r="Q8" i="366"/>
  <c r="P12" i="366"/>
  <c r="Q12" i="366"/>
  <c r="P8" i="368"/>
  <c r="Q8" i="368"/>
  <c r="P12" i="368"/>
  <c r="Q12" i="368"/>
  <c r="P8" i="370"/>
  <c r="R8" i="370" s="1"/>
  <c r="Q10" i="370"/>
  <c r="P12" i="372"/>
  <c r="R12" i="372"/>
  <c r="DN12" i="372" s="1"/>
  <c r="DO12" i="372" s="1"/>
  <c r="Q9" i="373"/>
  <c r="P9" i="373"/>
  <c r="P12" i="379"/>
  <c r="Q12" i="379"/>
  <c r="P8" i="382"/>
  <c r="Q8" i="382"/>
  <c r="Q9" i="387"/>
  <c r="P9" i="387"/>
  <c r="R12" i="388"/>
  <c r="DN12" i="388" s="1"/>
  <c r="DO12" i="388" s="1"/>
  <c r="P11" i="389"/>
  <c r="Q11" i="389"/>
  <c r="Q8" i="398"/>
  <c r="P8" i="398"/>
  <c r="R8" i="398" s="1"/>
  <c r="M13" i="372"/>
  <c r="E19" i="372" s="1"/>
  <c r="R11" i="373"/>
  <c r="M13" i="378"/>
  <c r="E19" i="378" s="1"/>
  <c r="M13" i="379"/>
  <c r="E19" i="379" s="1"/>
  <c r="R8" i="380"/>
  <c r="DN8" i="380" s="1"/>
  <c r="DO8" i="380" s="1"/>
  <c r="Q13" i="381"/>
  <c r="D17" i="381" s="1"/>
  <c r="M13" i="382"/>
  <c r="E19" i="382" s="1"/>
  <c r="M13" i="383"/>
  <c r="E19" i="383" s="1"/>
  <c r="R10" i="385"/>
  <c r="R10" i="387"/>
  <c r="DN10" i="387" s="1"/>
  <c r="DO10" i="387" s="1"/>
  <c r="P12" i="390"/>
  <c r="Q12" i="390"/>
  <c r="P10" i="392"/>
  <c r="Q10" i="392"/>
  <c r="P10" i="397"/>
  <c r="Q10" i="397"/>
  <c r="Q9" i="400"/>
  <c r="P9" i="400"/>
  <c r="M13" i="402"/>
  <c r="E19" i="402" s="1"/>
  <c r="Q7" i="405"/>
  <c r="P7" i="405"/>
  <c r="Q10" i="405"/>
  <c r="P10" i="405"/>
  <c r="R10" i="405" s="1"/>
  <c r="DN10" i="405" s="1"/>
  <c r="DO10" i="405" s="1"/>
  <c r="DN8" i="406"/>
  <c r="DO8" i="406" s="1"/>
  <c r="R8" i="406"/>
  <c r="P10" i="409"/>
  <c r="Q10" i="409"/>
  <c r="DN8" i="411"/>
  <c r="DO8" i="411" s="1"/>
  <c r="R8" i="411"/>
  <c r="P10" i="414"/>
  <c r="Q10" i="414"/>
  <c r="DN8" i="415"/>
  <c r="DO8" i="415" s="1"/>
  <c r="R8" i="415"/>
  <c r="R12" i="415"/>
  <c r="DN12" i="415" s="1"/>
  <c r="DO12" i="415" s="1"/>
  <c r="Q9" i="417"/>
  <c r="P9" i="417"/>
  <c r="DN10" i="418"/>
  <c r="DO10" i="418" s="1"/>
  <c r="Q12" i="419"/>
  <c r="R12" i="419" s="1"/>
  <c r="P12" i="419"/>
  <c r="DN10" i="380"/>
  <c r="DO10" i="380" s="1"/>
  <c r="Q11" i="385"/>
  <c r="P11" i="385"/>
  <c r="P10" i="390"/>
  <c r="Q10" i="390"/>
  <c r="P8" i="392"/>
  <c r="Q8" i="392"/>
  <c r="P12" i="395"/>
  <c r="Q12" i="395"/>
  <c r="M13" i="397"/>
  <c r="E19" i="397" s="1"/>
  <c r="Q9" i="398"/>
  <c r="P9" i="398"/>
  <c r="R12" i="401"/>
  <c r="DN12" i="401" s="1"/>
  <c r="DO12" i="401" s="1"/>
  <c r="Q11" i="405"/>
  <c r="P11" i="405"/>
  <c r="R9" i="407"/>
  <c r="DN9" i="407" s="1"/>
  <c r="DO9" i="407" s="1"/>
  <c r="Q7" i="408"/>
  <c r="P7" i="408"/>
  <c r="R10" i="411"/>
  <c r="DN10" i="411" s="1"/>
  <c r="DO10" i="411" s="1"/>
  <c r="R7" i="415"/>
  <c r="R11" i="415"/>
  <c r="DN11" i="415" s="1"/>
  <c r="DO11" i="415" s="1"/>
  <c r="Q9" i="416"/>
  <c r="P9" i="416"/>
  <c r="Q8" i="419"/>
  <c r="P8" i="419"/>
  <c r="R8" i="419" s="1"/>
  <c r="Q13" i="364"/>
  <c r="D17" i="364" s="1"/>
  <c r="Q13" i="367"/>
  <c r="D17" i="367" s="1"/>
  <c r="Q13" i="372"/>
  <c r="D17" i="372" s="1"/>
  <c r="Q8" i="375"/>
  <c r="Q10" i="375"/>
  <c r="Q12" i="375"/>
  <c r="Q10" i="377"/>
  <c r="Q12" i="378"/>
  <c r="Q13" i="378" s="1"/>
  <c r="D17" i="378" s="1"/>
  <c r="Q8" i="379"/>
  <c r="M13" i="380"/>
  <c r="E19" i="380" s="1"/>
  <c r="P9" i="381"/>
  <c r="Q13" i="382"/>
  <c r="D17" i="382" s="1"/>
  <c r="Q12" i="382"/>
  <c r="Q8" i="383"/>
  <c r="P8" i="385"/>
  <c r="DN10" i="385"/>
  <c r="DO10" i="385" s="1"/>
  <c r="R12" i="385"/>
  <c r="DN12" i="385" s="1"/>
  <c r="DO12" i="385" s="1"/>
  <c r="R9" i="386"/>
  <c r="R11" i="386"/>
  <c r="P8" i="387"/>
  <c r="R8" i="387" s="1"/>
  <c r="DN8" i="387" s="1"/>
  <c r="DO8" i="387" s="1"/>
  <c r="Q11" i="387"/>
  <c r="M13" i="388"/>
  <c r="E19" i="388" s="1"/>
  <c r="Q7" i="388"/>
  <c r="Q13" i="388" s="1"/>
  <c r="D17" i="388" s="1"/>
  <c r="R10" i="388"/>
  <c r="DN10" i="388" s="1"/>
  <c r="DO10" i="388" s="1"/>
  <c r="M13" i="389"/>
  <c r="E19" i="389" s="1"/>
  <c r="Q10" i="389"/>
  <c r="Q13" i="389" s="1"/>
  <c r="D17" i="389" s="1"/>
  <c r="Q12" i="389"/>
  <c r="P8" i="390"/>
  <c r="Q8" i="390"/>
  <c r="Q13" i="390" s="1"/>
  <c r="D17" i="390" s="1"/>
  <c r="M13" i="391"/>
  <c r="E19" i="391" s="1"/>
  <c r="Q7" i="391"/>
  <c r="Q8" i="391"/>
  <c r="R9" i="391"/>
  <c r="DN9" i="391" s="1"/>
  <c r="DO9" i="391" s="1"/>
  <c r="P11" i="391"/>
  <c r="P11" i="392"/>
  <c r="P7" i="393"/>
  <c r="P8" i="394"/>
  <c r="R8" i="394" s="1"/>
  <c r="DN8" i="394" s="1"/>
  <c r="DO8" i="394" s="1"/>
  <c r="Q10" i="394"/>
  <c r="R10" i="394" s="1"/>
  <c r="DN10" i="394" s="1"/>
  <c r="DO10" i="394" s="1"/>
  <c r="R12" i="394"/>
  <c r="DN12" i="394" s="1"/>
  <c r="DO12" i="394" s="1"/>
  <c r="P10" i="395"/>
  <c r="Q10" i="395"/>
  <c r="Q12" i="399"/>
  <c r="Q8" i="400"/>
  <c r="P8" i="400"/>
  <c r="R10" i="400"/>
  <c r="DN10" i="400" s="1"/>
  <c r="DO10" i="400" s="1"/>
  <c r="Q12" i="400"/>
  <c r="P12" i="400"/>
  <c r="Q10" i="401"/>
  <c r="Q13" i="401" s="1"/>
  <c r="D17" i="401" s="1"/>
  <c r="P10" i="401"/>
  <c r="R10" i="401" s="1"/>
  <c r="Q7" i="404"/>
  <c r="P7" i="404"/>
  <c r="Q12" i="404"/>
  <c r="R12" i="404" s="1"/>
  <c r="DN12" i="404" s="1"/>
  <c r="DO12" i="404" s="1"/>
  <c r="P12" i="404"/>
  <c r="R12" i="405"/>
  <c r="DN12" i="405" s="1"/>
  <c r="DO12" i="405" s="1"/>
  <c r="P8" i="409"/>
  <c r="Q8" i="409"/>
  <c r="P12" i="409"/>
  <c r="Q12" i="409"/>
  <c r="M13" i="411"/>
  <c r="E19" i="411" s="1"/>
  <c r="Q7" i="411"/>
  <c r="Q13" i="411" s="1"/>
  <c r="D17" i="411" s="1"/>
  <c r="P7" i="411"/>
  <c r="P8" i="414"/>
  <c r="Q8" i="414"/>
  <c r="P12" i="414"/>
  <c r="Q12" i="414"/>
  <c r="DN10" i="415"/>
  <c r="DO10" i="415" s="1"/>
  <c r="R10" i="415"/>
  <c r="DN10" i="417"/>
  <c r="DO10" i="417" s="1"/>
  <c r="R10" i="417"/>
  <c r="Q9" i="419"/>
  <c r="P9" i="419"/>
  <c r="M21" i="243"/>
  <c r="N21" i="243" s="1"/>
  <c r="Q13" i="406"/>
  <c r="D17" i="406" s="1"/>
  <c r="M13" i="417"/>
  <c r="E19" i="417" s="1"/>
  <c r="M13" i="401"/>
  <c r="E19" i="401" s="1"/>
  <c r="P8" i="401"/>
  <c r="P9" i="401"/>
  <c r="Q8" i="402"/>
  <c r="Q8" i="403"/>
  <c r="Q10" i="403"/>
  <c r="Q12" i="403"/>
  <c r="P9" i="404"/>
  <c r="P10" i="406"/>
  <c r="P11" i="406"/>
  <c r="P7" i="407"/>
  <c r="Q8" i="407"/>
  <c r="P11" i="407"/>
  <c r="Q12" i="407"/>
  <c r="Q8" i="410"/>
  <c r="Q10" i="410"/>
  <c r="Q12" i="410"/>
  <c r="P12" i="411"/>
  <c r="P7" i="413"/>
  <c r="P9" i="413"/>
  <c r="P11" i="413"/>
  <c r="P7" i="417"/>
  <c r="P8" i="418"/>
  <c r="P9" i="418"/>
  <c r="P12" i="418"/>
  <c r="Q13" i="419"/>
  <c r="D17" i="419" s="1"/>
  <c r="P7" i="420"/>
  <c r="P9" i="420"/>
  <c r="P11" i="420"/>
  <c r="Q13" i="394"/>
  <c r="D17" i="394" s="1"/>
  <c r="Q13" i="395"/>
  <c r="D17" i="395" s="1"/>
  <c r="P8" i="396"/>
  <c r="P10" i="396"/>
  <c r="R10" i="396" s="1"/>
  <c r="DN10" i="396" s="1"/>
  <c r="DO10" i="396" s="1"/>
  <c r="P12" i="396"/>
  <c r="Q8" i="397"/>
  <c r="Q13" i="398"/>
  <c r="D17" i="398" s="1"/>
  <c r="P7" i="399"/>
  <c r="P9" i="399"/>
  <c r="P11" i="399"/>
  <c r="Q13" i="400"/>
  <c r="D17" i="400" s="1"/>
  <c r="P7" i="401"/>
  <c r="Q13" i="403"/>
  <c r="D17" i="403" s="1"/>
  <c r="P8" i="404"/>
  <c r="R8" i="404" s="1"/>
  <c r="DN8" i="404" s="1"/>
  <c r="DO8" i="404" s="1"/>
  <c r="R10" i="404"/>
  <c r="DN10" i="404" s="1"/>
  <c r="DO10" i="404" s="1"/>
  <c r="P11" i="404"/>
  <c r="P9" i="405"/>
  <c r="M13" i="406"/>
  <c r="E19" i="406" s="1"/>
  <c r="Q7" i="407"/>
  <c r="Q13" i="407" s="1"/>
  <c r="D17" i="407" s="1"/>
  <c r="P11" i="408"/>
  <c r="P7" i="409"/>
  <c r="P9" i="409"/>
  <c r="R9" i="409" s="1"/>
  <c r="DN9" i="409" s="1"/>
  <c r="DO9" i="409" s="1"/>
  <c r="P11" i="409"/>
  <c r="Q13" i="410"/>
  <c r="D17" i="410" s="1"/>
  <c r="P7" i="414"/>
  <c r="P9" i="414"/>
  <c r="P11" i="414"/>
  <c r="Q8" i="416"/>
  <c r="Q10" i="416"/>
  <c r="Q12" i="416"/>
  <c r="Q7" i="417"/>
  <c r="Q13" i="417" s="1"/>
  <c r="D17" i="417" s="1"/>
  <c r="Q13" i="418"/>
  <c r="D17" i="418" s="1"/>
  <c r="DN10" i="419"/>
  <c r="DO10" i="419" s="1"/>
  <c r="M9" i="243"/>
  <c r="N9" i="243" s="1"/>
  <c r="D12" i="311"/>
  <c r="P7" i="308"/>
  <c r="M8" i="301"/>
  <c r="E17" i="301" s="1"/>
  <c r="P7" i="301"/>
  <c r="Q7" i="301"/>
  <c r="Q8" i="301" s="1"/>
  <c r="D15" i="301" s="1"/>
  <c r="Q7" i="300"/>
  <c r="Q8" i="300" s="1"/>
  <c r="D15" i="300" s="1"/>
  <c r="P7" i="300"/>
  <c r="BF7" i="300" s="1"/>
  <c r="Q7" i="299"/>
  <c r="P8" i="298"/>
  <c r="D13" i="297"/>
  <c r="D13" i="296"/>
  <c r="BP7" i="296"/>
  <c r="DN7" i="296" s="1"/>
  <c r="DO7" i="296" s="1"/>
  <c r="P7" i="295"/>
  <c r="Q7" i="294"/>
  <c r="Q8" i="294" s="1"/>
  <c r="P7" i="294"/>
  <c r="P7" i="293"/>
  <c r="M8" i="292"/>
  <c r="E14" i="292" s="1"/>
  <c r="P7" i="292"/>
  <c r="P8" i="292" s="1"/>
  <c r="Q7" i="292"/>
  <c r="Q8" i="292" s="1"/>
  <c r="D12" i="292" s="1"/>
  <c r="Q7" i="291"/>
  <c r="P7" i="291"/>
  <c r="DM8" i="289"/>
  <c r="DN8" i="289" s="1"/>
  <c r="DO8" i="289" s="1"/>
  <c r="DN18" i="243"/>
  <c r="DO18" i="243" s="1"/>
  <c r="AN21" i="243"/>
  <c r="DN21" i="243" s="1"/>
  <c r="DO21" i="243" s="1"/>
  <c r="DN14" i="243"/>
  <c r="DO14" i="243" s="1"/>
  <c r="AN17" i="243"/>
  <c r="DN17" i="243" s="1"/>
  <c r="M17" i="243"/>
  <c r="N17" i="243" s="1"/>
  <c r="DN10" i="243"/>
  <c r="DO10" i="243" s="1"/>
  <c r="AN13" i="243"/>
  <c r="DN13" i="243" s="1"/>
  <c r="DO13" i="243" s="1"/>
  <c r="M13" i="243"/>
  <c r="N13" i="243" s="1"/>
  <c r="AN9" i="243"/>
  <c r="DN9" i="243" s="1"/>
  <c r="DO9" i="243" s="1"/>
  <c r="D16" i="288"/>
  <c r="AN9" i="287"/>
  <c r="D15" i="287" s="1"/>
  <c r="AN8" i="287"/>
  <c r="M10" i="285"/>
  <c r="E18" i="285" s="1"/>
  <c r="D16" i="285"/>
  <c r="R12" i="420"/>
  <c r="DN12" i="420" s="1"/>
  <c r="DO12" i="420" s="1"/>
  <c r="Q13" i="420"/>
  <c r="D17" i="420" s="1"/>
  <c r="R8" i="420"/>
  <c r="DN8" i="420" s="1"/>
  <c r="DO8" i="420" s="1"/>
  <c r="R10" i="420"/>
  <c r="DN10" i="420"/>
  <c r="DO10" i="420" s="1"/>
  <c r="M13" i="420"/>
  <c r="E19" i="420" s="1"/>
  <c r="P13" i="420"/>
  <c r="R7" i="420"/>
  <c r="DN7" i="420" s="1"/>
  <c r="DO7" i="420" s="1"/>
  <c r="R9" i="420"/>
  <c r="DN9" i="420" s="1"/>
  <c r="DO9" i="420" s="1"/>
  <c r="R11" i="420"/>
  <c r="DN11" i="420" s="1"/>
  <c r="DO11" i="420" s="1"/>
  <c r="M13" i="419"/>
  <c r="E19" i="419" s="1"/>
  <c r="P13" i="419"/>
  <c r="R7" i="419"/>
  <c r="DN7" i="419" s="1"/>
  <c r="DO7" i="419" s="1"/>
  <c r="R9" i="419"/>
  <c r="DN9" i="419" s="1"/>
  <c r="DO9" i="419" s="1"/>
  <c r="R11" i="419"/>
  <c r="DN11" i="419" s="1"/>
  <c r="DO11" i="419" s="1"/>
  <c r="DN9" i="418"/>
  <c r="DO9" i="418" s="1"/>
  <c r="M13" i="418"/>
  <c r="E19" i="418" s="1"/>
  <c r="P13" i="418"/>
  <c r="R7" i="418"/>
  <c r="DN7" i="418" s="1"/>
  <c r="DO7" i="418" s="1"/>
  <c r="R9" i="418"/>
  <c r="R11" i="418"/>
  <c r="DN11" i="418" s="1"/>
  <c r="DO11" i="418" s="1"/>
  <c r="DN7" i="417"/>
  <c r="DO7" i="417" s="1"/>
  <c r="P13" i="417"/>
  <c r="R7" i="417"/>
  <c r="R9" i="417"/>
  <c r="DN9" i="417" s="1"/>
  <c r="DO9" i="417" s="1"/>
  <c r="R11" i="417"/>
  <c r="DN11" i="417" s="1"/>
  <c r="DO11" i="417" s="1"/>
  <c r="R12" i="416"/>
  <c r="DN12" i="416"/>
  <c r="DO12" i="416" s="1"/>
  <c r="Q13" i="416"/>
  <c r="D17" i="416" s="1"/>
  <c r="R8" i="416"/>
  <c r="DN8" i="416" s="1"/>
  <c r="DO8" i="416" s="1"/>
  <c r="DN9" i="416"/>
  <c r="DO9" i="416" s="1"/>
  <c r="R10" i="416"/>
  <c r="DN10" i="416" s="1"/>
  <c r="DO10" i="416" s="1"/>
  <c r="M13" i="416"/>
  <c r="E19" i="416" s="1"/>
  <c r="P13" i="416"/>
  <c r="R7" i="416"/>
  <c r="R9" i="416"/>
  <c r="R11" i="416"/>
  <c r="DN11" i="416" s="1"/>
  <c r="DO11" i="416" s="1"/>
  <c r="P13" i="415"/>
  <c r="R12" i="414"/>
  <c r="DN12" i="414" s="1"/>
  <c r="DO12" i="414" s="1"/>
  <c r="Q13" i="414"/>
  <c r="D17" i="414" s="1"/>
  <c r="R8" i="414"/>
  <c r="DN8" i="414" s="1"/>
  <c r="DO8" i="414" s="1"/>
  <c r="R10" i="414"/>
  <c r="DN10" i="414" s="1"/>
  <c r="DO10" i="414" s="1"/>
  <c r="M13" i="414"/>
  <c r="E19" i="414" s="1"/>
  <c r="P13" i="414"/>
  <c r="R7" i="414"/>
  <c r="DN7" i="414" s="1"/>
  <c r="DO7" i="414" s="1"/>
  <c r="R9" i="414"/>
  <c r="DN9" i="414" s="1"/>
  <c r="DO9" i="414" s="1"/>
  <c r="R11" i="414"/>
  <c r="DN11" i="414" s="1"/>
  <c r="DO11" i="414" s="1"/>
  <c r="R12" i="413"/>
  <c r="DN12" i="413"/>
  <c r="DO12" i="413" s="1"/>
  <c r="R7" i="413"/>
  <c r="Q13" i="413"/>
  <c r="D17" i="413" s="1"/>
  <c r="DN7" i="413"/>
  <c r="DO7" i="413" s="1"/>
  <c r="DN8" i="413"/>
  <c r="DO8" i="413" s="1"/>
  <c r="R8" i="413"/>
  <c r="R10" i="413"/>
  <c r="DN10" i="413" s="1"/>
  <c r="DO10" i="413" s="1"/>
  <c r="M13" i="413"/>
  <c r="E19" i="413" s="1"/>
  <c r="P13" i="413"/>
  <c r="M13" i="412"/>
  <c r="E19" i="412" s="1"/>
  <c r="P7" i="412"/>
  <c r="P9" i="412"/>
  <c r="P11" i="412"/>
  <c r="Q7" i="412"/>
  <c r="Q9" i="412"/>
  <c r="Q11" i="412"/>
  <c r="P8" i="412"/>
  <c r="R8" i="412" s="1"/>
  <c r="P10" i="412"/>
  <c r="P12" i="412"/>
  <c r="R12" i="412" s="1"/>
  <c r="P13" i="411"/>
  <c r="R7" i="411"/>
  <c r="DN7" i="411" s="1"/>
  <c r="DO7" i="411" s="1"/>
  <c r="R9" i="411"/>
  <c r="DN9" i="411" s="1"/>
  <c r="DO9" i="411" s="1"/>
  <c r="R11" i="411"/>
  <c r="DN11" i="411" s="1"/>
  <c r="DO11" i="411" s="1"/>
  <c r="R12" i="410"/>
  <c r="DN12" i="410" s="1"/>
  <c r="DO12" i="410" s="1"/>
  <c r="DN7" i="410"/>
  <c r="DO7" i="410" s="1"/>
  <c r="R8" i="410"/>
  <c r="DN8" i="410" s="1"/>
  <c r="DO8" i="410" s="1"/>
  <c r="R10" i="410"/>
  <c r="DN10" i="410" s="1"/>
  <c r="DO10" i="410" s="1"/>
  <c r="M13" i="410"/>
  <c r="E19" i="410" s="1"/>
  <c r="P13" i="410"/>
  <c r="R7" i="410"/>
  <c r="R9" i="410"/>
  <c r="DN9" i="410" s="1"/>
  <c r="DO9" i="410" s="1"/>
  <c r="R11" i="410"/>
  <c r="DN11" i="410" s="1"/>
  <c r="DO11" i="410" s="1"/>
  <c r="R7" i="409"/>
  <c r="Q13" i="409"/>
  <c r="D17" i="409" s="1"/>
  <c r="DN7" i="409"/>
  <c r="DO7" i="409" s="1"/>
  <c r="R8" i="409"/>
  <c r="DN8" i="409" s="1"/>
  <c r="DO8" i="409" s="1"/>
  <c r="R12" i="409"/>
  <c r="DN12" i="409" s="1"/>
  <c r="DO12" i="409" s="1"/>
  <c r="R10" i="409"/>
  <c r="DN10" i="409" s="1"/>
  <c r="DO10" i="409" s="1"/>
  <c r="M13" i="409"/>
  <c r="E19" i="409" s="1"/>
  <c r="P13" i="409"/>
  <c r="Q13" i="408"/>
  <c r="D17" i="408" s="1"/>
  <c r="DN9" i="408"/>
  <c r="DO9" i="408" s="1"/>
  <c r="M13" i="408"/>
  <c r="E19" i="408" s="1"/>
  <c r="R7" i="408"/>
  <c r="R9" i="408"/>
  <c r="R11" i="408"/>
  <c r="DN11" i="408" s="1"/>
  <c r="DO11" i="408" s="1"/>
  <c r="P8" i="408"/>
  <c r="R8" i="408" s="1"/>
  <c r="P10" i="408"/>
  <c r="R10" i="408" s="1"/>
  <c r="P12" i="408"/>
  <c r="R12" i="408" s="1"/>
  <c r="DN10" i="407"/>
  <c r="DO10" i="407" s="1"/>
  <c r="R8" i="407"/>
  <c r="DN8" i="407" s="1"/>
  <c r="DO8" i="407" s="1"/>
  <c r="R10" i="407"/>
  <c r="R12" i="407"/>
  <c r="DN12" i="407" s="1"/>
  <c r="DO12" i="407" s="1"/>
  <c r="P13" i="407"/>
  <c r="P13" i="406"/>
  <c r="R7" i="406"/>
  <c r="R9" i="406"/>
  <c r="DN9" i="406" s="1"/>
  <c r="DO9" i="406" s="1"/>
  <c r="R11" i="406"/>
  <c r="DN11" i="406" s="1"/>
  <c r="DO11" i="406" s="1"/>
  <c r="M13" i="405"/>
  <c r="E19" i="405" s="1"/>
  <c r="P13" i="405"/>
  <c r="R7" i="405"/>
  <c r="DN7" i="405" s="1"/>
  <c r="DO7" i="405" s="1"/>
  <c r="R9" i="405"/>
  <c r="DN9" i="405" s="1"/>
  <c r="DO9" i="405" s="1"/>
  <c r="R11" i="405"/>
  <c r="DN11" i="405" s="1"/>
  <c r="DO11" i="405" s="1"/>
  <c r="Q13" i="404"/>
  <c r="D17" i="404" s="1"/>
  <c r="M13" i="404"/>
  <c r="E19" i="404" s="1"/>
  <c r="P13" i="404"/>
  <c r="R7" i="404"/>
  <c r="R9" i="404"/>
  <c r="DN9" i="404" s="1"/>
  <c r="DO9" i="404" s="1"/>
  <c r="R11" i="404"/>
  <c r="DN11" i="404" s="1"/>
  <c r="DO11" i="404" s="1"/>
  <c r="R12" i="403"/>
  <c r="DN12" i="403" s="1"/>
  <c r="DO12" i="403" s="1"/>
  <c r="R8" i="403"/>
  <c r="DN8" i="403" s="1"/>
  <c r="DO8" i="403" s="1"/>
  <c r="R10" i="403"/>
  <c r="DN10" i="403" s="1"/>
  <c r="DO10" i="403" s="1"/>
  <c r="M13" i="403"/>
  <c r="E19" i="403" s="1"/>
  <c r="P13" i="403"/>
  <c r="R7" i="403"/>
  <c r="DN7" i="403" s="1"/>
  <c r="DO7" i="403" s="1"/>
  <c r="R9" i="403"/>
  <c r="DN9" i="403" s="1"/>
  <c r="DO9" i="403" s="1"/>
  <c r="R11" i="403"/>
  <c r="DN11" i="403" s="1"/>
  <c r="DO11" i="403" s="1"/>
  <c r="R12" i="402"/>
  <c r="DN12" i="402" s="1"/>
  <c r="DO12" i="402" s="1"/>
  <c r="DN8" i="402"/>
  <c r="DO8" i="402" s="1"/>
  <c r="R8" i="402"/>
  <c r="R10" i="402"/>
  <c r="DN10" i="402" s="1"/>
  <c r="DO10" i="402" s="1"/>
  <c r="P7" i="402"/>
  <c r="P9" i="402"/>
  <c r="P11" i="402"/>
  <c r="Q7" i="402"/>
  <c r="Q9" i="402"/>
  <c r="Q11" i="402"/>
  <c r="P13" i="401"/>
  <c r="R7" i="401"/>
  <c r="DN7" i="401" s="1"/>
  <c r="DO7" i="401" s="1"/>
  <c r="R9" i="401"/>
  <c r="DN9" i="401" s="1"/>
  <c r="DO9" i="401" s="1"/>
  <c r="R11" i="401"/>
  <c r="DN11" i="401" s="1"/>
  <c r="DO11" i="401" s="1"/>
  <c r="DN9" i="400"/>
  <c r="DO9" i="400" s="1"/>
  <c r="M13" i="400"/>
  <c r="E19" i="400" s="1"/>
  <c r="P13" i="400"/>
  <c r="R7" i="400"/>
  <c r="R9" i="400"/>
  <c r="R11" i="400"/>
  <c r="DN11" i="400" s="1"/>
  <c r="DO11" i="400" s="1"/>
  <c r="Q13" i="399"/>
  <c r="D17" i="399" s="1"/>
  <c r="R8" i="399"/>
  <c r="DN8" i="399" s="1"/>
  <c r="DO8" i="399" s="1"/>
  <c r="R10" i="399"/>
  <c r="DN10" i="399" s="1"/>
  <c r="DO10" i="399" s="1"/>
  <c r="R12" i="399"/>
  <c r="DN12" i="399" s="1"/>
  <c r="DO12" i="399" s="1"/>
  <c r="M13" i="399"/>
  <c r="E19" i="399" s="1"/>
  <c r="P13" i="399"/>
  <c r="R7" i="399"/>
  <c r="DN7" i="399" s="1"/>
  <c r="DO7" i="399" s="1"/>
  <c r="R9" i="399"/>
  <c r="DN9" i="399" s="1"/>
  <c r="DO9" i="399" s="1"/>
  <c r="R11" i="399"/>
  <c r="DN11" i="399" s="1"/>
  <c r="DO11" i="399" s="1"/>
  <c r="DN9" i="398"/>
  <c r="DO9" i="398" s="1"/>
  <c r="M13" i="398"/>
  <c r="E19" i="398" s="1"/>
  <c r="P13" i="398"/>
  <c r="R7" i="398"/>
  <c r="DN7" i="398" s="1"/>
  <c r="DO7" i="398" s="1"/>
  <c r="R9" i="398"/>
  <c r="R11" i="398"/>
  <c r="DN11" i="398" s="1"/>
  <c r="DO11" i="398" s="1"/>
  <c r="R12" i="397"/>
  <c r="DN12" i="397" s="1"/>
  <c r="DO12" i="397" s="1"/>
  <c r="R8" i="397"/>
  <c r="DN8" i="397" s="1"/>
  <c r="DO8" i="397" s="1"/>
  <c r="DN10" i="397"/>
  <c r="DO10" i="397" s="1"/>
  <c r="R10" i="397"/>
  <c r="P7" i="397"/>
  <c r="P9" i="397"/>
  <c r="R9" i="397" s="1"/>
  <c r="P11" i="397"/>
  <c r="Q7" i="397"/>
  <c r="Q9" i="397"/>
  <c r="Q11" i="397"/>
  <c r="R7" i="397"/>
  <c r="M13" i="396"/>
  <c r="E19" i="396" s="1"/>
  <c r="P13" i="396"/>
  <c r="Q7" i="396"/>
  <c r="Q13" i="396" s="1"/>
  <c r="D17" i="396" s="1"/>
  <c r="Q9" i="396"/>
  <c r="R9" i="396" s="1"/>
  <c r="Q11" i="396"/>
  <c r="DN7" i="395"/>
  <c r="DO7" i="395" s="1"/>
  <c r="R8" i="395"/>
  <c r="DN8" i="395"/>
  <c r="DO8" i="395" s="1"/>
  <c r="R10" i="395"/>
  <c r="DN10" i="395" s="1"/>
  <c r="DO10" i="395" s="1"/>
  <c r="R12" i="395"/>
  <c r="DN12" i="395"/>
  <c r="DO12" i="395" s="1"/>
  <c r="M13" i="395"/>
  <c r="E19" i="395" s="1"/>
  <c r="P13" i="395"/>
  <c r="R7" i="395"/>
  <c r="R9" i="395"/>
  <c r="DN9" i="395" s="1"/>
  <c r="DO9" i="395" s="1"/>
  <c r="R11" i="395"/>
  <c r="DN11" i="395" s="1"/>
  <c r="DO11" i="395" s="1"/>
  <c r="M13" i="394"/>
  <c r="E19" i="394" s="1"/>
  <c r="P13" i="394"/>
  <c r="R7" i="394"/>
  <c r="R9" i="394"/>
  <c r="DN9" i="394" s="1"/>
  <c r="DO9" i="394" s="1"/>
  <c r="R11" i="394"/>
  <c r="DN11" i="394" s="1"/>
  <c r="DO11" i="394" s="1"/>
  <c r="Q13" i="393"/>
  <c r="D17" i="393" s="1"/>
  <c r="M13" i="393"/>
  <c r="E19" i="393" s="1"/>
  <c r="R7" i="393"/>
  <c r="R9" i="393"/>
  <c r="DN9" i="393" s="1"/>
  <c r="DO9" i="393" s="1"/>
  <c r="R11" i="393"/>
  <c r="DN11" i="393" s="1"/>
  <c r="DO11" i="393" s="1"/>
  <c r="P8" i="393"/>
  <c r="R8" i="393" s="1"/>
  <c r="P10" i="393"/>
  <c r="R10" i="393" s="1"/>
  <c r="P12" i="393"/>
  <c r="R12" i="393" s="1"/>
  <c r="DN11" i="392"/>
  <c r="DO11" i="392" s="1"/>
  <c r="R12" i="392"/>
  <c r="DN12" i="392"/>
  <c r="DO12" i="392" s="1"/>
  <c r="R8" i="392"/>
  <c r="DN8" i="392"/>
  <c r="DO8" i="392" s="1"/>
  <c r="R10" i="392"/>
  <c r="DN10" i="392"/>
  <c r="DO10" i="392" s="1"/>
  <c r="M13" i="392"/>
  <c r="E19" i="392" s="1"/>
  <c r="P13" i="392"/>
  <c r="R7" i="392"/>
  <c r="R9" i="392"/>
  <c r="DN9" i="392" s="1"/>
  <c r="DO9" i="392" s="1"/>
  <c r="R11" i="392"/>
  <c r="R8" i="391"/>
  <c r="DN8" i="391" s="1"/>
  <c r="DO8" i="391" s="1"/>
  <c r="R12" i="391"/>
  <c r="DN12" i="391" s="1"/>
  <c r="DO12" i="391" s="1"/>
  <c r="R10" i="391"/>
  <c r="DN10" i="391"/>
  <c r="DO10" i="391" s="1"/>
  <c r="P13" i="391"/>
  <c r="R8" i="390"/>
  <c r="DN8" i="390" s="1"/>
  <c r="DO8" i="390" s="1"/>
  <c r="R12" i="390"/>
  <c r="DN12" i="390" s="1"/>
  <c r="DO12" i="390" s="1"/>
  <c r="R10" i="390"/>
  <c r="DN10" i="390" s="1"/>
  <c r="DO10" i="390" s="1"/>
  <c r="M13" i="390"/>
  <c r="E19" i="390" s="1"/>
  <c r="P13" i="390"/>
  <c r="R7" i="390"/>
  <c r="DN7" i="390" s="1"/>
  <c r="DO7" i="390" s="1"/>
  <c r="R9" i="390"/>
  <c r="DN9" i="390" s="1"/>
  <c r="DO9" i="390" s="1"/>
  <c r="R11" i="390"/>
  <c r="DN11" i="390" s="1"/>
  <c r="DO11" i="390" s="1"/>
  <c r="R12" i="389"/>
  <c r="DN12" i="389" s="1"/>
  <c r="DO12" i="389" s="1"/>
  <c r="R8" i="389"/>
  <c r="DN8" i="389" s="1"/>
  <c r="DO8" i="389" s="1"/>
  <c r="R10" i="389"/>
  <c r="DN10" i="389" s="1"/>
  <c r="DO10" i="389" s="1"/>
  <c r="P13" i="389"/>
  <c r="R7" i="389"/>
  <c r="DN7" i="389" s="1"/>
  <c r="DO7" i="389" s="1"/>
  <c r="R9" i="389"/>
  <c r="DN9" i="389" s="1"/>
  <c r="DO9" i="389" s="1"/>
  <c r="R11" i="389"/>
  <c r="DN11" i="389" s="1"/>
  <c r="DO11" i="389" s="1"/>
  <c r="DN7" i="388"/>
  <c r="DO7" i="388" s="1"/>
  <c r="P13" i="388"/>
  <c r="R7" i="388"/>
  <c r="R9" i="388"/>
  <c r="DN9" i="388" s="1"/>
  <c r="DO9" i="388" s="1"/>
  <c r="R11" i="388"/>
  <c r="DN11" i="388" s="1"/>
  <c r="DO11" i="388" s="1"/>
  <c r="DN9" i="387"/>
  <c r="DO9" i="387" s="1"/>
  <c r="P13" i="387"/>
  <c r="R7" i="387"/>
  <c r="DN7" i="387" s="1"/>
  <c r="DO7" i="387" s="1"/>
  <c r="R9" i="387"/>
  <c r="R11" i="387"/>
  <c r="DN11" i="387" s="1"/>
  <c r="DO11" i="387" s="1"/>
  <c r="DN11" i="386"/>
  <c r="DO11" i="386" s="1"/>
  <c r="R7" i="386"/>
  <c r="Q13" i="386"/>
  <c r="D17" i="386" s="1"/>
  <c r="R12" i="386"/>
  <c r="DN12" i="386" s="1"/>
  <c r="DO12" i="386" s="1"/>
  <c r="R8" i="386"/>
  <c r="DN8" i="386" s="1"/>
  <c r="DO8" i="386" s="1"/>
  <c r="DN9" i="386"/>
  <c r="DO9" i="386" s="1"/>
  <c r="R10" i="386"/>
  <c r="DN10" i="386" s="1"/>
  <c r="DO10" i="386" s="1"/>
  <c r="M13" i="386"/>
  <c r="E19" i="386" s="1"/>
  <c r="P13" i="386"/>
  <c r="DN11" i="385"/>
  <c r="DO11" i="385" s="1"/>
  <c r="M13" i="385"/>
  <c r="E19" i="385" s="1"/>
  <c r="P13" i="385"/>
  <c r="R7" i="385"/>
  <c r="DN7" i="385" s="1"/>
  <c r="DO7" i="385" s="1"/>
  <c r="R9" i="385"/>
  <c r="DN9" i="385" s="1"/>
  <c r="DO9" i="385" s="1"/>
  <c r="R11" i="385"/>
  <c r="R12" i="384"/>
  <c r="DN12" i="384" s="1"/>
  <c r="DO12" i="384" s="1"/>
  <c r="Q13" i="384"/>
  <c r="D17" i="384" s="1"/>
  <c r="R8" i="384"/>
  <c r="DN8" i="384" s="1"/>
  <c r="DO8" i="384" s="1"/>
  <c r="R10" i="384"/>
  <c r="DN10" i="384" s="1"/>
  <c r="DO10" i="384" s="1"/>
  <c r="M13" i="384"/>
  <c r="E19" i="384" s="1"/>
  <c r="P13" i="384"/>
  <c r="R7" i="384"/>
  <c r="DN7" i="384" s="1"/>
  <c r="DO7" i="384" s="1"/>
  <c r="R9" i="384"/>
  <c r="DN9" i="384" s="1"/>
  <c r="DO9" i="384" s="1"/>
  <c r="R11" i="384"/>
  <c r="DN11" i="384" s="1"/>
  <c r="DO11" i="384" s="1"/>
  <c r="R12" i="383"/>
  <c r="DN12" i="383" s="1"/>
  <c r="DO12" i="383" s="1"/>
  <c r="R8" i="383"/>
  <c r="DN8" i="383" s="1"/>
  <c r="DO8" i="383" s="1"/>
  <c r="R10" i="383"/>
  <c r="DN10" i="383" s="1"/>
  <c r="DO10" i="383" s="1"/>
  <c r="P7" i="383"/>
  <c r="P9" i="383"/>
  <c r="P11" i="383"/>
  <c r="Q7" i="383"/>
  <c r="Q9" i="383"/>
  <c r="Q11" i="383"/>
  <c r="DN9" i="382"/>
  <c r="DO9" i="382" s="1"/>
  <c r="R8" i="382"/>
  <c r="DN8" i="382" s="1"/>
  <c r="DO8" i="382" s="1"/>
  <c r="R10" i="382"/>
  <c r="DN10" i="382" s="1"/>
  <c r="DO10" i="382" s="1"/>
  <c r="R12" i="382"/>
  <c r="DN12" i="382" s="1"/>
  <c r="DO12" i="382" s="1"/>
  <c r="P13" i="382"/>
  <c r="R7" i="382"/>
  <c r="DN7" i="382" s="1"/>
  <c r="DO7" i="382" s="1"/>
  <c r="R9" i="382"/>
  <c r="R11" i="382"/>
  <c r="DN11" i="382" s="1"/>
  <c r="DO11" i="382" s="1"/>
  <c r="DN7" i="381"/>
  <c r="DO7" i="381" s="1"/>
  <c r="M13" i="381"/>
  <c r="E19" i="381" s="1"/>
  <c r="P13" i="381"/>
  <c r="R7" i="381"/>
  <c r="R9" i="381"/>
  <c r="DN9" i="381" s="1"/>
  <c r="DO9" i="381" s="1"/>
  <c r="R11" i="381"/>
  <c r="DN11" i="381" s="1"/>
  <c r="DO11" i="381" s="1"/>
  <c r="DN7" i="380"/>
  <c r="DO7" i="380" s="1"/>
  <c r="P13" i="380"/>
  <c r="R7" i="380"/>
  <c r="R9" i="380"/>
  <c r="DN9" i="380" s="1"/>
  <c r="DO9" i="380" s="1"/>
  <c r="R11" i="380"/>
  <c r="DN11" i="380" s="1"/>
  <c r="DO11" i="380" s="1"/>
  <c r="R12" i="379"/>
  <c r="DN12" i="379" s="1"/>
  <c r="DO12" i="379" s="1"/>
  <c r="R8" i="379"/>
  <c r="DN8" i="379" s="1"/>
  <c r="DO8" i="379" s="1"/>
  <c r="R10" i="379"/>
  <c r="DN10" i="379" s="1"/>
  <c r="DO10" i="379" s="1"/>
  <c r="P7" i="379"/>
  <c r="R7" i="379" s="1"/>
  <c r="P9" i="379"/>
  <c r="P11" i="379"/>
  <c r="Q7" i="379"/>
  <c r="Q9" i="379"/>
  <c r="Q11" i="379"/>
  <c r="R8" i="378"/>
  <c r="DN8" i="378" s="1"/>
  <c r="DO8" i="378" s="1"/>
  <c r="R10" i="378"/>
  <c r="DN10" i="378" s="1"/>
  <c r="DO10" i="378" s="1"/>
  <c r="R12" i="378"/>
  <c r="DN12" i="378" s="1"/>
  <c r="DO12" i="378" s="1"/>
  <c r="DN7" i="378"/>
  <c r="DO7" i="378" s="1"/>
  <c r="P13" i="378"/>
  <c r="R7" i="378"/>
  <c r="R9" i="378"/>
  <c r="DN9" i="378" s="1"/>
  <c r="DO9" i="378" s="1"/>
  <c r="R11" i="378"/>
  <c r="DN11" i="378" s="1"/>
  <c r="DO11" i="378" s="1"/>
  <c r="R12" i="377"/>
  <c r="DN12" i="377" s="1"/>
  <c r="DO12" i="377" s="1"/>
  <c r="DN8" i="377"/>
  <c r="DO8" i="377" s="1"/>
  <c r="R8" i="377"/>
  <c r="DN10" i="377"/>
  <c r="DO10" i="377" s="1"/>
  <c r="R10" i="377"/>
  <c r="P7" i="377"/>
  <c r="R7" i="377" s="1"/>
  <c r="P9" i="377"/>
  <c r="P11" i="377"/>
  <c r="Q7" i="377"/>
  <c r="Q9" i="377"/>
  <c r="R9" i="377" s="1"/>
  <c r="Q11" i="377"/>
  <c r="R12" i="376"/>
  <c r="DN12" i="376" s="1"/>
  <c r="DO12" i="376" s="1"/>
  <c r="Q13" i="376"/>
  <c r="D17" i="376" s="1"/>
  <c r="R8" i="376"/>
  <c r="DN8" i="376" s="1"/>
  <c r="DO8" i="376" s="1"/>
  <c r="R10" i="376"/>
  <c r="DN10" i="376" s="1"/>
  <c r="DO10" i="376" s="1"/>
  <c r="M13" i="376"/>
  <c r="E19" i="376" s="1"/>
  <c r="P13" i="376"/>
  <c r="R7" i="376"/>
  <c r="DN7" i="376" s="1"/>
  <c r="DO7" i="376" s="1"/>
  <c r="R9" i="376"/>
  <c r="DN9" i="376" s="1"/>
  <c r="DO9" i="376" s="1"/>
  <c r="R11" i="376"/>
  <c r="DN11" i="376" s="1"/>
  <c r="DO11" i="376" s="1"/>
  <c r="Q13" i="375"/>
  <c r="D17" i="375" s="1"/>
  <c r="DN7" i="375"/>
  <c r="DO7" i="375" s="1"/>
  <c r="R8" i="375"/>
  <c r="DN8" i="375" s="1"/>
  <c r="DO8" i="375" s="1"/>
  <c r="R10" i="375"/>
  <c r="DN10" i="375" s="1"/>
  <c r="DO10" i="375" s="1"/>
  <c r="R12" i="375"/>
  <c r="DN12" i="375" s="1"/>
  <c r="DO12" i="375" s="1"/>
  <c r="M13" i="375"/>
  <c r="E19" i="375" s="1"/>
  <c r="P13" i="375"/>
  <c r="R7" i="375"/>
  <c r="R9" i="375"/>
  <c r="DN9" i="375" s="1"/>
  <c r="DO9" i="375" s="1"/>
  <c r="R11" i="375"/>
  <c r="DN11" i="375" s="1"/>
  <c r="DO11" i="375" s="1"/>
  <c r="Q13" i="374"/>
  <c r="D17" i="374" s="1"/>
  <c r="R8" i="374"/>
  <c r="DN8" i="374" s="1"/>
  <c r="DO8" i="374" s="1"/>
  <c r="R10" i="374"/>
  <c r="DN10" i="374" s="1"/>
  <c r="DO10" i="374" s="1"/>
  <c r="R12" i="374"/>
  <c r="DN12" i="374" s="1"/>
  <c r="DO12" i="374" s="1"/>
  <c r="M13" i="374"/>
  <c r="E19" i="374" s="1"/>
  <c r="P13" i="374"/>
  <c r="R7" i="374"/>
  <c r="DN7" i="374" s="1"/>
  <c r="DO7" i="374" s="1"/>
  <c r="R9" i="374"/>
  <c r="DN9" i="374" s="1"/>
  <c r="DO9" i="374" s="1"/>
  <c r="R11" i="374"/>
  <c r="DN11" i="374" s="1"/>
  <c r="DO11" i="374" s="1"/>
  <c r="R7" i="373"/>
  <c r="Q13" i="373"/>
  <c r="D17" i="373" s="1"/>
  <c r="DN11" i="373"/>
  <c r="DO11" i="373" s="1"/>
  <c r="M13" i="373"/>
  <c r="E19" i="373" s="1"/>
  <c r="P13" i="373"/>
  <c r="DN7" i="372"/>
  <c r="DO7" i="372" s="1"/>
  <c r="P13" i="372"/>
  <c r="R7" i="372"/>
  <c r="R9" i="372"/>
  <c r="DN9" i="372" s="1"/>
  <c r="DO9" i="372" s="1"/>
  <c r="R11" i="372"/>
  <c r="DN11" i="372" s="1"/>
  <c r="DO11" i="372" s="1"/>
  <c r="Q13" i="371"/>
  <c r="D17" i="371" s="1"/>
  <c r="M13" i="371"/>
  <c r="E19" i="371" s="1"/>
  <c r="P7" i="371"/>
  <c r="P9" i="371"/>
  <c r="P11" i="371"/>
  <c r="Q13" i="370"/>
  <c r="D17" i="370" s="1"/>
  <c r="M13" i="370"/>
  <c r="E19" i="370" s="1"/>
  <c r="P13" i="370"/>
  <c r="R7" i="370"/>
  <c r="DN7" i="370" s="1"/>
  <c r="DO7" i="370" s="1"/>
  <c r="R9" i="370"/>
  <c r="DN9" i="370" s="1"/>
  <c r="DO9" i="370" s="1"/>
  <c r="R11" i="370"/>
  <c r="DN11" i="370" s="1"/>
  <c r="DO11" i="370" s="1"/>
  <c r="Q13" i="369"/>
  <c r="D17" i="369" s="1"/>
  <c r="R12" i="369"/>
  <c r="DN12" i="369"/>
  <c r="DO12" i="369" s="1"/>
  <c r="DN8" i="369"/>
  <c r="DO8" i="369" s="1"/>
  <c r="R8" i="369"/>
  <c r="R10" i="369"/>
  <c r="DN10" i="369" s="1"/>
  <c r="DO10" i="369" s="1"/>
  <c r="M13" i="369"/>
  <c r="E19" i="369" s="1"/>
  <c r="P13" i="369"/>
  <c r="R7" i="369"/>
  <c r="DN7" i="369" s="1"/>
  <c r="DO7" i="369" s="1"/>
  <c r="R9" i="369"/>
  <c r="DN9" i="369" s="1"/>
  <c r="DO9" i="369" s="1"/>
  <c r="R11" i="369"/>
  <c r="DN11" i="369" s="1"/>
  <c r="DO11" i="369" s="1"/>
  <c r="R12" i="368"/>
  <c r="DN12" i="368"/>
  <c r="DO12" i="368" s="1"/>
  <c r="Q13" i="368"/>
  <c r="D17" i="368" s="1"/>
  <c r="R8" i="368"/>
  <c r="DN8" i="368" s="1"/>
  <c r="DO8" i="368" s="1"/>
  <c r="R10" i="368"/>
  <c r="DN10" i="368" s="1"/>
  <c r="DO10" i="368" s="1"/>
  <c r="M13" i="368"/>
  <c r="E19" i="368" s="1"/>
  <c r="P13" i="368"/>
  <c r="R7" i="368"/>
  <c r="R9" i="368"/>
  <c r="DN9" i="368" s="1"/>
  <c r="DO9" i="368" s="1"/>
  <c r="R11" i="368"/>
  <c r="DN11" i="368" s="1"/>
  <c r="DO11" i="368" s="1"/>
  <c r="R12" i="367"/>
  <c r="DN12" i="367" s="1"/>
  <c r="DO12" i="367" s="1"/>
  <c r="DN7" i="367"/>
  <c r="DO7" i="367" s="1"/>
  <c r="R8" i="367"/>
  <c r="DN8" i="367" s="1"/>
  <c r="DO8" i="367" s="1"/>
  <c r="R10" i="367"/>
  <c r="DN10" i="367" s="1"/>
  <c r="DO10" i="367" s="1"/>
  <c r="M13" i="367"/>
  <c r="E19" i="367" s="1"/>
  <c r="P13" i="367"/>
  <c r="R7" i="367"/>
  <c r="R9" i="367"/>
  <c r="DN9" i="367" s="1"/>
  <c r="DO9" i="367" s="1"/>
  <c r="R11" i="367"/>
  <c r="DN11" i="367" s="1"/>
  <c r="DO11" i="367" s="1"/>
  <c r="R12" i="366"/>
  <c r="DN12" i="366" s="1"/>
  <c r="DO12" i="366" s="1"/>
  <c r="Q13" i="366"/>
  <c r="D17" i="366" s="1"/>
  <c r="R8" i="366"/>
  <c r="DN8" i="366" s="1"/>
  <c r="DO8" i="366" s="1"/>
  <c r="DN9" i="366"/>
  <c r="DO9" i="366" s="1"/>
  <c r="R10" i="366"/>
  <c r="DN10" i="366" s="1"/>
  <c r="DO10" i="366" s="1"/>
  <c r="M13" i="366"/>
  <c r="E19" i="366" s="1"/>
  <c r="P13" i="366"/>
  <c r="R7" i="366"/>
  <c r="R9" i="366"/>
  <c r="R11" i="366"/>
  <c r="DN11" i="366" s="1"/>
  <c r="DO11" i="366" s="1"/>
  <c r="DN12" i="365"/>
  <c r="DO12" i="365" s="1"/>
  <c r="R8" i="365"/>
  <c r="DN8" i="365" s="1"/>
  <c r="DO8" i="365" s="1"/>
  <c r="R10" i="365"/>
  <c r="DN10" i="365" s="1"/>
  <c r="DO10" i="365" s="1"/>
  <c r="R12" i="365"/>
  <c r="M13" i="365"/>
  <c r="E19" i="365" s="1"/>
  <c r="P7" i="365"/>
  <c r="R7" i="365" s="1"/>
  <c r="P9" i="365"/>
  <c r="P11" i="365"/>
  <c r="Q7" i="365"/>
  <c r="Q9" i="365"/>
  <c r="Q11" i="365"/>
  <c r="R11" i="365" s="1"/>
  <c r="DN12" i="364"/>
  <c r="DO12" i="364" s="1"/>
  <c r="R12" i="364"/>
  <c r="DN7" i="364"/>
  <c r="DO7" i="364" s="1"/>
  <c r="R8" i="364"/>
  <c r="DN8" i="364" s="1"/>
  <c r="DO8" i="364" s="1"/>
  <c r="R10" i="364"/>
  <c r="DN10" i="364" s="1"/>
  <c r="DO10" i="364" s="1"/>
  <c r="M13" i="364"/>
  <c r="E19" i="364" s="1"/>
  <c r="P13" i="364"/>
  <c r="R7" i="364"/>
  <c r="R9" i="364"/>
  <c r="DN9" i="364" s="1"/>
  <c r="DO9" i="364" s="1"/>
  <c r="R11" i="364"/>
  <c r="DN11" i="364" s="1"/>
  <c r="DO11" i="364" s="1"/>
  <c r="R12" i="363"/>
  <c r="DN12" i="363" s="1"/>
  <c r="DO12" i="363" s="1"/>
  <c r="R8" i="363"/>
  <c r="DN8" i="363" s="1"/>
  <c r="DO8" i="363" s="1"/>
  <c r="R10" i="363"/>
  <c r="DN10" i="363" s="1"/>
  <c r="DO10" i="363" s="1"/>
  <c r="M13" i="363"/>
  <c r="E19" i="363" s="1"/>
  <c r="P7" i="363"/>
  <c r="R7" i="363" s="1"/>
  <c r="P9" i="363"/>
  <c r="P11" i="363"/>
  <c r="Q7" i="363"/>
  <c r="Q9" i="363"/>
  <c r="Q11" i="363"/>
  <c r="DN12" i="362"/>
  <c r="DO12" i="362" s="1"/>
  <c r="R12" i="362"/>
  <c r="Q13" i="362"/>
  <c r="D17" i="362" s="1"/>
  <c r="R8" i="362"/>
  <c r="DN8" i="362" s="1"/>
  <c r="DO8" i="362" s="1"/>
  <c r="DN10" i="362"/>
  <c r="DO10" i="362" s="1"/>
  <c r="R10" i="362"/>
  <c r="M13" i="362"/>
  <c r="E19" i="362" s="1"/>
  <c r="P13" i="362"/>
  <c r="R7" i="362"/>
  <c r="R9" i="362"/>
  <c r="DN9" i="362" s="1"/>
  <c r="DO9" i="362" s="1"/>
  <c r="R11" i="362"/>
  <c r="DN11" i="362" s="1"/>
  <c r="DO11" i="362" s="1"/>
  <c r="R12" i="361"/>
  <c r="DN12" i="361" s="1"/>
  <c r="DO12" i="361" s="1"/>
  <c r="Q13" i="361"/>
  <c r="D17" i="361" s="1"/>
  <c r="R8" i="361"/>
  <c r="DN8" i="361"/>
  <c r="DO8" i="361" s="1"/>
  <c r="R10" i="361"/>
  <c r="DN10" i="361" s="1"/>
  <c r="DO10" i="361" s="1"/>
  <c r="M13" i="361"/>
  <c r="E19" i="361" s="1"/>
  <c r="P13" i="361"/>
  <c r="R7" i="361"/>
  <c r="R9" i="361"/>
  <c r="DN9" i="361" s="1"/>
  <c r="DO9" i="361" s="1"/>
  <c r="R11" i="361"/>
  <c r="DN11" i="361" s="1"/>
  <c r="DO11" i="361" s="1"/>
  <c r="R8" i="360"/>
  <c r="DN8" i="360" s="1"/>
  <c r="DO8" i="360" s="1"/>
  <c r="R12" i="360"/>
  <c r="DN12" i="360" s="1"/>
  <c r="DO12" i="360" s="1"/>
  <c r="R10" i="360"/>
  <c r="DN10" i="360" s="1"/>
  <c r="DO10" i="360" s="1"/>
  <c r="M13" i="360"/>
  <c r="E19" i="360" s="1"/>
  <c r="P7" i="360"/>
  <c r="P9" i="360"/>
  <c r="R9" i="360" s="1"/>
  <c r="P11" i="360"/>
  <c r="Q7" i="360"/>
  <c r="Q9" i="360"/>
  <c r="Q11" i="360"/>
  <c r="P13" i="359"/>
  <c r="R7" i="358"/>
  <c r="Q13" i="358"/>
  <c r="D17" i="358" s="1"/>
  <c r="DN9" i="358"/>
  <c r="DO9" i="358" s="1"/>
  <c r="DN11" i="358"/>
  <c r="DO11" i="358" s="1"/>
  <c r="M13" i="358"/>
  <c r="E19" i="358" s="1"/>
  <c r="P13" i="358"/>
  <c r="Q13" i="357"/>
  <c r="D17" i="357" s="1"/>
  <c r="M13" i="357"/>
  <c r="E19" i="357" s="1"/>
  <c r="P13" i="357"/>
  <c r="R7" i="357"/>
  <c r="R9" i="357"/>
  <c r="DN9" i="357" s="1"/>
  <c r="DO9" i="357" s="1"/>
  <c r="R11" i="357"/>
  <c r="DN11" i="357" s="1"/>
  <c r="DO11" i="357" s="1"/>
  <c r="R8" i="356"/>
  <c r="DN8" i="356" s="1"/>
  <c r="DO8" i="356" s="1"/>
  <c r="R12" i="356"/>
  <c r="DN12" i="356" s="1"/>
  <c r="DO12" i="356" s="1"/>
  <c r="R10" i="356"/>
  <c r="DN10" i="356" s="1"/>
  <c r="DO10" i="356" s="1"/>
  <c r="M13" i="356"/>
  <c r="E19" i="356" s="1"/>
  <c r="P13" i="356"/>
  <c r="R7" i="356"/>
  <c r="R9" i="356"/>
  <c r="DN9" i="356" s="1"/>
  <c r="DO9" i="356" s="1"/>
  <c r="R11" i="356"/>
  <c r="DN11" i="356" s="1"/>
  <c r="DO11" i="356" s="1"/>
  <c r="R12" i="355"/>
  <c r="DN12" i="355" s="1"/>
  <c r="DO12" i="355" s="1"/>
  <c r="R8" i="355"/>
  <c r="DN8" i="355" s="1"/>
  <c r="DO8" i="355" s="1"/>
  <c r="DN9" i="355"/>
  <c r="DO9" i="355" s="1"/>
  <c r="R10" i="355"/>
  <c r="DN10" i="355" s="1"/>
  <c r="DO10" i="355" s="1"/>
  <c r="P13" i="355"/>
  <c r="R7" i="355"/>
  <c r="DN7" i="355" s="1"/>
  <c r="DO7" i="355" s="1"/>
  <c r="R9" i="355"/>
  <c r="R11" i="355"/>
  <c r="DN11" i="355" s="1"/>
  <c r="DO11" i="355" s="1"/>
  <c r="M13" i="354"/>
  <c r="E19" i="354" s="1"/>
  <c r="P13" i="354"/>
  <c r="R7" i="354"/>
  <c r="DN7" i="354" s="1"/>
  <c r="DO7" i="354" s="1"/>
  <c r="R9" i="354"/>
  <c r="DN9" i="354" s="1"/>
  <c r="DO9" i="354" s="1"/>
  <c r="R11" i="354"/>
  <c r="DN11" i="354" s="1"/>
  <c r="DO11" i="354" s="1"/>
  <c r="DN11" i="353"/>
  <c r="DO11" i="353" s="1"/>
  <c r="M13" i="353"/>
  <c r="E19" i="353" s="1"/>
  <c r="P13" i="353"/>
  <c r="R7" i="353"/>
  <c r="DN7" i="353" s="1"/>
  <c r="DO7" i="353" s="1"/>
  <c r="R9" i="353"/>
  <c r="DN9" i="353" s="1"/>
  <c r="DO9" i="353" s="1"/>
  <c r="R11" i="353"/>
  <c r="R12" i="352"/>
  <c r="DN12" i="352"/>
  <c r="DO12" i="352" s="1"/>
  <c r="Q13" i="352"/>
  <c r="D17" i="352" s="1"/>
  <c r="R8" i="352"/>
  <c r="DN8" i="352" s="1"/>
  <c r="DO8" i="352" s="1"/>
  <c r="R10" i="352"/>
  <c r="DN10" i="352" s="1"/>
  <c r="DO10" i="352" s="1"/>
  <c r="M13" i="352"/>
  <c r="E19" i="352" s="1"/>
  <c r="P13" i="352"/>
  <c r="R7" i="352"/>
  <c r="DN7" i="352" s="1"/>
  <c r="DO7" i="352" s="1"/>
  <c r="R9" i="352"/>
  <c r="DN9" i="352" s="1"/>
  <c r="DO9" i="352" s="1"/>
  <c r="R11" i="352"/>
  <c r="DN11" i="352" s="1"/>
  <c r="DO11" i="352" s="1"/>
  <c r="R12" i="351"/>
  <c r="DN12" i="351"/>
  <c r="DO12" i="351" s="1"/>
  <c r="R8" i="351"/>
  <c r="DN8" i="351" s="1"/>
  <c r="DO8" i="351" s="1"/>
  <c r="R10" i="351"/>
  <c r="DN10" i="351" s="1"/>
  <c r="DO10" i="351" s="1"/>
  <c r="P13" i="351"/>
  <c r="R7" i="351"/>
  <c r="DN7" i="351" s="1"/>
  <c r="DO7" i="351" s="1"/>
  <c r="R9" i="351"/>
  <c r="DN9" i="351" s="1"/>
  <c r="DO9" i="351" s="1"/>
  <c r="R11" i="351"/>
  <c r="DN11" i="351" s="1"/>
  <c r="DO11" i="351" s="1"/>
  <c r="DN11" i="350"/>
  <c r="DO11" i="350" s="1"/>
  <c r="R12" i="350"/>
  <c r="DN12" i="350" s="1"/>
  <c r="DO12" i="350" s="1"/>
  <c r="R7" i="350"/>
  <c r="Q13" i="350"/>
  <c r="D17" i="350" s="1"/>
  <c r="R8" i="350"/>
  <c r="DN8" i="350" s="1"/>
  <c r="DO8" i="350" s="1"/>
  <c r="DN10" i="350"/>
  <c r="DO10" i="350" s="1"/>
  <c r="R10" i="350"/>
  <c r="M13" i="350"/>
  <c r="E19" i="350" s="1"/>
  <c r="P13" i="350"/>
  <c r="DN12" i="349"/>
  <c r="DO12" i="349" s="1"/>
  <c r="R12" i="349"/>
  <c r="R8" i="349"/>
  <c r="DN8" i="349" s="1"/>
  <c r="DO8" i="349" s="1"/>
  <c r="R10" i="349"/>
  <c r="DN10" i="349" s="1"/>
  <c r="DO10" i="349" s="1"/>
  <c r="P13" i="349"/>
  <c r="R7" i="349"/>
  <c r="R13" i="349" s="1"/>
  <c r="D16" i="349" s="1"/>
  <c r="R9" i="349"/>
  <c r="DN9" i="349" s="1"/>
  <c r="DO9" i="349" s="1"/>
  <c r="R11" i="349"/>
  <c r="DN11" i="349" s="1"/>
  <c r="DO11" i="349" s="1"/>
  <c r="R12" i="348"/>
  <c r="DN12" i="348"/>
  <c r="DO12" i="348" s="1"/>
  <c r="Q13" i="348"/>
  <c r="D17" i="348" s="1"/>
  <c r="R8" i="348"/>
  <c r="DN8" i="348" s="1"/>
  <c r="DO8" i="348" s="1"/>
  <c r="DN9" i="348"/>
  <c r="DO9" i="348" s="1"/>
  <c r="R10" i="348"/>
  <c r="DN10" i="348" s="1"/>
  <c r="DO10" i="348" s="1"/>
  <c r="M13" i="348"/>
  <c r="E19" i="348" s="1"/>
  <c r="P13" i="348"/>
  <c r="R7" i="348"/>
  <c r="DN7" i="348" s="1"/>
  <c r="DO7" i="348" s="1"/>
  <c r="R9" i="348"/>
  <c r="R11" i="348"/>
  <c r="DN11" i="348" s="1"/>
  <c r="DO11" i="348" s="1"/>
  <c r="R7" i="347"/>
  <c r="DN7" i="347" s="1"/>
  <c r="DO7" i="347" s="1"/>
  <c r="Q13" i="347"/>
  <c r="D17" i="347" s="1"/>
  <c r="DN9" i="347"/>
  <c r="DO9" i="347" s="1"/>
  <c r="DN11" i="347"/>
  <c r="DO11" i="347" s="1"/>
  <c r="M13" i="347"/>
  <c r="E19" i="347" s="1"/>
  <c r="P13" i="347"/>
  <c r="R11" i="347"/>
  <c r="R12" i="346"/>
  <c r="DN12" i="346"/>
  <c r="DO12" i="346" s="1"/>
  <c r="R8" i="346"/>
  <c r="DN8" i="346" s="1"/>
  <c r="DO8" i="346" s="1"/>
  <c r="DN9" i="346"/>
  <c r="DO9" i="346" s="1"/>
  <c r="R10" i="346"/>
  <c r="DN10" i="346" s="1"/>
  <c r="DO10" i="346" s="1"/>
  <c r="M13" i="346"/>
  <c r="E19" i="346" s="1"/>
  <c r="P13" i="346"/>
  <c r="R7" i="346"/>
  <c r="R13" i="346" s="1"/>
  <c r="D16" i="346" s="1"/>
  <c r="D20" i="346" s="1"/>
  <c r="R9" i="346"/>
  <c r="R11" i="346"/>
  <c r="DN11" i="346" s="1"/>
  <c r="DO11" i="346" s="1"/>
  <c r="DN7" i="345"/>
  <c r="DO7" i="345" s="1"/>
  <c r="DN8" i="345"/>
  <c r="DO8" i="345" s="1"/>
  <c r="R8" i="345"/>
  <c r="R10" i="345"/>
  <c r="DN10" i="345" s="1"/>
  <c r="DO10" i="345" s="1"/>
  <c r="R12" i="345"/>
  <c r="DN12" i="345" s="1"/>
  <c r="DO12" i="345" s="1"/>
  <c r="M13" i="345"/>
  <c r="E19" i="345" s="1"/>
  <c r="P13" i="345"/>
  <c r="R7" i="345"/>
  <c r="R9" i="345"/>
  <c r="DN9" i="345" s="1"/>
  <c r="DO9" i="345" s="1"/>
  <c r="R11" i="345"/>
  <c r="DN11" i="345" s="1"/>
  <c r="DO11" i="345" s="1"/>
  <c r="DN11" i="344"/>
  <c r="DO11" i="344" s="1"/>
  <c r="R7" i="344"/>
  <c r="Q13" i="344"/>
  <c r="D17" i="344" s="1"/>
  <c r="DN7" i="344"/>
  <c r="DO7" i="344" s="1"/>
  <c r="DN9" i="344"/>
  <c r="DO9" i="344" s="1"/>
  <c r="R8" i="344"/>
  <c r="DN8" i="344" s="1"/>
  <c r="DO8" i="344" s="1"/>
  <c r="R10" i="344"/>
  <c r="DN10" i="344" s="1"/>
  <c r="DO10" i="344" s="1"/>
  <c r="R12" i="344"/>
  <c r="DN12" i="344" s="1"/>
  <c r="DO12" i="344" s="1"/>
  <c r="M13" i="344"/>
  <c r="E19" i="344" s="1"/>
  <c r="P13" i="344"/>
  <c r="R12" i="343"/>
  <c r="DN12" i="343" s="1"/>
  <c r="DO12" i="343" s="1"/>
  <c r="Q13" i="343"/>
  <c r="D17" i="343" s="1"/>
  <c r="DN7" i="343"/>
  <c r="DO7" i="343" s="1"/>
  <c r="R8" i="343"/>
  <c r="DN8" i="343" s="1"/>
  <c r="DO8" i="343" s="1"/>
  <c r="DN9" i="343"/>
  <c r="DO9" i="343" s="1"/>
  <c r="R10" i="343"/>
  <c r="DN10" i="343" s="1"/>
  <c r="DO10" i="343" s="1"/>
  <c r="M13" i="343"/>
  <c r="E19" i="343" s="1"/>
  <c r="P13" i="343"/>
  <c r="R7" i="343"/>
  <c r="R9" i="343"/>
  <c r="R11" i="343"/>
  <c r="DN11" i="343" s="1"/>
  <c r="DO11" i="343" s="1"/>
  <c r="DN11" i="342"/>
  <c r="DO11" i="342" s="1"/>
  <c r="R7" i="342"/>
  <c r="DN7" i="342" s="1"/>
  <c r="DO7" i="342" s="1"/>
  <c r="Q13" i="342"/>
  <c r="D17" i="342" s="1"/>
  <c r="DN9" i="342"/>
  <c r="DO9" i="342" s="1"/>
  <c r="R8" i="342"/>
  <c r="DN8" i="342" s="1"/>
  <c r="DO8" i="342" s="1"/>
  <c r="R10" i="342"/>
  <c r="DN10" i="342" s="1"/>
  <c r="DO10" i="342" s="1"/>
  <c r="R12" i="342"/>
  <c r="DN12" i="342" s="1"/>
  <c r="DO12" i="342" s="1"/>
  <c r="M13" i="342"/>
  <c r="E19" i="342" s="1"/>
  <c r="P13" i="342"/>
  <c r="R8" i="341"/>
  <c r="DN8" i="341" s="1"/>
  <c r="DO8" i="341" s="1"/>
  <c r="R12" i="341"/>
  <c r="DN12" i="341" s="1"/>
  <c r="DO12" i="341" s="1"/>
  <c r="R10" i="341"/>
  <c r="DN10" i="341" s="1"/>
  <c r="DO10" i="341" s="1"/>
  <c r="M13" i="341"/>
  <c r="E19" i="341" s="1"/>
  <c r="P7" i="341"/>
  <c r="P9" i="341"/>
  <c r="P11" i="341"/>
  <c r="Q7" i="341"/>
  <c r="R7" i="341" s="1"/>
  <c r="Q9" i="341"/>
  <c r="Q11" i="341"/>
  <c r="R12" i="340"/>
  <c r="DN12" i="340" s="1"/>
  <c r="DO12" i="340" s="1"/>
  <c r="Q13" i="340"/>
  <c r="D17" i="340" s="1"/>
  <c r="R8" i="340"/>
  <c r="DN8" i="340"/>
  <c r="DO8" i="340" s="1"/>
  <c r="R10" i="340"/>
  <c r="DN10" i="340" s="1"/>
  <c r="DO10" i="340" s="1"/>
  <c r="M13" i="340"/>
  <c r="E19" i="340" s="1"/>
  <c r="P13" i="340"/>
  <c r="R7" i="340"/>
  <c r="R9" i="340"/>
  <c r="DN9" i="340" s="1"/>
  <c r="DO9" i="340" s="1"/>
  <c r="R11" i="340"/>
  <c r="DN11" i="340" s="1"/>
  <c r="DO11" i="340" s="1"/>
  <c r="R12" i="339"/>
  <c r="DN12" i="339" s="1"/>
  <c r="DO12" i="339" s="1"/>
  <c r="Q13" i="339"/>
  <c r="D17" i="339" s="1"/>
  <c r="R8" i="339"/>
  <c r="DN8" i="339"/>
  <c r="DO8" i="339" s="1"/>
  <c r="R10" i="339"/>
  <c r="DN10" i="339" s="1"/>
  <c r="DO10" i="339" s="1"/>
  <c r="M13" i="339"/>
  <c r="E19" i="339" s="1"/>
  <c r="P13" i="339"/>
  <c r="R7" i="339"/>
  <c r="R9" i="339"/>
  <c r="DN9" i="339" s="1"/>
  <c r="DO9" i="339" s="1"/>
  <c r="R11" i="339"/>
  <c r="DN11" i="339" s="1"/>
  <c r="DO11" i="339" s="1"/>
  <c r="R7" i="338"/>
  <c r="Q13" i="338"/>
  <c r="D17" i="338" s="1"/>
  <c r="M13" i="338"/>
  <c r="E19" i="338" s="1"/>
  <c r="P13" i="338"/>
  <c r="R12" i="337"/>
  <c r="DN12" i="337" s="1"/>
  <c r="DO12" i="337" s="1"/>
  <c r="DN7" i="337"/>
  <c r="DO7" i="337" s="1"/>
  <c r="R8" i="337"/>
  <c r="DN8" i="337" s="1"/>
  <c r="DO8" i="337" s="1"/>
  <c r="R10" i="337"/>
  <c r="DN10" i="337"/>
  <c r="DO10" i="337" s="1"/>
  <c r="M13" i="337"/>
  <c r="E19" i="337" s="1"/>
  <c r="P13" i="337"/>
  <c r="R7" i="337"/>
  <c r="R9" i="337"/>
  <c r="DN9" i="337" s="1"/>
  <c r="DO9" i="337" s="1"/>
  <c r="R11" i="337"/>
  <c r="DN11" i="337" s="1"/>
  <c r="DO11" i="337" s="1"/>
  <c r="DN12" i="336"/>
  <c r="DO12" i="336" s="1"/>
  <c r="R12" i="336"/>
  <c r="R8" i="336"/>
  <c r="DN8" i="336" s="1"/>
  <c r="DO8" i="336" s="1"/>
  <c r="DN10" i="336"/>
  <c r="DO10" i="336" s="1"/>
  <c r="R10" i="336"/>
  <c r="M13" i="336"/>
  <c r="E19" i="336" s="1"/>
  <c r="P7" i="336"/>
  <c r="P9" i="336"/>
  <c r="P11" i="336"/>
  <c r="Q7" i="336"/>
  <c r="Q9" i="336"/>
  <c r="Q11" i="336"/>
  <c r="R12" i="335"/>
  <c r="DN12" i="335" s="1"/>
  <c r="DO12" i="335" s="1"/>
  <c r="Q13" i="335"/>
  <c r="D17" i="335" s="1"/>
  <c r="DN7" i="335"/>
  <c r="DO7" i="335" s="1"/>
  <c r="R8" i="335"/>
  <c r="DN8" i="335" s="1"/>
  <c r="DO8" i="335" s="1"/>
  <c r="R10" i="335"/>
  <c r="DN10" i="335"/>
  <c r="DO10" i="335" s="1"/>
  <c r="M13" i="335"/>
  <c r="E19" i="335" s="1"/>
  <c r="P13" i="335"/>
  <c r="R7" i="335"/>
  <c r="R9" i="335"/>
  <c r="DN9" i="335" s="1"/>
  <c r="DO9" i="335" s="1"/>
  <c r="R11" i="335"/>
  <c r="DN11" i="335" s="1"/>
  <c r="DO11" i="335" s="1"/>
  <c r="R12" i="334"/>
  <c r="DN12" i="334"/>
  <c r="DO12" i="334" s="1"/>
  <c r="R8" i="334"/>
  <c r="DN8" i="334" s="1"/>
  <c r="DO8" i="334" s="1"/>
  <c r="R10" i="334"/>
  <c r="DN10" i="334"/>
  <c r="DO10" i="334" s="1"/>
  <c r="P13" i="334"/>
  <c r="R7" i="334"/>
  <c r="R9" i="334"/>
  <c r="DN9" i="334" s="1"/>
  <c r="DO9" i="334" s="1"/>
  <c r="R11" i="334"/>
  <c r="DN11" i="334" s="1"/>
  <c r="DO11" i="334" s="1"/>
  <c r="M13" i="333"/>
  <c r="E19" i="333" s="1"/>
  <c r="P13" i="333"/>
  <c r="R7" i="333"/>
  <c r="DN7" i="333" s="1"/>
  <c r="DO7" i="333" s="1"/>
  <c r="R9" i="333"/>
  <c r="DN9" i="333" s="1"/>
  <c r="DO9" i="333" s="1"/>
  <c r="R11" i="333"/>
  <c r="DN11" i="333" s="1"/>
  <c r="DO11" i="333" s="1"/>
  <c r="R12" i="332"/>
  <c r="DN12" i="332" s="1"/>
  <c r="DO12" i="332" s="1"/>
  <c r="DN7" i="332"/>
  <c r="DO7" i="332" s="1"/>
  <c r="R8" i="332"/>
  <c r="DN8" i="332" s="1"/>
  <c r="DO8" i="332" s="1"/>
  <c r="R10" i="332"/>
  <c r="DN10" i="332" s="1"/>
  <c r="DO10" i="332" s="1"/>
  <c r="M13" i="332"/>
  <c r="E19" i="332" s="1"/>
  <c r="P13" i="332"/>
  <c r="R7" i="332"/>
  <c r="R9" i="332"/>
  <c r="DN9" i="332" s="1"/>
  <c r="DO9" i="332" s="1"/>
  <c r="R11" i="332"/>
  <c r="DN11" i="332" s="1"/>
  <c r="DO11" i="332" s="1"/>
  <c r="R12" i="331"/>
  <c r="DN12" i="331" s="1"/>
  <c r="DO12" i="331" s="1"/>
  <c r="Q13" i="331"/>
  <c r="D17" i="331" s="1"/>
  <c r="R8" i="331"/>
  <c r="DN8" i="331"/>
  <c r="DO8" i="331" s="1"/>
  <c r="R10" i="331"/>
  <c r="DN10" i="331"/>
  <c r="DO10" i="331" s="1"/>
  <c r="M13" i="331"/>
  <c r="E19" i="331" s="1"/>
  <c r="P13" i="331"/>
  <c r="R7" i="331"/>
  <c r="DN7" i="331" s="1"/>
  <c r="DO7" i="331" s="1"/>
  <c r="R9" i="331"/>
  <c r="DN9" i="331" s="1"/>
  <c r="DO9" i="331" s="1"/>
  <c r="R11" i="331"/>
  <c r="DN11" i="331" s="1"/>
  <c r="DO11" i="331" s="1"/>
  <c r="DN12" i="330"/>
  <c r="DO12" i="330" s="1"/>
  <c r="Q13" i="330"/>
  <c r="D17" i="330" s="1"/>
  <c r="DN7" i="330"/>
  <c r="DO7" i="330" s="1"/>
  <c r="R8" i="330"/>
  <c r="DN8" i="330" s="1"/>
  <c r="DO8" i="330" s="1"/>
  <c r="R10" i="330"/>
  <c r="DN10" i="330" s="1"/>
  <c r="DO10" i="330" s="1"/>
  <c r="R12" i="330"/>
  <c r="M13" i="330"/>
  <c r="E19" i="330" s="1"/>
  <c r="P13" i="330"/>
  <c r="R7" i="330"/>
  <c r="R9" i="330"/>
  <c r="DN9" i="330" s="1"/>
  <c r="DO9" i="330" s="1"/>
  <c r="R11" i="330"/>
  <c r="DN11" i="330" s="1"/>
  <c r="DO11" i="330" s="1"/>
  <c r="R7" i="329"/>
  <c r="R13" i="329" s="1"/>
  <c r="D16" i="329" s="1"/>
  <c r="Q13" i="329"/>
  <c r="D17" i="329" s="1"/>
  <c r="DN11" i="329"/>
  <c r="DO11" i="329" s="1"/>
  <c r="M13" i="329"/>
  <c r="E19" i="329" s="1"/>
  <c r="P13" i="329"/>
  <c r="D12" i="328"/>
  <c r="M8" i="328"/>
  <c r="E14" i="328" s="1"/>
  <c r="BZ7" i="328"/>
  <c r="DN7" i="328" s="1"/>
  <c r="DO7" i="328" s="1"/>
  <c r="M8" i="327"/>
  <c r="P8" i="327"/>
  <c r="BZ7" i="327"/>
  <c r="DN7" i="327" s="1"/>
  <c r="DO7" i="327" s="1"/>
  <c r="M8" i="326"/>
  <c r="E14" i="326" s="1"/>
  <c r="P7" i="326"/>
  <c r="Q7" i="326"/>
  <c r="Q8" i="326" s="1"/>
  <c r="D12" i="326" s="1"/>
  <c r="P8" i="325"/>
  <c r="BZ7" i="325"/>
  <c r="M8" i="324"/>
  <c r="E14" i="324" s="1"/>
  <c r="P8" i="324"/>
  <c r="BZ7" i="324"/>
  <c r="DN7" i="324" s="1"/>
  <c r="DO7" i="324" s="1"/>
  <c r="M8" i="323"/>
  <c r="E14" i="323" s="1"/>
  <c r="P8" i="323"/>
  <c r="BZ7" i="323"/>
  <c r="DN7" i="323" s="1"/>
  <c r="DO7" i="323" s="1"/>
  <c r="P8" i="322"/>
  <c r="BZ7" i="322"/>
  <c r="DN7" i="322" s="1"/>
  <c r="DO7" i="322" s="1"/>
  <c r="M8" i="321"/>
  <c r="E14" i="321" s="1"/>
  <c r="P8" i="321"/>
  <c r="BZ8" i="320"/>
  <c r="DN8" i="320" s="1"/>
  <c r="DO8" i="320" s="1"/>
  <c r="E18" i="320"/>
  <c r="P11" i="320"/>
  <c r="X7" i="320"/>
  <c r="BZ7" i="319"/>
  <c r="Q8" i="319"/>
  <c r="D12" i="319" s="1"/>
  <c r="M8" i="319"/>
  <c r="E14" i="319" s="1"/>
  <c r="P8" i="319"/>
  <c r="M8" i="318"/>
  <c r="E14" i="318" s="1"/>
  <c r="P8" i="318"/>
  <c r="BF7" i="318"/>
  <c r="DN7" i="318" s="1"/>
  <c r="DO7" i="318" s="1"/>
  <c r="BZ7" i="316"/>
  <c r="DN7" i="316" s="1"/>
  <c r="DO7" i="316" s="1"/>
  <c r="Q8" i="316"/>
  <c r="D12" i="316" s="1"/>
  <c r="M8" i="316"/>
  <c r="E14" i="316" s="1"/>
  <c r="P8" i="316"/>
  <c r="M8" i="315"/>
  <c r="E14" i="315" s="1"/>
  <c r="Q7" i="315"/>
  <c r="D12" i="314"/>
  <c r="M8" i="314"/>
  <c r="E14" i="314" s="1"/>
  <c r="BZ7" i="314"/>
  <c r="Q8" i="313"/>
  <c r="D12" i="313" s="1"/>
  <c r="M8" i="313"/>
  <c r="E14" i="313" s="1"/>
  <c r="P8" i="313"/>
  <c r="BE7" i="313"/>
  <c r="DN7" i="313" s="1"/>
  <c r="DO7" i="313" s="1"/>
  <c r="M8" i="312"/>
  <c r="E14" i="312" s="1"/>
  <c r="AT7" i="312"/>
  <c r="AT7" i="311"/>
  <c r="DN7" i="311" s="1"/>
  <c r="DO7" i="311" s="1"/>
  <c r="AT7" i="310"/>
  <c r="AT8" i="310" s="1"/>
  <c r="D11" i="310" s="1"/>
  <c r="Q8" i="310"/>
  <c r="D12" i="310" s="1"/>
  <c r="M8" i="310"/>
  <c r="E14" i="310" s="1"/>
  <c r="P8" i="310"/>
  <c r="Q8" i="308"/>
  <c r="D12" i="308" s="1"/>
  <c r="DN7" i="308"/>
  <c r="DO7" i="308" s="1"/>
  <c r="M8" i="308"/>
  <c r="E14" i="308" s="1"/>
  <c r="P8" i="308"/>
  <c r="BZ7" i="308"/>
  <c r="AT7" i="307"/>
  <c r="AT8" i="307" s="1"/>
  <c r="D11" i="307" s="1"/>
  <c r="Q8" i="307"/>
  <c r="D12" i="307" s="1"/>
  <c r="M8" i="307"/>
  <c r="E14" i="307" s="1"/>
  <c r="P8" i="307"/>
  <c r="Q8" i="306"/>
  <c r="D12" i="306" s="1"/>
  <c r="M8" i="306"/>
  <c r="E14" i="306" s="1"/>
  <c r="P8" i="306"/>
  <c r="AS7" i="306"/>
  <c r="DN7" i="306" s="1"/>
  <c r="DO7" i="306" s="1"/>
  <c r="D12" i="305"/>
  <c r="M8" i="305"/>
  <c r="E14" i="305" s="1"/>
  <c r="AT7" i="305"/>
  <c r="DN7" i="305" s="1"/>
  <c r="DO7" i="305" s="1"/>
  <c r="D12" i="304"/>
  <c r="M8" i="304"/>
  <c r="E14" i="304" s="1"/>
  <c r="P8" i="304"/>
  <c r="CY7" i="304"/>
  <c r="DN7" i="304" s="1"/>
  <c r="DO7" i="304" s="1"/>
  <c r="M8" i="303"/>
  <c r="E14" i="303" s="1"/>
  <c r="AT7" i="303"/>
  <c r="Q8" i="302"/>
  <c r="D15" i="302" s="1"/>
  <c r="M8" i="302"/>
  <c r="E17" i="302" s="1"/>
  <c r="P8" i="301"/>
  <c r="M8" i="300"/>
  <c r="E17" i="300" s="1"/>
  <c r="M8" i="299"/>
  <c r="E17" i="299" s="1"/>
  <c r="D12" i="298"/>
  <c r="M8" i="298"/>
  <c r="E14" i="298" s="1"/>
  <c r="BZ7" i="298"/>
  <c r="DN7" i="298" s="1"/>
  <c r="DO7" i="298" s="1"/>
  <c r="BP7" i="297"/>
  <c r="DN7" i="297" s="1"/>
  <c r="DO7" i="297" s="1"/>
  <c r="M9" i="296"/>
  <c r="E15" i="296" s="1"/>
  <c r="M8" i="295"/>
  <c r="E14" i="295" s="1"/>
  <c r="P8" i="295"/>
  <c r="AT7" i="295"/>
  <c r="AT8" i="295" s="1"/>
  <c r="D11" i="295" s="1"/>
  <c r="D15" i="295" s="1"/>
  <c r="D12" i="294"/>
  <c r="M8" i="294"/>
  <c r="E14" i="294" s="1"/>
  <c r="AT7" i="294"/>
  <c r="DN7" i="294" s="1"/>
  <c r="DO7" i="294" s="1"/>
  <c r="Q8" i="293"/>
  <c r="D12" i="293" s="1"/>
  <c r="M8" i="293"/>
  <c r="E14" i="293" s="1"/>
  <c r="P8" i="293"/>
  <c r="BO7" i="293"/>
  <c r="Q8" i="291"/>
  <c r="D12" i="291" s="1"/>
  <c r="M8" i="291"/>
  <c r="E14" i="291" s="1"/>
  <c r="DM7" i="290"/>
  <c r="DN7" i="290" s="1"/>
  <c r="DO7" i="290" s="1"/>
  <c r="D13" i="290"/>
  <c r="DM8" i="290"/>
  <c r="DN8" i="290" s="1"/>
  <c r="DO8" i="290" s="1"/>
  <c r="M9" i="290"/>
  <c r="E15" i="290" s="1"/>
  <c r="DM7" i="289"/>
  <c r="DN7" i="289" s="1"/>
  <c r="DO7" i="289" s="1"/>
  <c r="D13" i="289"/>
  <c r="M9" i="289"/>
  <c r="E15" i="289" s="1"/>
  <c r="AN8" i="288"/>
  <c r="M10" i="288"/>
  <c r="E18" i="288" s="1"/>
  <c r="AN9" i="288"/>
  <c r="AN7" i="287"/>
  <c r="D16" i="287"/>
  <c r="M10" i="287"/>
  <c r="E18" i="287" s="1"/>
  <c r="AN9" i="285"/>
  <c r="D15" i="285" s="1"/>
  <c r="AN7" i="285"/>
  <c r="D13" i="285" s="1"/>
  <c r="B18" i="244"/>
  <c r="F16" i="244"/>
  <c r="F15" i="244"/>
  <c r="F14" i="244"/>
  <c r="A11" i="244"/>
  <c r="DM9" i="244"/>
  <c r="DL9" i="244"/>
  <c r="DK9" i="244"/>
  <c r="DJ9" i="244"/>
  <c r="DI9" i="244"/>
  <c r="DH9" i="244"/>
  <c r="DG9" i="244"/>
  <c r="DF9" i="244"/>
  <c r="DE9" i="244"/>
  <c r="DD9" i="244"/>
  <c r="DC9" i="244"/>
  <c r="DB9" i="244"/>
  <c r="DA9" i="244"/>
  <c r="CZ9" i="244"/>
  <c r="CY9" i="244"/>
  <c r="CX9" i="244"/>
  <c r="CW9" i="244"/>
  <c r="CV9" i="244"/>
  <c r="CU9" i="244"/>
  <c r="CT9" i="244"/>
  <c r="CS9" i="244"/>
  <c r="CR9" i="244"/>
  <c r="CQ9" i="244"/>
  <c r="CP9" i="244"/>
  <c r="CO9" i="244"/>
  <c r="CN9" i="244"/>
  <c r="CM9" i="244"/>
  <c r="CL9" i="244"/>
  <c r="CK9" i="244"/>
  <c r="CJ9" i="244"/>
  <c r="CI9" i="244"/>
  <c r="CH9" i="244"/>
  <c r="CG9" i="244"/>
  <c r="CF9" i="244"/>
  <c r="CE9" i="244"/>
  <c r="CD9" i="244"/>
  <c r="CC9" i="244"/>
  <c r="CB9" i="244"/>
  <c r="CA9" i="244"/>
  <c r="BZ9" i="244"/>
  <c r="BY9" i="244"/>
  <c r="BX9" i="244"/>
  <c r="BW9" i="244"/>
  <c r="BV9" i="244"/>
  <c r="BU9" i="244"/>
  <c r="BT9" i="244"/>
  <c r="BS9" i="244"/>
  <c r="BR9" i="244"/>
  <c r="BQ9" i="244"/>
  <c r="BP9" i="244"/>
  <c r="BO9" i="244"/>
  <c r="BN9" i="244"/>
  <c r="BM9" i="244"/>
  <c r="BL9" i="244"/>
  <c r="BK9" i="244"/>
  <c r="BJ9" i="244"/>
  <c r="BI9" i="244"/>
  <c r="BH9" i="244"/>
  <c r="BG9" i="244"/>
  <c r="BF9" i="244"/>
  <c r="BE9" i="244"/>
  <c r="BD9" i="244"/>
  <c r="BC9" i="244"/>
  <c r="BB9" i="244"/>
  <c r="BA9" i="244"/>
  <c r="AZ9" i="244"/>
  <c r="AY9" i="244"/>
  <c r="AX9" i="244"/>
  <c r="AW9" i="244"/>
  <c r="AV9" i="244"/>
  <c r="AU9" i="244"/>
  <c r="AT9" i="244"/>
  <c r="AS9" i="244"/>
  <c r="AR9" i="244"/>
  <c r="AQ9" i="244"/>
  <c r="AP9" i="244"/>
  <c r="AO9" i="244"/>
  <c r="AM9" i="244"/>
  <c r="AL9" i="244"/>
  <c r="AK9" i="244"/>
  <c r="AJ9" i="244"/>
  <c r="AI9" i="244"/>
  <c r="AH9" i="244"/>
  <c r="AG9" i="244"/>
  <c r="AF9" i="244"/>
  <c r="AE9" i="244"/>
  <c r="AD9" i="244"/>
  <c r="AC9" i="244"/>
  <c r="AB9" i="244"/>
  <c r="AA9" i="244"/>
  <c r="Z9" i="244"/>
  <c r="Y9" i="244"/>
  <c r="X9" i="244"/>
  <c r="W9" i="244"/>
  <c r="V9" i="244"/>
  <c r="U9" i="244"/>
  <c r="T9" i="244"/>
  <c r="S9" i="244"/>
  <c r="M8" i="244"/>
  <c r="M7" i="244"/>
  <c r="BZ10" i="320" l="1"/>
  <c r="DN10" i="320" s="1"/>
  <c r="DO10" i="320" s="1"/>
  <c r="DN7" i="320"/>
  <c r="DO7" i="320" s="1"/>
  <c r="X11" i="320"/>
  <c r="R13" i="358"/>
  <c r="D16" i="358" s="1"/>
  <c r="DN8" i="288"/>
  <c r="DO8" i="288" s="1"/>
  <c r="D14" i="288"/>
  <c r="DN9" i="288"/>
  <c r="DO9" i="288" s="1"/>
  <c r="D15" i="288"/>
  <c r="R11" i="336"/>
  <c r="DN11" i="336" s="1"/>
  <c r="DO11" i="336" s="1"/>
  <c r="R13" i="356"/>
  <c r="D16" i="356" s="1"/>
  <c r="D20" i="356" s="1"/>
  <c r="R13" i="362"/>
  <c r="D16" i="362" s="1"/>
  <c r="D20" i="362" s="1"/>
  <c r="R11" i="363"/>
  <c r="R13" i="366"/>
  <c r="D16" i="366" s="1"/>
  <c r="D20" i="366" s="1"/>
  <c r="DN7" i="366"/>
  <c r="DO7" i="366" s="1"/>
  <c r="Q13" i="383"/>
  <c r="D17" i="383" s="1"/>
  <c r="DN11" i="409"/>
  <c r="DO11" i="409" s="1"/>
  <c r="DN9" i="413"/>
  <c r="DO9" i="413" s="1"/>
  <c r="R9" i="413"/>
  <c r="DN11" i="391"/>
  <c r="DO11" i="391" s="1"/>
  <c r="R11" i="391"/>
  <c r="DN12" i="398"/>
  <c r="DO12" i="398" s="1"/>
  <c r="R13" i="359"/>
  <c r="D16" i="359" s="1"/>
  <c r="DN12" i="370"/>
  <c r="DO12" i="370" s="1"/>
  <c r="R7" i="391"/>
  <c r="DN7" i="391" s="1"/>
  <c r="DO7" i="391" s="1"/>
  <c r="R11" i="379"/>
  <c r="P13" i="393"/>
  <c r="DN7" i="299"/>
  <c r="DO7" i="299" s="1"/>
  <c r="R8" i="418"/>
  <c r="DN8" i="418" s="1"/>
  <c r="DO8" i="418" s="1"/>
  <c r="R11" i="407"/>
  <c r="DN11" i="407" s="1"/>
  <c r="DO11" i="407" s="1"/>
  <c r="R10" i="406"/>
  <c r="DN10" i="406" s="1"/>
  <c r="DO10" i="406" s="1"/>
  <c r="R8" i="401"/>
  <c r="DN8" i="401" s="1"/>
  <c r="DO8" i="401" s="1"/>
  <c r="R8" i="396"/>
  <c r="DN8" i="396" s="1"/>
  <c r="DO8" i="396" s="1"/>
  <c r="DN12" i="419"/>
  <c r="DO12" i="419" s="1"/>
  <c r="R12" i="370"/>
  <c r="Q13" i="359"/>
  <c r="D17" i="359" s="1"/>
  <c r="DN7" i="359"/>
  <c r="DO7" i="359" s="1"/>
  <c r="R12" i="357"/>
  <c r="DN12" i="357" s="1"/>
  <c r="DO12" i="357" s="1"/>
  <c r="D20" i="349"/>
  <c r="R9" i="336"/>
  <c r="R13" i="357"/>
  <c r="D16" i="357" s="1"/>
  <c r="D20" i="357" s="1"/>
  <c r="Q13" i="360"/>
  <c r="D17" i="360" s="1"/>
  <c r="R13" i="361"/>
  <c r="D16" i="361" s="1"/>
  <c r="D20" i="361" s="1"/>
  <c r="R9" i="363"/>
  <c r="R9" i="365"/>
  <c r="R13" i="365" s="1"/>
  <c r="D16" i="365" s="1"/>
  <c r="D20" i="365" s="1"/>
  <c r="R13" i="368"/>
  <c r="D16" i="368" s="1"/>
  <c r="DN7" i="400"/>
  <c r="DO7" i="400" s="1"/>
  <c r="R13" i="416"/>
  <c r="D16" i="416" s="1"/>
  <c r="DN12" i="411"/>
  <c r="DO12" i="411" s="1"/>
  <c r="R12" i="411"/>
  <c r="R11" i="409"/>
  <c r="N22" i="243"/>
  <c r="DN10" i="401"/>
  <c r="DO10" i="401" s="1"/>
  <c r="R12" i="400"/>
  <c r="DN12" i="400" s="1"/>
  <c r="DO12" i="400" s="1"/>
  <c r="R8" i="400"/>
  <c r="R13" i="400" s="1"/>
  <c r="R13" i="415"/>
  <c r="D16" i="415" s="1"/>
  <c r="D20" i="415" s="1"/>
  <c r="DN8" i="398"/>
  <c r="DO8" i="398" s="1"/>
  <c r="DN8" i="417"/>
  <c r="DO8" i="417" s="1"/>
  <c r="BF7" i="299"/>
  <c r="BF8" i="299" s="1"/>
  <c r="BZ8" i="319"/>
  <c r="D11" i="319" s="1"/>
  <c r="D15" i="319" s="1"/>
  <c r="DN7" i="287"/>
  <c r="DO7" i="287" s="1"/>
  <c r="D13" i="287"/>
  <c r="DN7" i="307"/>
  <c r="DO7" i="307" s="1"/>
  <c r="Q8" i="315"/>
  <c r="D12" i="315" s="1"/>
  <c r="DN7" i="329"/>
  <c r="DO7" i="329" s="1"/>
  <c r="Q13" i="336"/>
  <c r="D17" i="336" s="1"/>
  <c r="R13" i="337"/>
  <c r="D16" i="337" s="1"/>
  <c r="D20" i="337" s="1"/>
  <c r="DN7" i="338"/>
  <c r="DO7" i="338" s="1"/>
  <c r="R13" i="350"/>
  <c r="D16" i="350" s="1"/>
  <c r="D20" i="350" s="1"/>
  <c r="R13" i="394"/>
  <c r="D16" i="394" s="1"/>
  <c r="D20" i="394" s="1"/>
  <c r="R11" i="397"/>
  <c r="DN11" i="397" s="1"/>
  <c r="DO11" i="397" s="1"/>
  <c r="R9" i="402"/>
  <c r="P13" i="408"/>
  <c r="R11" i="412"/>
  <c r="R9" i="412"/>
  <c r="DN9" i="412" s="1"/>
  <c r="DO9" i="412" s="1"/>
  <c r="R13" i="417"/>
  <c r="D16" i="417" s="1"/>
  <c r="D20" i="417" s="1"/>
  <c r="DN8" i="287"/>
  <c r="DO8" i="287" s="1"/>
  <c r="D14" i="287"/>
  <c r="DO17" i="243"/>
  <c r="R12" i="418"/>
  <c r="DN12" i="418" s="1"/>
  <c r="DO12" i="418" s="1"/>
  <c r="DN7" i="407"/>
  <c r="DO7" i="407" s="1"/>
  <c r="R7" i="407"/>
  <c r="R13" i="407" s="1"/>
  <c r="R12" i="396"/>
  <c r="DN12" i="396" s="1"/>
  <c r="DO12" i="396" s="1"/>
  <c r="R11" i="413"/>
  <c r="DN11" i="413" s="1"/>
  <c r="DO11" i="413" s="1"/>
  <c r="Q13" i="391"/>
  <c r="D17" i="391" s="1"/>
  <c r="DN8" i="419"/>
  <c r="DO8" i="419" s="1"/>
  <c r="DN7" i="415"/>
  <c r="DO7" i="415" s="1"/>
  <c r="R8" i="385"/>
  <c r="DN8" i="385" s="1"/>
  <c r="DO8" i="385" s="1"/>
  <c r="Q13" i="405"/>
  <c r="D17" i="405" s="1"/>
  <c r="R9" i="373"/>
  <c r="R13" i="373" s="1"/>
  <c r="DN8" i="370"/>
  <c r="DO8" i="370" s="1"/>
  <c r="DN12" i="380"/>
  <c r="DO12" i="380" s="1"/>
  <c r="DN10" i="370"/>
  <c r="DO10" i="370" s="1"/>
  <c r="DN9" i="359"/>
  <c r="DO9" i="359" s="1"/>
  <c r="DN12" i="406"/>
  <c r="DO12" i="406" s="1"/>
  <c r="Q13" i="387"/>
  <c r="D17" i="387" s="1"/>
  <c r="Q13" i="385"/>
  <c r="D17" i="385" s="1"/>
  <c r="DN8" i="357"/>
  <c r="DO8" i="357" s="1"/>
  <c r="Q13" i="392"/>
  <c r="D17" i="392" s="1"/>
  <c r="R12" i="387"/>
  <c r="DN12" i="387" s="1"/>
  <c r="DO12" i="387" s="1"/>
  <c r="R9" i="338"/>
  <c r="DN9" i="338" s="1"/>
  <c r="DO9" i="338" s="1"/>
  <c r="R8" i="338"/>
  <c r="R13" i="338" s="1"/>
  <c r="R12" i="338"/>
  <c r="DN12" i="338" s="1"/>
  <c r="DO12" i="338" s="1"/>
  <c r="BZ8" i="316"/>
  <c r="DN7" i="302"/>
  <c r="DO7" i="302" s="1"/>
  <c r="P8" i="302"/>
  <c r="E16" i="302" s="1"/>
  <c r="E18" i="302" s="1"/>
  <c r="R7" i="301"/>
  <c r="R8" i="301" s="1"/>
  <c r="D11" i="301" s="1"/>
  <c r="D18" i="301" s="1"/>
  <c r="BF8" i="300"/>
  <c r="D11" i="300" s="1"/>
  <c r="D18" i="300" s="1"/>
  <c r="DN7" i="300"/>
  <c r="DO7" i="300" s="1"/>
  <c r="P8" i="300"/>
  <c r="Q8" i="299"/>
  <c r="D15" i="299" s="1"/>
  <c r="P8" i="299"/>
  <c r="E16" i="299" s="1"/>
  <c r="E18" i="299" s="1"/>
  <c r="E14" i="296"/>
  <c r="E16" i="296" s="1"/>
  <c r="BP8" i="296"/>
  <c r="DN8" i="296" s="1"/>
  <c r="DO8" i="296" s="1"/>
  <c r="BO7" i="292"/>
  <c r="BO8" i="292" s="1"/>
  <c r="AN7" i="288"/>
  <c r="E17" i="287"/>
  <c r="E19" i="287" s="1"/>
  <c r="DN9" i="287"/>
  <c r="DO9" i="287" s="1"/>
  <c r="AN10" i="287"/>
  <c r="DN9" i="285"/>
  <c r="DO9" i="285" s="1"/>
  <c r="AN8" i="244"/>
  <c r="M9" i="244"/>
  <c r="E16" i="244" s="1"/>
  <c r="D14" i="244"/>
  <c r="E18" i="420"/>
  <c r="E20" i="420" s="1"/>
  <c r="R13" i="420"/>
  <c r="D16" i="420" s="1"/>
  <c r="D20" i="420" s="1"/>
  <c r="R13" i="419"/>
  <c r="D16" i="419" s="1"/>
  <c r="D20" i="419" s="1"/>
  <c r="E18" i="419"/>
  <c r="E20" i="419" s="1"/>
  <c r="R13" i="418"/>
  <c r="D16" i="418" s="1"/>
  <c r="D20" i="418" s="1"/>
  <c r="DN13" i="418"/>
  <c r="DO13" i="418" s="1"/>
  <c r="E18" i="418"/>
  <c r="E20" i="418" s="1"/>
  <c r="DN13" i="417"/>
  <c r="DO13" i="417" s="1"/>
  <c r="E18" i="417"/>
  <c r="E20" i="417" s="1"/>
  <c r="DN13" i="416"/>
  <c r="DO13" i="416" s="1"/>
  <c r="E18" i="416"/>
  <c r="E20" i="416" s="1"/>
  <c r="DN7" i="416"/>
  <c r="DO7" i="416" s="1"/>
  <c r="D20" i="416"/>
  <c r="DN13" i="415"/>
  <c r="DO13" i="415" s="1"/>
  <c r="E18" i="415"/>
  <c r="E20" i="415" s="1"/>
  <c r="E18" i="414"/>
  <c r="E20" i="414" s="1"/>
  <c r="R13" i="414"/>
  <c r="D16" i="414" s="1"/>
  <c r="D20" i="414" s="1"/>
  <c r="E18" i="413"/>
  <c r="E20" i="413" s="1"/>
  <c r="R13" i="413"/>
  <c r="D16" i="413" s="1"/>
  <c r="D20" i="413" s="1"/>
  <c r="Q13" i="412"/>
  <c r="D17" i="412" s="1"/>
  <c r="DN11" i="412"/>
  <c r="DO11" i="412" s="1"/>
  <c r="P13" i="412"/>
  <c r="R10" i="412"/>
  <c r="DN10" i="412" s="1"/>
  <c r="DO10" i="412" s="1"/>
  <c r="DN12" i="412"/>
  <c r="DO12" i="412" s="1"/>
  <c r="DN8" i="412"/>
  <c r="DO8" i="412" s="1"/>
  <c r="R7" i="412"/>
  <c r="DN7" i="412" s="1"/>
  <c r="DO7" i="412" s="1"/>
  <c r="R13" i="411"/>
  <c r="D16" i="411" s="1"/>
  <c r="D20" i="411" s="1"/>
  <c r="E18" i="411"/>
  <c r="E20" i="411" s="1"/>
  <c r="R13" i="410"/>
  <c r="D16" i="410" s="1"/>
  <c r="D20" i="410" s="1"/>
  <c r="DN13" i="410"/>
  <c r="DO13" i="410" s="1"/>
  <c r="E18" i="410"/>
  <c r="E20" i="410" s="1"/>
  <c r="R13" i="409"/>
  <c r="D16" i="409" s="1"/>
  <c r="D20" i="409" s="1"/>
  <c r="E18" i="409"/>
  <c r="E20" i="409" s="1"/>
  <c r="R13" i="408"/>
  <c r="D16" i="408" s="1"/>
  <c r="D20" i="408" s="1"/>
  <c r="E18" i="408"/>
  <c r="E20" i="408" s="1"/>
  <c r="DN12" i="408"/>
  <c r="DO12" i="408" s="1"/>
  <c r="DN7" i="408"/>
  <c r="DO7" i="408" s="1"/>
  <c r="DN10" i="408"/>
  <c r="DO10" i="408" s="1"/>
  <c r="DN8" i="408"/>
  <c r="DO8" i="408" s="1"/>
  <c r="E18" i="407"/>
  <c r="E20" i="407" s="1"/>
  <c r="DN7" i="406"/>
  <c r="DO7" i="406" s="1"/>
  <c r="E18" i="406"/>
  <c r="E20" i="406" s="1"/>
  <c r="R13" i="405"/>
  <c r="D16" i="405" s="1"/>
  <c r="D20" i="405" s="1"/>
  <c r="E18" i="405"/>
  <c r="E20" i="405" s="1"/>
  <c r="E18" i="404"/>
  <c r="E20" i="404" s="1"/>
  <c r="R13" i="404"/>
  <c r="D16" i="404" s="1"/>
  <c r="D20" i="404" s="1"/>
  <c r="DN7" i="404"/>
  <c r="DO7" i="404" s="1"/>
  <c r="R13" i="403"/>
  <c r="D16" i="403" s="1"/>
  <c r="D20" i="403" s="1"/>
  <c r="E18" i="403"/>
  <c r="E20" i="403" s="1"/>
  <c r="DN9" i="402"/>
  <c r="DO9" i="402" s="1"/>
  <c r="P13" i="402"/>
  <c r="R11" i="402"/>
  <c r="DN11" i="402" s="1"/>
  <c r="DO11" i="402" s="1"/>
  <c r="R7" i="402"/>
  <c r="DN7" i="402" s="1"/>
  <c r="DO7" i="402" s="1"/>
  <c r="Q13" i="402"/>
  <c r="D17" i="402" s="1"/>
  <c r="R13" i="401"/>
  <c r="D16" i="401" s="1"/>
  <c r="D20" i="401" s="1"/>
  <c r="E18" i="401"/>
  <c r="E20" i="401" s="1"/>
  <c r="E18" i="400"/>
  <c r="E20" i="400" s="1"/>
  <c r="E18" i="399"/>
  <c r="E20" i="399" s="1"/>
  <c r="R13" i="399"/>
  <c r="D16" i="399" s="1"/>
  <c r="D20" i="399" s="1"/>
  <c r="R13" i="398"/>
  <c r="D16" i="398" s="1"/>
  <c r="D20" i="398" s="1"/>
  <c r="E18" i="398"/>
  <c r="E20" i="398" s="1"/>
  <c r="Q13" i="397"/>
  <c r="D17" i="397" s="1"/>
  <c r="DN9" i="397"/>
  <c r="DO9" i="397" s="1"/>
  <c r="DN7" i="397"/>
  <c r="DO7" i="397" s="1"/>
  <c r="P13" i="397"/>
  <c r="E18" i="396"/>
  <c r="E20" i="396" s="1"/>
  <c r="R11" i="396"/>
  <c r="DN11" i="396" s="1"/>
  <c r="DO11" i="396" s="1"/>
  <c r="DN9" i="396"/>
  <c r="DO9" i="396" s="1"/>
  <c r="R7" i="396"/>
  <c r="R13" i="395"/>
  <c r="D16" i="395" s="1"/>
  <c r="D20" i="395" s="1"/>
  <c r="DN13" i="395"/>
  <c r="DO13" i="395" s="1"/>
  <c r="E18" i="395"/>
  <c r="E20" i="395" s="1"/>
  <c r="DN7" i="394"/>
  <c r="DO7" i="394" s="1"/>
  <c r="DN13" i="394"/>
  <c r="DO13" i="394" s="1"/>
  <c r="E18" i="394"/>
  <c r="E20" i="394" s="1"/>
  <c r="R13" i="393"/>
  <c r="D16" i="393" s="1"/>
  <c r="D20" i="393" s="1"/>
  <c r="DN13" i="393"/>
  <c r="DO13" i="393" s="1"/>
  <c r="E18" i="393"/>
  <c r="E20" i="393" s="1"/>
  <c r="DN12" i="393"/>
  <c r="DO12" i="393" s="1"/>
  <c r="DN7" i="393"/>
  <c r="DO7" i="393" s="1"/>
  <c r="DN10" i="393"/>
  <c r="DO10" i="393" s="1"/>
  <c r="DN8" i="393"/>
  <c r="DO8" i="393" s="1"/>
  <c r="R13" i="392"/>
  <c r="D16" i="392" s="1"/>
  <c r="D20" i="392" s="1"/>
  <c r="E18" i="392"/>
  <c r="E20" i="392" s="1"/>
  <c r="DN7" i="392"/>
  <c r="DO7" i="392" s="1"/>
  <c r="E18" i="391"/>
  <c r="E20" i="391" s="1"/>
  <c r="R13" i="390"/>
  <c r="D16" i="390" s="1"/>
  <c r="D20" i="390" s="1"/>
  <c r="E18" i="390"/>
  <c r="E20" i="390" s="1"/>
  <c r="R13" i="389"/>
  <c r="D16" i="389" s="1"/>
  <c r="D20" i="389" s="1"/>
  <c r="DN13" i="389"/>
  <c r="DO13" i="389" s="1"/>
  <c r="E18" i="389"/>
  <c r="E20" i="389" s="1"/>
  <c r="R13" i="388"/>
  <c r="D16" i="388" s="1"/>
  <c r="D20" i="388" s="1"/>
  <c r="E18" i="388"/>
  <c r="E20" i="388" s="1"/>
  <c r="R13" i="387"/>
  <c r="D16" i="387" s="1"/>
  <c r="DN13" i="387"/>
  <c r="DO13" i="387" s="1"/>
  <c r="E18" i="387"/>
  <c r="E20" i="387" s="1"/>
  <c r="R13" i="386"/>
  <c r="D16" i="386" s="1"/>
  <c r="D20" i="386" s="1"/>
  <c r="E18" i="386"/>
  <c r="E20" i="386" s="1"/>
  <c r="DN7" i="386"/>
  <c r="DO7" i="386" s="1"/>
  <c r="E18" i="385"/>
  <c r="E20" i="385" s="1"/>
  <c r="E18" i="384"/>
  <c r="E20" i="384" s="1"/>
  <c r="R13" i="384"/>
  <c r="D16" i="384" s="1"/>
  <c r="D20" i="384" s="1"/>
  <c r="DN9" i="383"/>
  <c r="DO9" i="383" s="1"/>
  <c r="P13" i="383"/>
  <c r="R9" i="383"/>
  <c r="R7" i="383"/>
  <c r="DN7" i="383" s="1"/>
  <c r="DO7" i="383" s="1"/>
  <c r="R11" i="383"/>
  <c r="DN11" i="383" s="1"/>
  <c r="DO11" i="383" s="1"/>
  <c r="R13" i="382"/>
  <c r="D16" i="382" s="1"/>
  <c r="D20" i="382" s="1"/>
  <c r="E18" i="382"/>
  <c r="E20" i="382" s="1"/>
  <c r="R13" i="381"/>
  <c r="D16" i="381" s="1"/>
  <c r="D20" i="381" s="1"/>
  <c r="DN13" i="381"/>
  <c r="DO13" i="381" s="1"/>
  <c r="E18" i="381"/>
  <c r="E20" i="381" s="1"/>
  <c r="R13" i="380"/>
  <c r="D16" i="380" s="1"/>
  <c r="D20" i="380" s="1"/>
  <c r="E18" i="380"/>
  <c r="E20" i="380" s="1"/>
  <c r="Q13" i="379"/>
  <c r="D17" i="379" s="1"/>
  <c r="DN11" i="379"/>
  <c r="DO11" i="379" s="1"/>
  <c r="DN9" i="379"/>
  <c r="DO9" i="379" s="1"/>
  <c r="DN7" i="379"/>
  <c r="DO7" i="379" s="1"/>
  <c r="P13" i="379"/>
  <c r="R9" i="379"/>
  <c r="R13" i="379" s="1"/>
  <c r="D16" i="379" s="1"/>
  <c r="R13" i="378"/>
  <c r="D16" i="378" s="1"/>
  <c r="D20" i="378" s="1"/>
  <c r="E18" i="378"/>
  <c r="E20" i="378" s="1"/>
  <c r="DN9" i="377"/>
  <c r="DO9" i="377" s="1"/>
  <c r="DN7" i="377"/>
  <c r="DO7" i="377" s="1"/>
  <c r="P13" i="377"/>
  <c r="R11" i="377"/>
  <c r="R13" i="377" s="1"/>
  <c r="D16" i="377" s="1"/>
  <c r="D20" i="377" s="1"/>
  <c r="Q13" i="377"/>
  <c r="D17" i="377" s="1"/>
  <c r="R13" i="376"/>
  <c r="D16" i="376" s="1"/>
  <c r="D20" i="376" s="1"/>
  <c r="E18" i="376"/>
  <c r="E20" i="376" s="1"/>
  <c r="R13" i="375"/>
  <c r="D16" i="375" s="1"/>
  <c r="D20" i="375" s="1"/>
  <c r="E18" i="375"/>
  <c r="E20" i="375" s="1"/>
  <c r="R13" i="374"/>
  <c r="D16" i="374" s="1"/>
  <c r="D20" i="374" s="1"/>
  <c r="DN13" i="374"/>
  <c r="DO13" i="374" s="1"/>
  <c r="E18" i="374"/>
  <c r="E20" i="374" s="1"/>
  <c r="E18" i="373"/>
  <c r="E20" i="373" s="1"/>
  <c r="DN7" i="373"/>
  <c r="DO7" i="373" s="1"/>
  <c r="R13" i="372"/>
  <c r="D16" i="372" s="1"/>
  <c r="D20" i="372" s="1"/>
  <c r="E18" i="372"/>
  <c r="E20" i="372" s="1"/>
  <c r="R11" i="371"/>
  <c r="DN11" i="371" s="1"/>
  <c r="DO11" i="371" s="1"/>
  <c r="R9" i="371"/>
  <c r="DN9" i="371" s="1"/>
  <c r="DO9" i="371" s="1"/>
  <c r="R7" i="371"/>
  <c r="P13" i="371"/>
  <c r="R13" i="370"/>
  <c r="D16" i="370" s="1"/>
  <c r="D20" i="370" s="1"/>
  <c r="DN13" i="370"/>
  <c r="DO13" i="370" s="1"/>
  <c r="E18" i="370"/>
  <c r="E20" i="370" s="1"/>
  <c r="E18" i="369"/>
  <c r="E20" i="369" s="1"/>
  <c r="R13" i="369"/>
  <c r="D16" i="369" s="1"/>
  <c r="D20" i="369" s="1"/>
  <c r="DN13" i="368"/>
  <c r="DO13" i="368" s="1"/>
  <c r="E18" i="368"/>
  <c r="E20" i="368" s="1"/>
  <c r="DN7" i="368"/>
  <c r="DO7" i="368" s="1"/>
  <c r="D20" i="368"/>
  <c r="R13" i="367"/>
  <c r="D16" i="367" s="1"/>
  <c r="D20" i="367" s="1"/>
  <c r="E18" i="367"/>
  <c r="E20" i="367" s="1"/>
  <c r="E18" i="366"/>
  <c r="E20" i="366" s="1"/>
  <c r="Q13" i="365"/>
  <c r="D17" i="365" s="1"/>
  <c r="DN11" i="365"/>
  <c r="DO11" i="365" s="1"/>
  <c r="DN9" i="365"/>
  <c r="DO9" i="365" s="1"/>
  <c r="DN7" i="365"/>
  <c r="DO7" i="365" s="1"/>
  <c r="P13" i="365"/>
  <c r="R13" i="364"/>
  <c r="D16" i="364" s="1"/>
  <c r="D20" i="364" s="1"/>
  <c r="E18" i="364"/>
  <c r="E20" i="364" s="1"/>
  <c r="DN9" i="363"/>
  <c r="DO9" i="363" s="1"/>
  <c r="DN7" i="363"/>
  <c r="DO7" i="363" s="1"/>
  <c r="P13" i="363"/>
  <c r="R13" i="363"/>
  <c r="D16" i="363" s="1"/>
  <c r="D20" i="363" s="1"/>
  <c r="Q13" i="363"/>
  <c r="D17" i="363" s="1"/>
  <c r="DN11" i="363"/>
  <c r="DO11" i="363" s="1"/>
  <c r="DN13" i="362"/>
  <c r="DO13" i="362" s="1"/>
  <c r="E18" i="362"/>
  <c r="E20" i="362" s="1"/>
  <c r="DN7" i="362"/>
  <c r="DO7" i="362" s="1"/>
  <c r="DN13" i="361"/>
  <c r="DO13" i="361" s="1"/>
  <c r="E18" i="361"/>
  <c r="E20" i="361" s="1"/>
  <c r="DN7" i="361"/>
  <c r="DO7" i="361" s="1"/>
  <c r="R11" i="360"/>
  <c r="DN11" i="360" s="1"/>
  <c r="DO11" i="360" s="1"/>
  <c r="DN9" i="360"/>
  <c r="DO9" i="360" s="1"/>
  <c r="P13" i="360"/>
  <c r="R7" i="360"/>
  <c r="R13" i="360" s="1"/>
  <c r="D16" i="360" s="1"/>
  <c r="D20" i="360" s="1"/>
  <c r="E18" i="359"/>
  <c r="E20" i="359" s="1"/>
  <c r="D20" i="358"/>
  <c r="DN7" i="358"/>
  <c r="DO7" i="358" s="1"/>
  <c r="DN13" i="358"/>
  <c r="DO13" i="358" s="1"/>
  <c r="E18" i="358"/>
  <c r="E20" i="358" s="1"/>
  <c r="E18" i="357"/>
  <c r="E20" i="357" s="1"/>
  <c r="DN7" i="357"/>
  <c r="DO7" i="357" s="1"/>
  <c r="DN13" i="356"/>
  <c r="DO13" i="356" s="1"/>
  <c r="E18" i="356"/>
  <c r="E20" i="356" s="1"/>
  <c r="DN7" i="356"/>
  <c r="DO7" i="356" s="1"/>
  <c r="R13" i="355"/>
  <c r="D16" i="355" s="1"/>
  <c r="D20" i="355" s="1"/>
  <c r="DN13" i="355"/>
  <c r="DO13" i="355" s="1"/>
  <c r="E18" i="355"/>
  <c r="E20" i="355" s="1"/>
  <c r="R13" i="354"/>
  <c r="D16" i="354" s="1"/>
  <c r="D20" i="354" s="1"/>
  <c r="E18" i="354"/>
  <c r="E20" i="354" s="1"/>
  <c r="R13" i="353"/>
  <c r="D16" i="353" s="1"/>
  <c r="D20" i="353" s="1"/>
  <c r="DN13" i="353"/>
  <c r="DO13" i="353" s="1"/>
  <c r="E18" i="353"/>
  <c r="E20" i="353" s="1"/>
  <c r="E18" i="352"/>
  <c r="E20" i="352" s="1"/>
  <c r="R13" i="352"/>
  <c r="D16" i="352" s="1"/>
  <c r="D20" i="352" s="1"/>
  <c r="R13" i="351"/>
  <c r="D16" i="351" s="1"/>
  <c r="D20" i="351" s="1"/>
  <c r="E18" i="351"/>
  <c r="E20" i="351" s="1"/>
  <c r="DN13" i="350"/>
  <c r="DO13" i="350" s="1"/>
  <c r="E18" i="350"/>
  <c r="E20" i="350" s="1"/>
  <c r="DN7" i="350"/>
  <c r="DO7" i="350" s="1"/>
  <c r="DN13" i="349"/>
  <c r="DO13" i="349" s="1"/>
  <c r="E18" i="349"/>
  <c r="E20" i="349" s="1"/>
  <c r="DN7" i="349"/>
  <c r="DO7" i="349" s="1"/>
  <c r="E18" i="348"/>
  <c r="E20" i="348" s="1"/>
  <c r="R13" i="348"/>
  <c r="D16" i="348" s="1"/>
  <c r="D20" i="348" s="1"/>
  <c r="E18" i="347"/>
  <c r="E20" i="347" s="1"/>
  <c r="R13" i="347"/>
  <c r="D16" i="347" s="1"/>
  <c r="D20" i="347" s="1"/>
  <c r="DN13" i="346"/>
  <c r="DO13" i="346" s="1"/>
  <c r="E18" i="346"/>
  <c r="E20" i="346" s="1"/>
  <c r="DN7" i="346"/>
  <c r="DO7" i="346" s="1"/>
  <c r="R13" i="345"/>
  <c r="D16" i="345" s="1"/>
  <c r="D20" i="345" s="1"/>
  <c r="E18" i="345"/>
  <c r="E20" i="345" s="1"/>
  <c r="R13" i="344"/>
  <c r="D16" i="344" s="1"/>
  <c r="D20" i="344" s="1"/>
  <c r="DN13" i="344"/>
  <c r="DO13" i="344" s="1"/>
  <c r="E18" i="344"/>
  <c r="E20" i="344" s="1"/>
  <c r="DN13" i="343"/>
  <c r="DO13" i="343" s="1"/>
  <c r="E18" i="343"/>
  <c r="E20" i="343" s="1"/>
  <c r="R13" i="343"/>
  <c r="D16" i="343" s="1"/>
  <c r="D20" i="343" s="1"/>
  <c r="E18" i="342"/>
  <c r="E20" i="342" s="1"/>
  <c r="R13" i="342"/>
  <c r="D16" i="342" s="1"/>
  <c r="D20" i="342" s="1"/>
  <c r="DN7" i="341"/>
  <c r="DO7" i="341" s="1"/>
  <c r="P13" i="341"/>
  <c r="R9" i="341"/>
  <c r="Q13" i="341"/>
  <c r="D17" i="341" s="1"/>
  <c r="R11" i="341"/>
  <c r="DN11" i="341" s="1"/>
  <c r="DO11" i="341" s="1"/>
  <c r="R13" i="340"/>
  <c r="D16" i="340" s="1"/>
  <c r="D20" i="340" s="1"/>
  <c r="E18" i="340"/>
  <c r="E20" i="340" s="1"/>
  <c r="DN7" i="340"/>
  <c r="DO7" i="340" s="1"/>
  <c r="R13" i="339"/>
  <c r="D16" i="339" s="1"/>
  <c r="D20" i="339" s="1"/>
  <c r="E18" i="339"/>
  <c r="E20" i="339" s="1"/>
  <c r="DN7" i="339"/>
  <c r="DO7" i="339" s="1"/>
  <c r="E18" i="338"/>
  <c r="E20" i="338" s="1"/>
  <c r="E18" i="337"/>
  <c r="E20" i="337" s="1"/>
  <c r="DN9" i="336"/>
  <c r="DO9" i="336" s="1"/>
  <c r="DN7" i="336"/>
  <c r="DO7" i="336" s="1"/>
  <c r="P13" i="336"/>
  <c r="R7" i="336"/>
  <c r="R13" i="335"/>
  <c r="D16" i="335" s="1"/>
  <c r="D20" i="335" s="1"/>
  <c r="E18" i="335"/>
  <c r="E20" i="335" s="1"/>
  <c r="R13" i="334"/>
  <c r="D16" i="334" s="1"/>
  <c r="D20" i="334" s="1"/>
  <c r="DN13" i="334"/>
  <c r="DO13" i="334" s="1"/>
  <c r="E18" i="334"/>
  <c r="E20" i="334" s="1"/>
  <c r="DN7" i="334"/>
  <c r="DO7" i="334" s="1"/>
  <c r="R13" i="333"/>
  <c r="D16" i="333" s="1"/>
  <c r="D20" i="333" s="1"/>
  <c r="DN13" i="333"/>
  <c r="DO13" i="333" s="1"/>
  <c r="E18" i="333"/>
  <c r="E20" i="333" s="1"/>
  <c r="R13" i="332"/>
  <c r="D16" i="332" s="1"/>
  <c r="D20" i="332" s="1"/>
  <c r="E18" i="332"/>
  <c r="E20" i="332" s="1"/>
  <c r="R13" i="331"/>
  <c r="D16" i="331" s="1"/>
  <c r="D20" i="331" s="1"/>
  <c r="DN13" i="331"/>
  <c r="DO13" i="331" s="1"/>
  <c r="E18" i="331"/>
  <c r="E20" i="331" s="1"/>
  <c r="DN13" i="330"/>
  <c r="DO13" i="330" s="1"/>
  <c r="E18" i="330"/>
  <c r="E20" i="330" s="1"/>
  <c r="R13" i="330"/>
  <c r="D16" i="330" s="1"/>
  <c r="D20" i="330" s="1"/>
  <c r="D20" i="329"/>
  <c r="DN13" i="329"/>
  <c r="DO13" i="329" s="1"/>
  <c r="E18" i="329"/>
  <c r="E20" i="329" s="1"/>
  <c r="E13" i="328"/>
  <c r="E15" i="328" s="1"/>
  <c r="BZ8" i="328"/>
  <c r="D11" i="328" s="1"/>
  <c r="D15" i="328" s="1"/>
  <c r="BZ8" i="327"/>
  <c r="D11" i="327" s="1"/>
  <c r="D15" i="327" s="1"/>
  <c r="E13" i="327"/>
  <c r="E15" i="327" s="1"/>
  <c r="P8" i="326"/>
  <c r="R7" i="326"/>
  <c r="BZ8" i="325"/>
  <c r="D11" i="325" s="1"/>
  <c r="D15" i="325" s="1"/>
  <c r="E13" i="325"/>
  <c r="E15" i="325" s="1"/>
  <c r="DN7" i="325"/>
  <c r="DO7" i="325" s="1"/>
  <c r="BZ8" i="324"/>
  <c r="D11" i="324" s="1"/>
  <c r="D15" i="324" s="1"/>
  <c r="E13" i="324"/>
  <c r="E15" i="324" s="1"/>
  <c r="BZ8" i="323"/>
  <c r="D11" i="323" s="1"/>
  <c r="D15" i="323" s="1"/>
  <c r="E13" i="323"/>
  <c r="E15" i="323" s="1"/>
  <c r="BZ8" i="322"/>
  <c r="D11" i="322" s="1"/>
  <c r="D15" i="322" s="1"/>
  <c r="E13" i="322"/>
  <c r="E15" i="322" s="1"/>
  <c r="BZ8" i="321"/>
  <c r="D11" i="321" s="1"/>
  <c r="D15" i="321" s="1"/>
  <c r="E13" i="321"/>
  <c r="E15" i="321" s="1"/>
  <c r="D14" i="320"/>
  <c r="D19" i="320" s="1"/>
  <c r="E17" i="320"/>
  <c r="E19" i="320" s="1"/>
  <c r="E13" i="319"/>
  <c r="E15" i="319" s="1"/>
  <c r="DN7" i="319"/>
  <c r="DO7" i="319" s="1"/>
  <c r="BF8" i="318"/>
  <c r="D11" i="318" s="1"/>
  <c r="D15" i="318" s="1"/>
  <c r="E13" i="318"/>
  <c r="E15" i="318" s="1"/>
  <c r="E13" i="316"/>
  <c r="E15" i="316" s="1"/>
  <c r="AT7" i="315"/>
  <c r="AT8" i="315" s="1"/>
  <c r="D11" i="315" s="1"/>
  <c r="P8" i="315"/>
  <c r="BZ8" i="314"/>
  <c r="D11" i="314" s="1"/>
  <c r="D15" i="314" s="1"/>
  <c r="E13" i="314"/>
  <c r="E15" i="314" s="1"/>
  <c r="DN7" i="314"/>
  <c r="DO7" i="314" s="1"/>
  <c r="E13" i="313"/>
  <c r="E15" i="313" s="1"/>
  <c r="BE8" i="313"/>
  <c r="D11" i="313" s="1"/>
  <c r="D15" i="313" s="1"/>
  <c r="DN7" i="312"/>
  <c r="DO7" i="312" s="1"/>
  <c r="D12" i="312"/>
  <c r="AT8" i="311"/>
  <c r="D11" i="311" s="1"/>
  <c r="D15" i="311" s="1"/>
  <c r="E13" i="311"/>
  <c r="E15" i="311" s="1"/>
  <c r="DN8" i="310"/>
  <c r="DO8" i="310" s="1"/>
  <c r="E13" i="310"/>
  <c r="E15" i="310" s="1"/>
  <c r="DN7" i="310"/>
  <c r="DO7" i="310" s="1"/>
  <c r="D15" i="310"/>
  <c r="BZ8" i="308"/>
  <c r="D11" i="308" s="1"/>
  <c r="D15" i="308" s="1"/>
  <c r="E13" i="308"/>
  <c r="E15" i="308" s="1"/>
  <c r="D15" i="307"/>
  <c r="DN8" i="307"/>
  <c r="DO8" i="307" s="1"/>
  <c r="E13" i="307"/>
  <c r="E15" i="307" s="1"/>
  <c r="AS8" i="306"/>
  <c r="D11" i="306" s="1"/>
  <c r="D15" i="306" s="1"/>
  <c r="DN8" i="306"/>
  <c r="DO8" i="306" s="1"/>
  <c r="E13" i="306"/>
  <c r="E15" i="306" s="1"/>
  <c r="E13" i="305"/>
  <c r="E15" i="305" s="1"/>
  <c r="AT8" i="305"/>
  <c r="D11" i="305" s="1"/>
  <c r="D15" i="305" s="1"/>
  <c r="CY8" i="304"/>
  <c r="D11" i="304" s="1"/>
  <c r="D15" i="304" s="1"/>
  <c r="E13" i="304"/>
  <c r="E15" i="304" s="1"/>
  <c r="AT8" i="303"/>
  <c r="D11" i="303" s="1"/>
  <c r="D15" i="303" s="1"/>
  <c r="E13" i="303"/>
  <c r="E15" i="303" s="1"/>
  <c r="DN7" i="303"/>
  <c r="DO7" i="303" s="1"/>
  <c r="E16" i="301"/>
  <c r="E18" i="301" s="1"/>
  <c r="E16" i="300"/>
  <c r="E18" i="300" s="1"/>
  <c r="D11" i="299"/>
  <c r="D18" i="299" s="1"/>
  <c r="BZ8" i="298"/>
  <c r="D11" i="298" s="1"/>
  <c r="D15" i="298" s="1"/>
  <c r="E13" i="298"/>
  <c r="E15" i="298" s="1"/>
  <c r="BP8" i="297"/>
  <c r="D11" i="297" s="1"/>
  <c r="D16" i="297" s="1"/>
  <c r="E14" i="297"/>
  <c r="E16" i="297" s="1"/>
  <c r="BP9" i="296"/>
  <c r="D12" i="296" s="1"/>
  <c r="D16" i="296" s="1"/>
  <c r="DN8" i="295"/>
  <c r="DO8" i="295" s="1"/>
  <c r="E13" i="295"/>
  <c r="E15" i="295" s="1"/>
  <c r="DN7" i="295"/>
  <c r="DO7" i="295" s="1"/>
  <c r="P8" i="294"/>
  <c r="AT8" i="294"/>
  <c r="D11" i="294" s="1"/>
  <c r="D15" i="294" s="1"/>
  <c r="BO8" i="293"/>
  <c r="D11" i="293" s="1"/>
  <c r="D15" i="293" s="1"/>
  <c r="E13" i="293"/>
  <c r="E15" i="293" s="1"/>
  <c r="DN7" i="293"/>
  <c r="DO7" i="293" s="1"/>
  <c r="D11" i="292"/>
  <c r="D15" i="292" s="1"/>
  <c r="E13" i="292"/>
  <c r="E15" i="292" s="1"/>
  <c r="AT7" i="291"/>
  <c r="DN7" i="291" s="1"/>
  <c r="DO7" i="291" s="1"/>
  <c r="P8" i="291"/>
  <c r="E14" i="290"/>
  <c r="E16" i="290" s="1"/>
  <c r="DM9" i="290"/>
  <c r="D12" i="290" s="1"/>
  <c r="D16" i="290" s="1"/>
  <c r="E14" i="289"/>
  <c r="E16" i="289" s="1"/>
  <c r="DM9" i="289"/>
  <c r="D12" i="289" s="1"/>
  <c r="D16" i="289" s="1"/>
  <c r="E17" i="288"/>
  <c r="E19" i="288" s="1"/>
  <c r="AN10" i="288"/>
  <c r="AN8" i="285"/>
  <c r="DN7" i="285"/>
  <c r="DO7" i="285" s="1"/>
  <c r="DN8" i="322" l="1"/>
  <c r="DO8" i="322" s="1"/>
  <c r="DN8" i="318"/>
  <c r="DO8" i="318" s="1"/>
  <c r="D16" i="373"/>
  <c r="D20" i="373" s="1"/>
  <c r="DN13" i="373"/>
  <c r="DO13" i="373" s="1"/>
  <c r="D16" i="407"/>
  <c r="D20" i="407" s="1"/>
  <c r="DN13" i="407"/>
  <c r="DO13" i="407" s="1"/>
  <c r="D16" i="400"/>
  <c r="D20" i="400" s="1"/>
  <c r="DN13" i="400"/>
  <c r="DO13" i="400" s="1"/>
  <c r="D16" i="338"/>
  <c r="D20" i="338" s="1"/>
  <c r="DN13" i="338"/>
  <c r="DO13" i="338" s="1"/>
  <c r="D11" i="316"/>
  <c r="D15" i="316" s="1"/>
  <c r="DN8" i="316"/>
  <c r="DO8" i="316" s="1"/>
  <c r="DN11" i="377"/>
  <c r="DO11" i="377" s="1"/>
  <c r="DN11" i="320"/>
  <c r="DO11" i="320" s="1"/>
  <c r="DN8" i="323"/>
  <c r="DO8" i="323" s="1"/>
  <c r="DN13" i="332"/>
  <c r="DO13" i="332" s="1"/>
  <c r="R13" i="336"/>
  <c r="D16" i="336" s="1"/>
  <c r="D20" i="336" s="1"/>
  <c r="DN13" i="339"/>
  <c r="DO13" i="339" s="1"/>
  <c r="DN13" i="340"/>
  <c r="DO13" i="340" s="1"/>
  <c r="R13" i="341"/>
  <c r="D16" i="341" s="1"/>
  <c r="D20" i="341" s="1"/>
  <c r="DN13" i="345"/>
  <c r="DO13" i="345" s="1"/>
  <c r="DN13" i="351"/>
  <c r="DO13" i="351" s="1"/>
  <c r="DN13" i="354"/>
  <c r="DO13" i="354" s="1"/>
  <c r="DN13" i="359"/>
  <c r="DO13" i="359" s="1"/>
  <c r="DN13" i="366"/>
  <c r="DO13" i="366" s="1"/>
  <c r="DN13" i="376"/>
  <c r="DO13" i="376" s="1"/>
  <c r="D20" i="379"/>
  <c r="DN13" i="382"/>
  <c r="DO13" i="382" s="1"/>
  <c r="DN13" i="386"/>
  <c r="DO13" i="386" s="1"/>
  <c r="D20" i="387"/>
  <c r="DN13" i="390"/>
  <c r="DO13" i="390" s="1"/>
  <c r="DN13" i="405"/>
  <c r="DO13" i="405" s="1"/>
  <c r="DN13" i="411"/>
  <c r="DO13" i="411" s="1"/>
  <c r="DN13" i="419"/>
  <c r="DO13" i="419" s="1"/>
  <c r="DN8" i="338"/>
  <c r="DO8" i="338" s="1"/>
  <c r="DN9" i="373"/>
  <c r="DO9" i="373" s="1"/>
  <c r="DN8" i="400"/>
  <c r="DO8" i="400" s="1"/>
  <c r="D20" i="359"/>
  <c r="R13" i="406"/>
  <c r="D15" i="315"/>
  <c r="DN8" i="319"/>
  <c r="DO8" i="319" s="1"/>
  <c r="R13" i="385"/>
  <c r="R13" i="397"/>
  <c r="D16" i="397" s="1"/>
  <c r="R13" i="391"/>
  <c r="DN7" i="288"/>
  <c r="DO7" i="288" s="1"/>
  <c r="D13" i="288"/>
  <c r="AN10" i="285"/>
  <c r="D19" i="285" s="1"/>
  <c r="D14" i="285"/>
  <c r="DN7" i="315"/>
  <c r="DO7" i="315" s="1"/>
  <c r="DN8" i="325"/>
  <c r="DO8" i="325" s="1"/>
  <c r="DN8" i="327"/>
  <c r="DO8" i="327" s="1"/>
  <c r="DN13" i="335"/>
  <c r="DO13" i="335" s="1"/>
  <c r="DN13" i="337"/>
  <c r="DO13" i="337" s="1"/>
  <c r="DN13" i="357"/>
  <c r="DO13" i="357" s="1"/>
  <c r="DN13" i="364"/>
  <c r="DO13" i="364" s="1"/>
  <c r="DN13" i="367"/>
  <c r="DO13" i="367" s="1"/>
  <c r="DN13" i="378"/>
  <c r="DO13" i="378" s="1"/>
  <c r="DN13" i="384"/>
  <c r="DO13" i="384" s="1"/>
  <c r="DN13" i="388"/>
  <c r="DO13" i="388" s="1"/>
  <c r="DN13" i="392"/>
  <c r="DO13" i="392" s="1"/>
  <c r="DN13" i="401"/>
  <c r="DO13" i="401" s="1"/>
  <c r="DN13" i="403"/>
  <c r="DO13" i="403" s="1"/>
  <c r="DN13" i="409"/>
  <c r="DO13" i="409" s="1"/>
  <c r="DN8" i="244"/>
  <c r="DO8" i="244" s="1"/>
  <c r="D13" i="244"/>
  <c r="DN8" i="314"/>
  <c r="DO8" i="314" s="1"/>
  <c r="DN8" i="311"/>
  <c r="DO8" i="311" s="1"/>
  <c r="DN8" i="308"/>
  <c r="DO8" i="308" s="1"/>
  <c r="DN8" i="304"/>
  <c r="DO8" i="304" s="1"/>
  <c r="DN8" i="303"/>
  <c r="DO8" i="303" s="1"/>
  <c r="D11" i="302"/>
  <c r="D18" i="302" s="1"/>
  <c r="DN7" i="301"/>
  <c r="DO7" i="301" s="1"/>
  <c r="DN8" i="301"/>
  <c r="DO8" i="301" s="1"/>
  <c r="DN8" i="300"/>
  <c r="DO8" i="300" s="1"/>
  <c r="DN8" i="299"/>
  <c r="DO8" i="299" s="1"/>
  <c r="DN8" i="297"/>
  <c r="DO8" i="297" s="1"/>
  <c r="DN9" i="296"/>
  <c r="DO9" i="296" s="1"/>
  <c r="DN7" i="292"/>
  <c r="DO7" i="292" s="1"/>
  <c r="DN8" i="292"/>
  <c r="DO8" i="292" s="1"/>
  <c r="DN9" i="289"/>
  <c r="DO9" i="289" s="1"/>
  <c r="D19" i="288"/>
  <c r="D19" i="287"/>
  <c r="DN10" i="287"/>
  <c r="DO10" i="287" s="1"/>
  <c r="DN8" i="285"/>
  <c r="DO8" i="285" s="1"/>
  <c r="AN7" i="244"/>
  <c r="DN13" i="420"/>
  <c r="DO13" i="420" s="1"/>
  <c r="DN13" i="414"/>
  <c r="DO13" i="414" s="1"/>
  <c r="DN13" i="413"/>
  <c r="DO13" i="413" s="1"/>
  <c r="R13" i="412"/>
  <c r="D16" i="412" s="1"/>
  <c r="D20" i="412" s="1"/>
  <c r="E18" i="412"/>
  <c r="E20" i="412" s="1"/>
  <c r="DN13" i="408"/>
  <c r="DO13" i="408" s="1"/>
  <c r="DN13" i="404"/>
  <c r="DO13" i="404" s="1"/>
  <c r="E18" i="402"/>
  <c r="E20" i="402" s="1"/>
  <c r="R13" i="402"/>
  <c r="D16" i="402" s="1"/>
  <c r="D20" i="402" s="1"/>
  <c r="DN13" i="399"/>
  <c r="DO13" i="399" s="1"/>
  <c r="DN13" i="398"/>
  <c r="DO13" i="398" s="1"/>
  <c r="D20" i="397"/>
  <c r="DN13" i="397"/>
  <c r="DO13" i="397" s="1"/>
  <c r="E18" i="397"/>
  <c r="E20" i="397" s="1"/>
  <c r="R13" i="396"/>
  <c r="DN7" i="396"/>
  <c r="DO7" i="396" s="1"/>
  <c r="E18" i="383"/>
  <c r="E20" i="383" s="1"/>
  <c r="R13" i="383"/>
  <c r="D16" i="383" s="1"/>
  <c r="D20" i="383" s="1"/>
  <c r="DN13" i="380"/>
  <c r="DO13" i="380" s="1"/>
  <c r="DN13" i="379"/>
  <c r="DO13" i="379" s="1"/>
  <c r="E18" i="379"/>
  <c r="E20" i="379" s="1"/>
  <c r="DN13" i="377"/>
  <c r="DO13" i="377" s="1"/>
  <c r="E18" i="377"/>
  <c r="E20" i="377" s="1"/>
  <c r="DN13" i="375"/>
  <c r="DO13" i="375" s="1"/>
  <c r="DN13" i="372"/>
  <c r="DO13" i="372" s="1"/>
  <c r="E18" i="371"/>
  <c r="E20" i="371" s="1"/>
  <c r="R13" i="371"/>
  <c r="D16" i="371" s="1"/>
  <c r="D20" i="371" s="1"/>
  <c r="DN7" i="371"/>
  <c r="DO7" i="371" s="1"/>
  <c r="DN13" i="369"/>
  <c r="DO13" i="369" s="1"/>
  <c r="DN13" i="365"/>
  <c r="DO13" i="365" s="1"/>
  <c r="E18" i="365"/>
  <c r="E20" i="365" s="1"/>
  <c r="DN13" i="363"/>
  <c r="DO13" i="363" s="1"/>
  <c r="E18" i="363"/>
  <c r="E20" i="363" s="1"/>
  <c r="DN13" i="360"/>
  <c r="DO13" i="360" s="1"/>
  <c r="E18" i="360"/>
  <c r="E20" i="360" s="1"/>
  <c r="DN7" i="360"/>
  <c r="DO7" i="360" s="1"/>
  <c r="DN13" i="352"/>
  <c r="DO13" i="352" s="1"/>
  <c r="DN13" i="348"/>
  <c r="DO13" i="348" s="1"/>
  <c r="DN13" i="347"/>
  <c r="DO13" i="347" s="1"/>
  <c r="DN13" i="342"/>
  <c r="DO13" i="342" s="1"/>
  <c r="DN9" i="341"/>
  <c r="DO9" i="341" s="1"/>
  <c r="DN13" i="341"/>
  <c r="DO13" i="341" s="1"/>
  <c r="E18" i="341"/>
  <c r="E20" i="341" s="1"/>
  <c r="DN13" i="336"/>
  <c r="DO13" i="336" s="1"/>
  <c r="E18" i="336"/>
  <c r="E20" i="336" s="1"/>
  <c r="DN8" i="328"/>
  <c r="DO8" i="328" s="1"/>
  <c r="R8" i="326"/>
  <c r="D11" i="326" s="1"/>
  <c r="D15" i="326" s="1"/>
  <c r="E13" i="326"/>
  <c r="E15" i="326" s="1"/>
  <c r="DN7" i="326"/>
  <c r="DO7" i="326" s="1"/>
  <c r="DN8" i="324"/>
  <c r="DO8" i="324" s="1"/>
  <c r="DN8" i="321"/>
  <c r="DO8" i="321" s="1"/>
  <c r="DN8" i="315"/>
  <c r="DO8" i="315" s="1"/>
  <c r="E13" i="315"/>
  <c r="E15" i="315" s="1"/>
  <c r="DN8" i="313"/>
  <c r="DO8" i="313" s="1"/>
  <c r="AT8" i="312"/>
  <c r="D11" i="312" s="1"/>
  <c r="D15" i="312" s="1"/>
  <c r="E13" i="312"/>
  <c r="E15" i="312" s="1"/>
  <c r="DN8" i="305"/>
  <c r="DO8" i="305" s="1"/>
  <c r="DN8" i="298"/>
  <c r="DO8" i="298" s="1"/>
  <c r="DN8" i="294"/>
  <c r="DO8" i="294" s="1"/>
  <c r="E13" i="294"/>
  <c r="E15" i="294" s="1"/>
  <c r="DN8" i="293"/>
  <c r="DO8" i="293" s="1"/>
  <c r="AT8" i="291"/>
  <c r="D11" i="291" s="1"/>
  <c r="D15" i="291" s="1"/>
  <c r="E13" i="291"/>
  <c r="E15" i="291" s="1"/>
  <c r="DN9" i="290"/>
  <c r="DO9" i="290" s="1"/>
  <c r="DN10" i="288"/>
  <c r="DO10" i="288" s="1"/>
  <c r="E17" i="285"/>
  <c r="E19" i="285" s="1"/>
  <c r="DN10" i="285"/>
  <c r="DO10" i="285" s="1"/>
  <c r="E15" i="244"/>
  <c r="E17" i="244" s="1"/>
  <c r="D16" i="391" l="1"/>
  <c r="D20" i="391" s="1"/>
  <c r="DN13" i="391"/>
  <c r="DO13" i="391" s="1"/>
  <c r="D16" i="406"/>
  <c r="D20" i="406" s="1"/>
  <c r="DN13" i="406"/>
  <c r="DO13" i="406" s="1"/>
  <c r="DN7" i="244"/>
  <c r="DO7" i="244" s="1"/>
  <c r="D12" i="244"/>
  <c r="AN9" i="244"/>
  <c r="DN8" i="326"/>
  <c r="DO8" i="326" s="1"/>
  <c r="DN13" i="412"/>
  <c r="DO13" i="412" s="1"/>
  <c r="D16" i="385"/>
  <c r="D20" i="385" s="1"/>
  <c r="DN13" i="385"/>
  <c r="DO13" i="385" s="1"/>
  <c r="DN8" i="312"/>
  <c r="DO8" i="312" s="1"/>
  <c r="DN8" i="302"/>
  <c r="DO8" i="302" s="1"/>
  <c r="DN8" i="291"/>
  <c r="DO8" i="291" s="1"/>
  <c r="DN9" i="244"/>
  <c r="DO9" i="244" s="1"/>
  <c r="DN13" i="402"/>
  <c r="DO13" i="402" s="1"/>
  <c r="D16" i="396"/>
  <c r="D20" i="396" s="1"/>
  <c r="DN13" i="396"/>
  <c r="DO13" i="396" s="1"/>
  <c r="DN13" i="383"/>
  <c r="DO13" i="383" s="1"/>
  <c r="DN13" i="371"/>
  <c r="DO13" i="371" s="1"/>
  <c r="D17" i="244" l="1"/>
</calcChain>
</file>

<file path=xl/sharedStrings.xml><?xml version="1.0" encoding="utf-8"?>
<sst xmlns="http://schemas.openxmlformats.org/spreadsheetml/2006/main" count="24802" uniqueCount="467">
  <si>
    <t>ARTERRA HOTEL AND RESORT</t>
  </si>
  <si>
    <t>NOTE: If Goods, withhold 1%, if services withhold 2%</t>
  </si>
  <si>
    <t>Summary of Replenishment</t>
  </si>
  <si>
    <t>Pls indicate RR number</t>
  </si>
  <si>
    <t>DATE</t>
  </si>
  <si>
    <t>CPO Number</t>
  </si>
  <si>
    <t>PCV Number</t>
  </si>
  <si>
    <t>PAID OUT BY</t>
  </si>
  <si>
    <t>PAYEE</t>
  </si>
  <si>
    <t>ADDRESS</t>
  </si>
  <si>
    <t>TIN</t>
  </si>
  <si>
    <t>POST REFERENCE</t>
  </si>
  <si>
    <t>RR NUMBER</t>
  </si>
  <si>
    <t>PARTICULARS</t>
  </si>
  <si>
    <t>QTY</t>
  </si>
  <si>
    <t>UNIT PRICE</t>
  </si>
  <si>
    <t>TOTAL COST</t>
  </si>
  <si>
    <t>TOTAL CPO</t>
  </si>
  <si>
    <t>NV / V</t>
  </si>
  <si>
    <t>A/P W/HOLDING TAX</t>
  </si>
  <si>
    <t>A/R INPUT TAX</t>
  </si>
  <si>
    <t>INVENTORY</t>
  </si>
  <si>
    <t>ADVANCES</t>
  </si>
  <si>
    <t>Salaries&amp; wages</t>
  </si>
  <si>
    <t>BANQUET EXPENSE</t>
  </si>
  <si>
    <t>TRANSPO. EXP</t>
  </si>
  <si>
    <t>REPAIRS &amp; MAINTENANCE</t>
  </si>
  <si>
    <t>POSTAGE EXPENSE</t>
  </si>
  <si>
    <t>PRINTING &amp; STATIONERY</t>
  </si>
  <si>
    <t>ADVERTISING &amp; PROMO</t>
  </si>
  <si>
    <t>TAXES &amp; LICENSES</t>
  </si>
  <si>
    <t>Taxes and</t>
  </si>
  <si>
    <t>EMPLOYEES MEALS</t>
  </si>
  <si>
    <t>Official</t>
  </si>
  <si>
    <t>Contracted</t>
  </si>
  <si>
    <t>MISCELLANEOUS</t>
  </si>
  <si>
    <t>Operating</t>
  </si>
  <si>
    <t>Engineering</t>
  </si>
  <si>
    <t>Office</t>
  </si>
  <si>
    <t>Operating Equipment</t>
  </si>
  <si>
    <t>Improvement</t>
  </si>
  <si>
    <t>Cleaning</t>
  </si>
  <si>
    <t>Furniture</t>
  </si>
  <si>
    <t>Rental</t>
  </si>
  <si>
    <t xml:space="preserve">Music &amp; </t>
  </si>
  <si>
    <t>Wages,</t>
  </si>
  <si>
    <t>Related</t>
  </si>
  <si>
    <t>Fuel &amp; Oil</t>
  </si>
  <si>
    <t>PARKING TICKET / FARE</t>
  </si>
  <si>
    <t>Bunker</t>
  </si>
  <si>
    <t>Airconditioning &amp; Refrigeration</t>
  </si>
  <si>
    <t>Office Supplies Expense</t>
  </si>
  <si>
    <t>Notarial</t>
  </si>
  <si>
    <t>Com. Tax</t>
  </si>
  <si>
    <t>BIR</t>
  </si>
  <si>
    <t>Brgy.</t>
  </si>
  <si>
    <t>Licenses-</t>
  </si>
  <si>
    <t>Realty Tax</t>
  </si>
  <si>
    <t>Reservation</t>
  </si>
  <si>
    <t>Communication-</t>
  </si>
  <si>
    <t>TELEPHONE</t>
  </si>
  <si>
    <t>STAFF MEALS</t>
  </si>
  <si>
    <t>PURCHASING TRIPS</t>
  </si>
  <si>
    <t>A&amp;G</t>
  </si>
  <si>
    <t>SHUTTLE BUS</t>
  </si>
  <si>
    <t>Business</t>
  </si>
  <si>
    <t>Services</t>
  </si>
  <si>
    <t>Freight</t>
  </si>
  <si>
    <t>Acc. Exp.</t>
  </si>
  <si>
    <t xml:space="preserve">Other Expense </t>
  </si>
  <si>
    <t>BANK CHARGE</t>
  </si>
  <si>
    <t>PHIC</t>
  </si>
  <si>
    <t>COGS</t>
  </si>
  <si>
    <t>Due from Affiliated Company</t>
  </si>
  <si>
    <t>Food</t>
  </si>
  <si>
    <t>Beverage</t>
  </si>
  <si>
    <t>Kitchen Fuel</t>
  </si>
  <si>
    <t>Gift Shoppe</t>
  </si>
  <si>
    <t>SuppliesCleaning</t>
  </si>
  <si>
    <t>Guest Amenities</t>
  </si>
  <si>
    <t>Paper</t>
  </si>
  <si>
    <t>Supplies</t>
  </si>
  <si>
    <t>Land</t>
  </si>
  <si>
    <t>Bldg - rooms</t>
  </si>
  <si>
    <t>F&amp;B</t>
  </si>
  <si>
    <t>POMEC</t>
  </si>
  <si>
    <t>PPE</t>
  </si>
  <si>
    <t>Bldg</t>
  </si>
  <si>
    <t>&amp; Fixtures</t>
  </si>
  <si>
    <t>Bar/Kitchen Utensils-F&amp;B</t>
  </si>
  <si>
    <t>Others</t>
  </si>
  <si>
    <t>Employees</t>
  </si>
  <si>
    <t>oncall</t>
  </si>
  <si>
    <t>Expense</t>
  </si>
  <si>
    <t>Entertainment</t>
  </si>
  <si>
    <t>others</t>
  </si>
  <si>
    <t>Fuel</t>
  </si>
  <si>
    <t>Rooms</t>
  </si>
  <si>
    <t>Bldg.</t>
  </si>
  <si>
    <t>S &amp; R</t>
  </si>
  <si>
    <t>Computer</t>
  </si>
  <si>
    <t>vehicle</t>
  </si>
  <si>
    <t>Pomec</t>
  </si>
  <si>
    <t>F &amp; B</t>
  </si>
  <si>
    <t>Genset</t>
  </si>
  <si>
    <t>Membership</t>
  </si>
  <si>
    <t>Adm</t>
  </si>
  <si>
    <t>Admin</t>
  </si>
  <si>
    <t>Materials</t>
  </si>
  <si>
    <t>SEMINAR</t>
  </si>
  <si>
    <t>fees</t>
  </si>
  <si>
    <t>Cert.</t>
  </si>
  <si>
    <t>Clearance</t>
  </si>
  <si>
    <t>General</t>
  </si>
  <si>
    <t>EXPENSE</t>
  </si>
  <si>
    <t>Internet</t>
  </si>
  <si>
    <t>Cellphone</t>
  </si>
  <si>
    <t>Trip</t>
  </si>
  <si>
    <t>A &amp; G</t>
  </si>
  <si>
    <t>Exp</t>
  </si>
  <si>
    <t>F &amp; B - Décor</t>
  </si>
  <si>
    <t>Medicines</t>
  </si>
  <si>
    <t>F &amp; B - Rel. Exp.</t>
  </si>
  <si>
    <t>Christmas Exp.</t>
  </si>
  <si>
    <t>Miscellaneous</t>
  </si>
  <si>
    <t>OOD</t>
  </si>
  <si>
    <t>EWT</t>
  </si>
  <si>
    <t>ID FOR EMPLOYMENT</t>
  </si>
  <si>
    <t>Other Expense-OOD</t>
  </si>
  <si>
    <t>Other Expense-Rooms</t>
  </si>
  <si>
    <t>A  &amp; G</t>
  </si>
  <si>
    <t>ER</t>
  </si>
  <si>
    <t>EE</t>
  </si>
  <si>
    <t>SSS Conti ER</t>
  </si>
  <si>
    <t>SOTO DAVAO</t>
  </si>
  <si>
    <t>SOTO ILOILO</t>
  </si>
  <si>
    <t>SANTORINI</t>
  </si>
  <si>
    <t>LA BREZA</t>
  </si>
  <si>
    <t>AQUAMIRA</t>
  </si>
  <si>
    <t xml:space="preserve">STRADELLA </t>
  </si>
  <si>
    <t>SPLENDIDO COUNTRY CLUB</t>
  </si>
  <si>
    <t>SPLENDIDO HOTEL</t>
  </si>
  <si>
    <t>CRESTA MONTE</t>
  </si>
  <si>
    <t>CLUB MOROCCO</t>
  </si>
  <si>
    <t>VISTA MAR</t>
  </si>
  <si>
    <t>LA MIRADA</t>
  </si>
  <si>
    <t>SOTOGRANDE</t>
  </si>
  <si>
    <t>TOTAL</t>
  </si>
  <si>
    <t>V</t>
  </si>
  <si>
    <t>Dr</t>
  </si>
  <si>
    <t>Cr</t>
  </si>
  <si>
    <t>Description</t>
  </si>
  <si>
    <t>INPUT TAX</t>
  </si>
  <si>
    <t>HOUSE FUND</t>
  </si>
  <si>
    <t>Memo:</t>
  </si>
  <si>
    <t>Arterra Hotel and Resort</t>
  </si>
  <si>
    <t>TRADE SHOW</t>
  </si>
  <si>
    <t>DÉCOR-F &amp; B</t>
  </si>
  <si>
    <t xml:space="preserve"> TIN </t>
  </si>
  <si>
    <t xml:space="preserve"> QTY </t>
  </si>
  <si>
    <t xml:space="preserve"> UNIT PRICE </t>
  </si>
  <si>
    <t xml:space="preserve"> TOTAL COST </t>
  </si>
  <si>
    <t xml:space="preserve"> TOTAL CPO </t>
  </si>
  <si>
    <t xml:space="preserve"> NV / V </t>
  </si>
  <si>
    <t xml:space="preserve"> A/P W/HOLDING TAX </t>
  </si>
  <si>
    <t xml:space="preserve"> A/R INPUT TAX </t>
  </si>
  <si>
    <t xml:space="preserve"> INVENTORY </t>
  </si>
  <si>
    <t xml:space="preserve"> ADVANCES </t>
  </si>
  <si>
    <t xml:space="preserve"> Salaries&amp; wages </t>
  </si>
  <si>
    <t xml:space="preserve"> BANQUET EXPENSE </t>
  </si>
  <si>
    <t xml:space="preserve"> TRANSPO. EXP </t>
  </si>
  <si>
    <t xml:space="preserve"> REPAIRS &amp; MAINTENANCE </t>
  </si>
  <si>
    <t xml:space="preserve"> POSTAGE EXPENSE </t>
  </si>
  <si>
    <t xml:space="preserve"> PRINTING &amp; STATIONERY </t>
  </si>
  <si>
    <t xml:space="preserve"> ADVERTISING &amp; PROMO </t>
  </si>
  <si>
    <t xml:space="preserve"> TAXES &amp; LICENSES </t>
  </si>
  <si>
    <t xml:space="preserve"> Taxes and </t>
  </si>
  <si>
    <t xml:space="preserve"> EMPLOYEES MEALS </t>
  </si>
  <si>
    <t xml:space="preserve"> Official </t>
  </si>
  <si>
    <t xml:space="preserve"> Contracted </t>
  </si>
  <si>
    <t xml:space="preserve"> MISCELLANEOUS </t>
  </si>
  <si>
    <t xml:space="preserve"> Operating </t>
  </si>
  <si>
    <t xml:space="preserve"> Engineering </t>
  </si>
  <si>
    <t xml:space="preserve"> Office </t>
  </si>
  <si>
    <t xml:space="preserve"> Operating Equipment </t>
  </si>
  <si>
    <t xml:space="preserve"> Improvement </t>
  </si>
  <si>
    <t xml:space="preserve"> Cleaning </t>
  </si>
  <si>
    <t xml:space="preserve"> Furniture </t>
  </si>
  <si>
    <t xml:space="preserve"> Rental </t>
  </si>
  <si>
    <t xml:space="preserve"> Music &amp;  </t>
  </si>
  <si>
    <t xml:space="preserve"> Wages, </t>
  </si>
  <si>
    <t xml:space="preserve"> Related </t>
  </si>
  <si>
    <t xml:space="preserve"> Fuel &amp; Oil </t>
  </si>
  <si>
    <t xml:space="preserve"> PARKING TICKET / FARE </t>
  </si>
  <si>
    <t xml:space="preserve"> Bunker </t>
  </si>
  <si>
    <t xml:space="preserve"> Airconditioning &amp; Refrigeration </t>
  </si>
  <si>
    <t xml:space="preserve"> Office Supplies Expense </t>
  </si>
  <si>
    <t xml:space="preserve"> Notarial </t>
  </si>
  <si>
    <t xml:space="preserve"> Com. Tax </t>
  </si>
  <si>
    <t xml:space="preserve"> BIR </t>
  </si>
  <si>
    <t xml:space="preserve"> Brgy. </t>
  </si>
  <si>
    <t xml:space="preserve"> Licenses- </t>
  </si>
  <si>
    <t xml:space="preserve"> Realty Tax </t>
  </si>
  <si>
    <t xml:space="preserve"> Reservation </t>
  </si>
  <si>
    <t xml:space="preserve"> Communication- </t>
  </si>
  <si>
    <t xml:space="preserve"> TELEPHONE </t>
  </si>
  <si>
    <t xml:space="preserve"> STAFF MEALS </t>
  </si>
  <si>
    <t xml:space="preserve"> PURCHASING TRIPS </t>
  </si>
  <si>
    <t xml:space="preserve"> A&amp;G </t>
  </si>
  <si>
    <t xml:space="preserve"> SHUTTLE BUS </t>
  </si>
  <si>
    <t xml:space="preserve"> Business </t>
  </si>
  <si>
    <t xml:space="preserve"> Services </t>
  </si>
  <si>
    <t xml:space="preserve"> Freight </t>
  </si>
  <si>
    <t xml:space="preserve"> Acc. Exp. </t>
  </si>
  <si>
    <t xml:space="preserve"> Other Expense  </t>
  </si>
  <si>
    <t xml:space="preserve"> BANK CHARGE </t>
  </si>
  <si>
    <t xml:space="preserve"> PHIC </t>
  </si>
  <si>
    <t xml:space="preserve"> COGS </t>
  </si>
  <si>
    <t xml:space="preserve"> Due from Affiliated Company </t>
  </si>
  <si>
    <t xml:space="preserve"> Food </t>
  </si>
  <si>
    <t xml:space="preserve"> Beverage </t>
  </si>
  <si>
    <t xml:space="preserve"> Kitchen Fuel </t>
  </si>
  <si>
    <t xml:space="preserve"> Gift Shoppe </t>
  </si>
  <si>
    <t xml:space="preserve"> SuppliesCleaning </t>
  </si>
  <si>
    <t xml:space="preserve"> Guest Amenities </t>
  </si>
  <si>
    <t xml:space="preserve"> Paper </t>
  </si>
  <si>
    <t xml:space="preserve"> Supplies </t>
  </si>
  <si>
    <t xml:space="preserve"> Land </t>
  </si>
  <si>
    <t xml:space="preserve"> Bldg - rooms </t>
  </si>
  <si>
    <t xml:space="preserve"> F&amp;B </t>
  </si>
  <si>
    <t xml:space="preserve"> POMEC </t>
  </si>
  <si>
    <t xml:space="preserve"> PPE </t>
  </si>
  <si>
    <t xml:space="preserve"> Bldg </t>
  </si>
  <si>
    <t xml:space="preserve"> &amp; Fixtures </t>
  </si>
  <si>
    <t xml:space="preserve"> Bar/Kitchen Utensils-F&amp;B </t>
  </si>
  <si>
    <t xml:space="preserve"> Others </t>
  </si>
  <si>
    <t xml:space="preserve"> Employees </t>
  </si>
  <si>
    <t xml:space="preserve"> oncall </t>
  </si>
  <si>
    <t xml:space="preserve"> Expense </t>
  </si>
  <si>
    <t xml:space="preserve"> Entertainment </t>
  </si>
  <si>
    <t xml:space="preserve"> others </t>
  </si>
  <si>
    <t xml:space="preserve"> Fuel </t>
  </si>
  <si>
    <t xml:space="preserve"> Rooms </t>
  </si>
  <si>
    <t xml:space="preserve"> Bldg. </t>
  </si>
  <si>
    <t xml:space="preserve"> S &amp; R </t>
  </si>
  <si>
    <t xml:space="preserve"> Computer </t>
  </si>
  <si>
    <t xml:space="preserve"> vehicle </t>
  </si>
  <si>
    <t xml:space="preserve"> Pomec </t>
  </si>
  <si>
    <t xml:space="preserve"> F &amp; B </t>
  </si>
  <si>
    <t xml:space="preserve"> Genset </t>
  </si>
  <si>
    <t xml:space="preserve"> Membership </t>
  </si>
  <si>
    <t xml:space="preserve"> Adm </t>
  </si>
  <si>
    <t xml:space="preserve"> Admin </t>
  </si>
  <si>
    <t xml:space="preserve"> Materials </t>
  </si>
  <si>
    <t xml:space="preserve"> SEMINAR </t>
  </si>
  <si>
    <t xml:space="preserve"> fees </t>
  </si>
  <si>
    <t xml:space="preserve"> Cert. </t>
  </si>
  <si>
    <t xml:space="preserve"> Clearance </t>
  </si>
  <si>
    <t xml:space="preserve"> General </t>
  </si>
  <si>
    <t xml:space="preserve"> EXPENSE </t>
  </si>
  <si>
    <t xml:space="preserve"> Internet </t>
  </si>
  <si>
    <t xml:space="preserve"> Cellphone </t>
  </si>
  <si>
    <t xml:space="preserve"> Trip </t>
  </si>
  <si>
    <t xml:space="preserve"> A &amp; G </t>
  </si>
  <si>
    <t xml:space="preserve"> Exp </t>
  </si>
  <si>
    <t xml:space="preserve"> F &amp; B - Décor </t>
  </si>
  <si>
    <t xml:space="preserve"> Medicines </t>
  </si>
  <si>
    <t xml:space="preserve"> F &amp; B - Rel. Exp. </t>
  </si>
  <si>
    <t xml:space="preserve"> Christmas Exp. </t>
  </si>
  <si>
    <t xml:space="preserve"> Miscellaneous </t>
  </si>
  <si>
    <t xml:space="preserve"> OOD </t>
  </si>
  <si>
    <t xml:space="preserve"> EWT </t>
  </si>
  <si>
    <t xml:space="preserve"> ID FOR EMPLOYMENT </t>
  </si>
  <si>
    <t xml:space="preserve"> Other Expense-OOD </t>
  </si>
  <si>
    <t xml:space="preserve"> Other Expense-Rooms </t>
  </si>
  <si>
    <t xml:space="preserve"> A  &amp; G </t>
  </si>
  <si>
    <t xml:space="preserve"> ER </t>
  </si>
  <si>
    <t xml:space="preserve"> EE </t>
  </si>
  <si>
    <t xml:space="preserve"> SSS Conti ER </t>
  </si>
  <si>
    <t xml:space="preserve"> SOTO DAVAO </t>
  </si>
  <si>
    <t xml:space="preserve"> SOTO ILOILO </t>
  </si>
  <si>
    <t xml:space="preserve"> SANTORINI </t>
  </si>
  <si>
    <t xml:space="preserve"> LA BREZA </t>
  </si>
  <si>
    <t xml:space="preserve"> AQUAMIRA </t>
  </si>
  <si>
    <t xml:space="preserve"> STRADELLA  </t>
  </si>
  <si>
    <t xml:space="preserve"> SPLENDIDO COUNTRY CLUB </t>
  </si>
  <si>
    <t xml:space="preserve"> SPLENDIDO HOTEL </t>
  </si>
  <si>
    <t xml:space="preserve"> CRESTA MONTE </t>
  </si>
  <si>
    <t xml:space="preserve"> CLUB MOROCCO </t>
  </si>
  <si>
    <t xml:space="preserve"> VISTA MAR </t>
  </si>
  <si>
    <t xml:space="preserve"> LA MIRADA </t>
  </si>
  <si>
    <t xml:space="preserve"> SOTOGRANDE </t>
  </si>
  <si>
    <t xml:space="preserve"> TOTAL </t>
  </si>
  <si>
    <t xml:space="preserve"> -   </t>
  </si>
  <si>
    <t xml:space="preserve"> V </t>
  </si>
  <si>
    <t>00-Jan-00</t>
  </si>
  <si>
    <t>In payment for using housefund received on January 00, 1900 with SI# PR# RR# CPO#</t>
  </si>
  <si>
    <t>Recording input VAT for expenses and purchases made using house fund for January 00, 1900</t>
  </si>
  <si>
    <t>Recording the tax withheld for expenses and purchases using the house fund received on January 00, 1900</t>
  </si>
  <si>
    <t>Recording house fund expenses for replenishment on January 00, 1900</t>
  </si>
  <si>
    <t>To record house fund expenses on January 00, 1900 with PCV#</t>
  </si>
  <si>
    <t>KIMBERLY DEGAMO</t>
  </si>
  <si>
    <t>ON CALL PAYROLL- F&amp;B SERVICE</t>
  </si>
  <si>
    <t>ON CALL PAYROLL- POMEC</t>
  </si>
  <si>
    <t>NV</t>
  </si>
  <si>
    <t>ON CALL PAYROLL- PRODUCTION</t>
  </si>
  <si>
    <t xml:space="preserve">NV </t>
  </si>
  <si>
    <t>SALARIES &amp; WAGES- SERVICE</t>
  </si>
  <si>
    <t>SALARIES &amp; WAGES- PRODUCTION</t>
  </si>
  <si>
    <t>SALARIES &amp; WAGES- POMEC</t>
  </si>
  <si>
    <t>SALARIES &amp; WAGES- F&amp;B SERVICE</t>
  </si>
  <si>
    <t>ON CALL PAYROLL- F&amp;B PRODUCTION</t>
  </si>
  <si>
    <t>SALARIES AND WAGES- F&amp;B SERVICE</t>
  </si>
  <si>
    <t>SALARIES AND WAGES- PRODUCTION</t>
  </si>
  <si>
    <t>SALARIES AND WAGES- POMEC</t>
  </si>
  <si>
    <t>ON CALL PAYROLL- SERVICE</t>
  </si>
  <si>
    <t>AILYN GULLANO</t>
  </si>
  <si>
    <t>JAYCEL'S BEDSPACER</t>
  </si>
  <si>
    <t xml:space="preserve">BOARDING HOUSE DEPOSIT </t>
  </si>
  <si>
    <t>BOARDING HOUSE PAYMENT</t>
  </si>
  <si>
    <t>EMPLOYEES BENEFITS</t>
  </si>
  <si>
    <t>JAYCEL'S APARTMENT</t>
  </si>
  <si>
    <t>BOARDING HOUSE ADVANCE PAYMENT</t>
  </si>
  <si>
    <t>BOARDING HOUSE DEPOSIT</t>
  </si>
  <si>
    <t>BIEN ESPELETA</t>
  </si>
  <si>
    <t>GOLDEN GREAT VALUE PROPERTIES INC</t>
  </si>
  <si>
    <t>MANDAUE RECLAMATION AREA</t>
  </si>
  <si>
    <t>245-916-353-000</t>
  </si>
  <si>
    <t>06000181588</t>
  </si>
  <si>
    <t>PARKING TICKET</t>
  </si>
  <si>
    <t>TRANSPO EXPENSE- PARKING TICKET</t>
  </si>
  <si>
    <t>JOLLIBEE PARKMALL</t>
  </si>
  <si>
    <t>TIPOLO MANDAUE CITY</t>
  </si>
  <si>
    <t>003-460-168-132</t>
  </si>
  <si>
    <t>JB0969</t>
  </si>
  <si>
    <t>MEALS</t>
  </si>
  <si>
    <t>ADVERTISING &amp; PROMO- SERVICES</t>
  </si>
  <si>
    <t>ROSE PHARMACY INCORPORATED</t>
  </si>
  <si>
    <t>000-310-457-022</t>
  </si>
  <si>
    <t>550750</t>
  </si>
  <si>
    <t xml:space="preserve">NATURES SPRING PURIFIED </t>
  </si>
  <si>
    <t>ATSUSHI SAITO</t>
  </si>
  <si>
    <t>INSULAR SQUARE</t>
  </si>
  <si>
    <t>JP RIZAL, TABOK MANDAUE CITY</t>
  </si>
  <si>
    <t>406-456-345-00001</t>
  </si>
  <si>
    <t>229095</t>
  </si>
  <si>
    <t>229094</t>
  </si>
  <si>
    <t>ZION CTS PRINTING</t>
  </si>
  <si>
    <t>COPIES BIR</t>
  </si>
  <si>
    <t>COPIES EMAIL</t>
  </si>
  <si>
    <t>NOTARIAL FEE- PROFESSIONAL FEE/LEGAL- A&amp;G</t>
  </si>
  <si>
    <t>BAGUIO LAW OFFICE</t>
  </si>
  <si>
    <t>PUSOK LLC</t>
  </si>
  <si>
    <t>ACKNOWLEDGEMENT RECEIPT</t>
  </si>
  <si>
    <t>WELL AND VIC KAN-ANAN</t>
  </si>
  <si>
    <t>400-636-325-00002</t>
  </si>
  <si>
    <t>6587</t>
  </si>
  <si>
    <t>EMPLOYEES MEAL- STAFF MEAL</t>
  </si>
  <si>
    <t>MCIAA</t>
  </si>
  <si>
    <t>MACTAN INTERNATIONAL AIRPORT</t>
  </si>
  <si>
    <t>000-652-481-00000</t>
  </si>
  <si>
    <t>2500004997</t>
  </si>
  <si>
    <t>STORAGE FEE</t>
  </si>
  <si>
    <t>POSTAGE, TELEPAX &amp; TELEPHONE</t>
  </si>
  <si>
    <t>DFAC SOTO A/R</t>
  </si>
  <si>
    <t>DFAC VISTAMAR A/R</t>
  </si>
  <si>
    <t>DFAC LAMIRADA A/R</t>
  </si>
  <si>
    <t>In payment for storage fee for cargo of souveniers (PHILTOA) using housefund received on September 01, 2025 with SI#2500004997 CPO#4158</t>
  </si>
  <si>
    <t>PHILIPPINE AIRLINES</t>
  </si>
  <si>
    <t xml:space="preserve">MACTAN INTERNATIONAL AIRPORT </t>
  </si>
  <si>
    <t>000-597-645-004</t>
  </si>
  <si>
    <t>CA/CEB/000000000272182</t>
  </si>
  <si>
    <t>CARGO</t>
  </si>
  <si>
    <t>POSTAGE, TELEPAX AND TELEPHONE</t>
  </si>
  <si>
    <t>In payment for cargo fee from cebu to mactan for souveniers (PHILTOA) using housefund received on September 01, 2025 with SI#CA/CEB/000000000272182 CPO#4158</t>
  </si>
  <si>
    <t>CA/CEB/000000000272184</t>
  </si>
  <si>
    <t>CARGO FEE</t>
  </si>
  <si>
    <t>In payment for storage fee for cargo of files from davao to mactan using housefund received on September 01, 2025 with SI#CA/CEB/000000000272184 CPO#4158</t>
  </si>
  <si>
    <t>CA/CEB/000000000272186</t>
  </si>
  <si>
    <t xml:space="preserve">CARGO FEE </t>
  </si>
  <si>
    <t>In payment for cargo of souveniers from manila to mactan using housefund received on September 01, 2025 with SI#CA/CEB/000000000272186 CPO#4158</t>
  </si>
  <si>
    <t>FARE SUBSIDY</t>
  </si>
  <si>
    <t>TRANSPO EXPENSE- FARE</t>
  </si>
  <si>
    <t>JADE KIMBERLY MONARES C/O KIM DEGAMO</t>
  </si>
  <si>
    <t>JACKELYN ABORDO</t>
  </si>
  <si>
    <t>WASH AND WEAR LAUNDRY SHOP</t>
  </si>
  <si>
    <t>MACTAN LLC</t>
  </si>
  <si>
    <t>422-007-110-00003</t>
  </si>
  <si>
    <t>274</t>
  </si>
  <si>
    <t>LAUNDRY</t>
  </si>
  <si>
    <t>COGS- OOD</t>
  </si>
  <si>
    <t>AILYN GUILLANO</t>
  </si>
  <si>
    <t>GRAB</t>
  </si>
  <si>
    <t>FARE</t>
  </si>
  <si>
    <t>KEITH YBANEZ</t>
  </si>
  <si>
    <t>EASY GAST CONVENIENCE STATION</t>
  </si>
  <si>
    <t>602-605-948-00010</t>
  </si>
  <si>
    <t>10022063</t>
  </si>
  <si>
    <t>DIESEL</t>
  </si>
  <si>
    <t>TRANSPO EXPENSE- FUEL &amp; OIL</t>
  </si>
  <si>
    <t>GLOBAL PARKING MANAGEMENT INC</t>
  </si>
  <si>
    <t>NORTH RECLAMATION AREA MANDAUE CITY</t>
  </si>
  <si>
    <t>009-287-914-029</t>
  </si>
  <si>
    <t>2000198134</t>
  </si>
  <si>
    <t>TRANSPO EXPENSE- PARKING FEE</t>
  </si>
  <si>
    <t>GOLDEN ARCHES DEVELOPMENT CORPORATION</t>
  </si>
  <si>
    <t>IPOLO MANDAE CITY</t>
  </si>
  <si>
    <t>000121242-374</t>
  </si>
  <si>
    <t>579240</t>
  </si>
  <si>
    <t>EMPLOYEES - STAFF MEAL</t>
  </si>
  <si>
    <t>AYALALAND MALL INC</t>
  </si>
  <si>
    <t>IT PARK CEBU CITY</t>
  </si>
  <si>
    <t>008-882-645-00015</t>
  </si>
  <si>
    <t>50000170567</t>
  </si>
  <si>
    <t>ARMI AN VARGAS</t>
  </si>
  <si>
    <t>KIMBERLT DEGAM0</t>
  </si>
  <si>
    <t>A-8AKPUTJWWKSNAV</t>
  </si>
  <si>
    <t>000-597-645-021</t>
  </si>
  <si>
    <t>CA/MNL/000000000953200</t>
  </si>
  <si>
    <t>CARG0</t>
  </si>
  <si>
    <t>RUEL &amp; JUSAN GOTONG BATANGAS EATERY</t>
  </si>
  <si>
    <t>EMPLOYEE- STAFF MEAL</t>
  </si>
  <si>
    <t>ARMI ANN VARGAS</t>
  </si>
  <si>
    <t>TAXI</t>
  </si>
  <si>
    <t xml:space="preserve"> ;j </t>
  </si>
  <si>
    <t>KARLA TIGULLO</t>
  </si>
  <si>
    <t>COAST PACIFIC GOLDEN MILESTONE CORPORATION</t>
  </si>
  <si>
    <t>MARIBAGO LLC</t>
  </si>
  <si>
    <t>470-388-171-00002</t>
  </si>
  <si>
    <t>215263</t>
  </si>
  <si>
    <t>EMPLOYEES= STAFF MEAL</t>
  </si>
  <si>
    <t>D' FRADA SERVICES INC</t>
  </si>
  <si>
    <t>007-092-567-00004</t>
  </si>
  <si>
    <t>10000104660048</t>
  </si>
  <si>
    <t>KA TUNYINGS CAFÉ</t>
  </si>
  <si>
    <t>PASAY CITY</t>
  </si>
  <si>
    <t>008-994-815-005</t>
  </si>
  <si>
    <t>325574</t>
  </si>
  <si>
    <t>7 ELEVEN</t>
  </si>
  <si>
    <t>CAINTA RIZAL</t>
  </si>
  <si>
    <t>000-390-189-0833</t>
  </si>
  <si>
    <t>1003537</t>
  </si>
  <si>
    <t>HALL MARK GIFT BAG</t>
  </si>
  <si>
    <t>WILKINS DISTILLED</t>
  </si>
  <si>
    <t>COKE LIGHT CAN</t>
  </si>
  <si>
    <t>INVENTORY PAPER</t>
  </si>
  <si>
    <t>EMPLOYEES- STAFF MEAL</t>
  </si>
  <si>
    <t>In payment for employees staff meal for travel expense going to manila (Unrecorded for the month of July 2025) using housefund received on July 30, 2025 with SI#1003537 CPO#4151</t>
  </si>
  <si>
    <t>7 ELLEVEN</t>
  </si>
  <si>
    <t>100237538</t>
  </si>
  <si>
    <t>JOLLIBEE STA LUCIA GRANDMALL</t>
  </si>
  <si>
    <t>008-176-551-023</t>
  </si>
  <si>
    <t>100214228</t>
  </si>
  <si>
    <t>RAZONS OF GUAGUA</t>
  </si>
  <si>
    <t>ANTIPOLO CITY</t>
  </si>
  <si>
    <t>230-180-398-00074</t>
  </si>
  <si>
    <t>217917</t>
  </si>
  <si>
    <t>FARINAS BEST ILOCOS EMPANADA INC</t>
  </si>
  <si>
    <t>1054</t>
  </si>
  <si>
    <t>KNOXPORT INC</t>
  </si>
  <si>
    <t>008-188-059-00094</t>
  </si>
  <si>
    <t>2-217987</t>
  </si>
  <si>
    <t>MACTAN CEBU THE BAKERY</t>
  </si>
  <si>
    <t>MACTAN CEBU INTERNATIONAL AIRPORL LLC</t>
  </si>
  <si>
    <t>009-922-253-012</t>
  </si>
  <si>
    <t>41597</t>
  </si>
  <si>
    <t>A-86DUDRFW2FD5AV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</si>
</sst>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3409]dd\-mmm\-yy;@"/>
    <numFmt numFmtId="165" formatCode="[$-409]d\-mmm\-yy;@"/>
    <numFmt numFmtId="166" formatCode="_(* #,##0.00_);_(* \(#,##0.00\);_(* &quot;-&quot;??_);_(@_)"/>
    <numFmt numFmtId="167" formatCode="_-* #,##0_-;\-* #,##0_-;_-* &quot;-&quot;??_-;_-@_-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17365D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Arial Narrow"/>
      <family val="2"/>
    </font>
    <font>
      <sz val="8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3"/>
      <name val="Calibri"/>
      <family val="2"/>
      <scheme val="minor"/>
    </font>
    <font>
      <b/>
      <sz val="8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0" fontId="1" fillId="0" borderId="0"/>
    <xf numFmtId="166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1" fillId="0" borderId="0"/>
    <xf numFmtId="0" fontId="3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8">
    <xf numFmtId="0" fontId="0" fillId="0" borderId="0" xfId="0"/>
    <xf numFmtId="164" fontId="4" fillId="0" borderId="0" xfId="1" applyNumberFormat="1" applyFont="1" applyAlignment="1">
      <alignment horizontal="left" vertical="center"/>
    </xf>
    <xf numFmtId="49" fontId="4" fillId="0" borderId="0" xfId="2" applyNumberFormat="1" applyFont="1" applyAlignment="1">
      <alignment horizontal="center" vertical="center"/>
    </xf>
    <xf numFmtId="165" fontId="5" fillId="0" borderId="0" xfId="2" applyNumberFormat="1" applyFont="1" applyAlignment="1">
      <alignment horizontal="center" vertical="center"/>
    </xf>
    <xf numFmtId="165" fontId="6" fillId="0" borderId="0" xfId="2" applyNumberFormat="1" applyFont="1" applyAlignment="1">
      <alignment horizontal="left" vertical="center"/>
    </xf>
    <xf numFmtId="0" fontId="7" fillId="0" borderId="0" xfId="1" applyFont="1" applyAlignment="1">
      <alignment horizontal="left" vertical="center"/>
    </xf>
    <xf numFmtId="166" fontId="7" fillId="0" borderId="0" xfId="3" applyFont="1" applyAlignment="1">
      <alignment horizontal="left" vertical="center"/>
    </xf>
    <xf numFmtId="49" fontId="8" fillId="0" borderId="0" xfId="1" applyNumberFormat="1" applyFont="1"/>
    <xf numFmtId="49" fontId="9" fillId="0" borderId="0" xfId="3" applyNumberFormat="1" applyFont="1" applyAlignment="1">
      <alignment horizontal="center" vertical="center"/>
    </xf>
    <xf numFmtId="0" fontId="7" fillId="0" borderId="0" xfId="1" applyFont="1" applyAlignment="1">
      <alignment vertical="center"/>
    </xf>
    <xf numFmtId="167" fontId="7" fillId="0" borderId="0" xfId="4" applyNumberFormat="1" applyFont="1" applyAlignment="1">
      <alignment horizontal="center" vertical="center"/>
    </xf>
    <xf numFmtId="43" fontId="7" fillId="0" borderId="0" xfId="4" applyFont="1" applyAlignment="1">
      <alignment horizontal="center" vertical="center"/>
    </xf>
    <xf numFmtId="43" fontId="10" fillId="0" borderId="0" xfId="4" applyFont="1" applyAlignment="1">
      <alignment vertical="center"/>
    </xf>
    <xf numFmtId="43" fontId="11" fillId="0" borderId="0" xfId="4" applyFont="1" applyAlignment="1">
      <alignment horizontal="center" vertical="center"/>
    </xf>
    <xf numFmtId="43" fontId="7" fillId="0" borderId="0" xfId="4" applyFont="1" applyAlignment="1">
      <alignment vertical="center"/>
    </xf>
    <xf numFmtId="164" fontId="4" fillId="0" borderId="0" xfId="2" applyNumberFormat="1" applyFont="1" applyAlignment="1">
      <alignment horizontal="left"/>
    </xf>
    <xf numFmtId="49" fontId="4" fillId="0" borderId="0" xfId="2" applyNumberFormat="1" applyFont="1" applyAlignment="1">
      <alignment horizontal="center"/>
    </xf>
    <xf numFmtId="165" fontId="5" fillId="0" borderId="0" xfId="2" applyNumberFormat="1" applyFont="1" applyAlignment="1">
      <alignment horizontal="center"/>
    </xf>
    <xf numFmtId="165" fontId="6" fillId="0" borderId="0" xfId="2" applyNumberFormat="1" applyFont="1" applyAlignment="1">
      <alignment horizontal="left"/>
    </xf>
    <xf numFmtId="166" fontId="7" fillId="0" borderId="0" xfId="3" applyFont="1" applyBorder="1" applyAlignment="1">
      <alignment horizontal="left" vertical="center"/>
    </xf>
    <xf numFmtId="49" fontId="7" fillId="0" borderId="0" xfId="5" quotePrefix="1" applyNumberFormat="1" applyFont="1" applyFill="1" applyBorder="1" applyAlignment="1">
      <alignment horizontal="center" vertical="center"/>
    </xf>
    <xf numFmtId="49" fontId="9" fillId="0" borderId="0" xfId="5" applyNumberFormat="1" applyFont="1" applyFill="1" applyBorder="1" applyAlignment="1">
      <alignment horizontal="center" vertical="center"/>
    </xf>
    <xf numFmtId="164" fontId="9" fillId="0" borderId="0" xfId="1" applyNumberFormat="1" applyFont="1" applyAlignment="1">
      <alignment horizontal="center" vertical="center"/>
    </xf>
    <xf numFmtId="49" fontId="9" fillId="0" borderId="0" xfId="1" applyNumberFormat="1" applyFont="1" applyAlignment="1">
      <alignment horizontal="center" vertical="center"/>
    </xf>
    <xf numFmtId="164" fontId="5" fillId="0" borderId="0" xfId="1" applyNumberFormat="1" applyFont="1" applyAlignment="1">
      <alignment horizontal="center" vertical="center"/>
    </xf>
    <xf numFmtId="164" fontId="6" fillId="0" borderId="0" xfId="1" applyNumberFormat="1" applyFont="1" applyAlignment="1">
      <alignment horizontal="left" vertical="center"/>
    </xf>
    <xf numFmtId="43" fontId="7" fillId="0" borderId="0" xfId="1" applyNumberFormat="1" applyFont="1" applyAlignment="1">
      <alignment horizontal="left" vertical="center"/>
    </xf>
    <xf numFmtId="49" fontId="7" fillId="0" borderId="0" xfId="3" applyNumberFormat="1" applyFont="1" applyAlignment="1">
      <alignment horizontal="center" vertical="center"/>
    </xf>
    <xf numFmtId="43" fontId="4" fillId="2" borderId="2" xfId="4" applyFont="1" applyFill="1" applyBorder="1" applyAlignment="1">
      <alignment horizontal="center" vertical="center"/>
    </xf>
    <xf numFmtId="43" fontId="4" fillId="2" borderId="0" xfId="4" applyFont="1" applyFill="1" applyBorder="1" applyAlignment="1">
      <alignment horizontal="center" vertical="center"/>
    </xf>
    <xf numFmtId="43" fontId="4" fillId="0" borderId="0" xfId="4" applyFont="1" applyAlignment="1">
      <alignment vertical="center"/>
    </xf>
    <xf numFmtId="43" fontId="4" fillId="0" borderId="3" xfId="4" applyFont="1" applyBorder="1" applyAlignment="1">
      <alignment horizontal="center" vertical="center"/>
    </xf>
    <xf numFmtId="43" fontId="4" fillId="0" borderId="4" xfId="4" applyFont="1" applyBorder="1" applyAlignment="1">
      <alignment horizontal="center" vertical="center"/>
    </xf>
    <xf numFmtId="43" fontId="4" fillId="0" borderId="5" xfId="4" applyFont="1" applyBorder="1" applyAlignment="1">
      <alignment horizontal="center" vertical="center"/>
    </xf>
    <xf numFmtId="43" fontId="4" fillId="0" borderId="6" xfId="4" applyFont="1" applyBorder="1" applyAlignment="1">
      <alignment horizontal="center" vertical="center"/>
    </xf>
    <xf numFmtId="43" fontId="4" fillId="0" borderId="7" xfId="4" applyFont="1" applyBorder="1" applyAlignment="1">
      <alignment horizontal="center" vertical="center"/>
    </xf>
    <xf numFmtId="43" fontId="4" fillId="0" borderId="7" xfId="4" applyFont="1" applyBorder="1" applyAlignment="1">
      <alignment vertical="center"/>
    </xf>
    <xf numFmtId="43" fontId="4" fillId="3" borderId="3" xfId="4" applyFont="1" applyFill="1" applyBorder="1" applyAlignment="1">
      <alignment horizontal="center" vertical="center"/>
    </xf>
    <xf numFmtId="43" fontId="4" fillId="3" borderId="5" xfId="4" applyFont="1" applyFill="1" applyBorder="1" applyAlignment="1">
      <alignment horizontal="center" vertical="center"/>
    </xf>
    <xf numFmtId="43" fontId="4" fillId="3" borderId="4" xfId="4" applyFont="1" applyFill="1" applyBorder="1" applyAlignment="1">
      <alignment horizontal="center" vertical="center"/>
    </xf>
    <xf numFmtId="43" fontId="6" fillId="4" borderId="8" xfId="4" applyFont="1" applyFill="1" applyBorder="1" applyAlignment="1">
      <alignment vertical="center"/>
    </xf>
    <xf numFmtId="43" fontId="6" fillId="4" borderId="2" xfId="4" applyFont="1" applyFill="1" applyBorder="1" applyAlignment="1">
      <alignment vertical="center"/>
    </xf>
    <xf numFmtId="43" fontId="6" fillId="4" borderId="0" xfId="4" applyFont="1" applyFill="1" applyBorder="1" applyAlignment="1">
      <alignment vertical="center"/>
    </xf>
    <xf numFmtId="43" fontId="4" fillId="2" borderId="7" xfId="4" applyFont="1" applyFill="1" applyBorder="1" applyAlignment="1">
      <alignment horizontal="center" vertical="center" wrapText="1"/>
    </xf>
    <xf numFmtId="43" fontId="4" fillId="0" borderId="0" xfId="4" applyFont="1" applyFill="1" applyBorder="1" applyAlignment="1">
      <alignment vertical="center"/>
    </xf>
    <xf numFmtId="43" fontId="4" fillId="0" borderId="9" xfId="4" applyFont="1" applyBorder="1" applyAlignment="1">
      <alignment vertical="center"/>
    </xf>
    <xf numFmtId="43" fontId="4" fillId="0" borderId="6" xfId="4" applyFont="1" applyBorder="1" applyAlignment="1">
      <alignment vertical="center"/>
    </xf>
    <xf numFmtId="43" fontId="4" fillId="0" borderId="0" xfId="4" applyFont="1" applyBorder="1" applyAlignment="1">
      <alignment horizontal="center" vertical="center"/>
    </xf>
    <xf numFmtId="43" fontId="4" fillId="2" borderId="4" xfId="4" applyFont="1" applyFill="1" applyBorder="1" applyAlignment="1">
      <alignment vertical="center"/>
    </xf>
    <xf numFmtId="43" fontId="4" fillId="2" borderId="7" xfId="4" applyFont="1" applyFill="1" applyBorder="1" applyAlignment="1">
      <alignment vertical="center"/>
    </xf>
    <xf numFmtId="43" fontId="4" fillId="2" borderId="3" xfId="4" applyFont="1" applyFill="1" applyBorder="1" applyAlignment="1">
      <alignment horizontal="center" vertical="center"/>
    </xf>
    <xf numFmtId="43" fontId="4" fillId="2" borderId="5" xfId="4" applyFont="1" applyFill="1" applyBorder="1" applyAlignment="1">
      <alignment horizontal="center" vertical="center"/>
    </xf>
    <xf numFmtId="43" fontId="4" fillId="2" borderId="4" xfId="4" applyFont="1" applyFill="1" applyBorder="1" applyAlignment="1">
      <alignment horizontal="center" vertical="center"/>
    </xf>
    <xf numFmtId="43" fontId="4" fillId="2" borderId="6" xfId="4" applyFont="1" applyFill="1" applyBorder="1" applyAlignment="1">
      <alignment horizontal="center" vertical="center"/>
    </xf>
    <xf numFmtId="43" fontId="4" fillId="2" borderId="6" xfId="4" applyFont="1" applyFill="1" applyBorder="1" applyAlignment="1">
      <alignment horizontal="center" vertical="center" wrapText="1"/>
    </xf>
    <xf numFmtId="43" fontId="4" fillId="2" borderId="7" xfId="4" applyFont="1" applyFill="1" applyBorder="1" applyAlignment="1">
      <alignment horizontal="center" vertical="center"/>
    </xf>
    <xf numFmtId="43" fontId="15" fillId="2" borderId="7" xfId="4" applyFont="1" applyFill="1" applyBorder="1" applyAlignment="1">
      <alignment horizontal="center" vertical="center"/>
    </xf>
    <xf numFmtId="43" fontId="4" fillId="2" borderId="9" xfId="4" applyFont="1" applyFill="1" applyBorder="1" applyAlignment="1">
      <alignment vertical="center"/>
    </xf>
    <xf numFmtId="43" fontId="4" fillId="2" borderId="6" xfId="4" applyFont="1" applyFill="1" applyBorder="1" applyAlignment="1">
      <alignment vertical="center"/>
    </xf>
    <xf numFmtId="43" fontId="16" fillId="2" borderId="6" xfId="4" applyFont="1" applyFill="1" applyBorder="1" applyAlignment="1">
      <alignment horizontal="center" vertical="center"/>
    </xf>
    <xf numFmtId="43" fontId="4" fillId="2" borderId="12" xfId="4" applyFont="1" applyFill="1" applyBorder="1" applyAlignment="1">
      <alignment horizontal="center" vertical="center"/>
    </xf>
    <xf numFmtId="43" fontId="4" fillId="2" borderId="12" xfId="4" applyFont="1" applyFill="1" applyBorder="1" applyAlignment="1">
      <alignment horizontal="center" vertical="center" wrapText="1"/>
    </xf>
    <xf numFmtId="43" fontId="4" fillId="2" borderId="13" xfId="4" applyFont="1" applyFill="1" applyBorder="1" applyAlignment="1">
      <alignment horizontal="center" vertical="center"/>
    </xf>
    <xf numFmtId="43" fontId="15" fillId="2" borderId="6" xfId="4" applyFont="1" applyFill="1" applyBorder="1" applyAlignment="1">
      <alignment horizontal="center" vertical="center"/>
    </xf>
    <xf numFmtId="164" fontId="17" fillId="0" borderId="7" xfId="0" applyNumberFormat="1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9" fillId="0" borderId="7" xfId="0" applyFont="1" applyBorder="1"/>
    <xf numFmtId="0" fontId="20" fillId="0" borderId="7" xfId="0" applyFont="1" applyBorder="1"/>
    <xf numFmtId="49" fontId="19" fillId="0" borderId="7" xfId="0" applyNumberFormat="1" applyFont="1" applyBorder="1"/>
    <xf numFmtId="49" fontId="18" fillId="0" borderId="7" xfId="0" applyNumberFormat="1" applyFont="1" applyBorder="1"/>
    <xf numFmtId="43" fontId="19" fillId="0" borderId="7" xfId="4" applyFont="1" applyBorder="1" applyAlignment="1">
      <alignment horizontal="center"/>
    </xf>
    <xf numFmtId="43" fontId="21" fillId="0" borderId="7" xfId="4" applyFont="1" applyFill="1" applyBorder="1" applyAlignment="1">
      <alignment vertical="center"/>
    </xf>
    <xf numFmtId="166" fontId="17" fillId="0" borderId="7" xfId="3" applyFont="1" applyFill="1" applyBorder="1" applyAlignment="1">
      <alignment horizontal="center" vertical="center"/>
    </xf>
    <xf numFmtId="166" fontId="19" fillId="0" borderId="7" xfId="3" applyFont="1" applyFill="1" applyBorder="1"/>
    <xf numFmtId="166" fontId="17" fillId="0" borderId="7" xfId="3" applyFont="1" applyFill="1" applyBorder="1" applyAlignment="1">
      <alignment vertical="center"/>
    </xf>
    <xf numFmtId="43" fontId="19" fillId="0" borderId="7" xfId="0" applyNumberFormat="1" applyFont="1" applyBorder="1"/>
    <xf numFmtId="43" fontId="0" fillId="5" borderId="0" xfId="0" applyNumberFormat="1" applyFill="1"/>
    <xf numFmtId="164" fontId="19" fillId="0" borderId="7" xfId="7" applyNumberFormat="1" applyFont="1" applyBorder="1" applyAlignment="1">
      <alignment horizontal="left"/>
    </xf>
    <xf numFmtId="16" fontId="19" fillId="0" borderId="7" xfId="7" applyNumberFormat="1" applyFont="1" applyBorder="1"/>
    <xf numFmtId="0" fontId="19" fillId="0" borderId="7" xfId="6" applyFont="1" applyBorder="1" applyAlignment="1">
      <alignment horizontal="left"/>
    </xf>
    <xf numFmtId="164" fontId="22" fillId="6" borderId="7" xfId="0" applyNumberFormat="1" applyFont="1" applyFill="1" applyBorder="1" applyAlignment="1">
      <alignment horizontal="center"/>
    </xf>
    <xf numFmtId="49" fontId="18" fillId="6" borderId="7" xfId="0" applyNumberFormat="1" applyFont="1" applyFill="1" applyBorder="1" applyAlignment="1">
      <alignment horizontal="center"/>
    </xf>
    <xf numFmtId="0" fontId="18" fillId="6" borderId="7" xfId="0" applyFont="1" applyFill="1" applyBorder="1" applyAlignment="1">
      <alignment horizontal="center"/>
    </xf>
    <xf numFmtId="0" fontId="22" fillId="6" borderId="7" xfId="0" applyFont="1" applyFill="1" applyBorder="1"/>
    <xf numFmtId="49" fontId="22" fillId="6" borderId="7" xfId="0" applyNumberFormat="1" applyFont="1" applyFill="1" applyBorder="1"/>
    <xf numFmtId="43" fontId="22" fillId="6" borderId="7" xfId="4" applyFont="1" applyFill="1" applyBorder="1" applyAlignment="1">
      <alignment horizontal="center"/>
    </xf>
    <xf numFmtId="43" fontId="22" fillId="6" borderId="7" xfId="4" applyFont="1" applyFill="1" applyBorder="1"/>
    <xf numFmtId="0" fontId="0" fillId="6" borderId="0" xfId="0" applyFill="1"/>
    <xf numFmtId="164" fontId="2" fillId="0" borderId="14" xfId="8" applyNumberFormat="1" applyFont="1" applyFill="1" applyBorder="1" applyAlignment="1">
      <alignment vertical="center"/>
    </xf>
    <xf numFmtId="166" fontId="23" fillId="0" borderId="15" xfId="8" applyFont="1" applyFill="1" applyBorder="1" applyAlignment="1">
      <alignment vertical="center"/>
    </xf>
    <xf numFmtId="164" fontId="24" fillId="0" borderId="16" xfId="6" applyNumberFormat="1" applyFont="1" applyBorder="1" applyAlignment="1">
      <alignment horizontal="center" vertical="center"/>
    </xf>
    <xf numFmtId="164" fontId="2" fillId="0" borderId="0" xfId="6" applyNumberFormat="1" applyFont="1" applyAlignment="1">
      <alignment vertical="center"/>
    </xf>
    <xf numFmtId="0" fontId="2" fillId="0" borderId="0" xfId="6" applyFont="1" applyAlignment="1">
      <alignment horizontal="left" vertical="center"/>
    </xf>
    <xf numFmtId="0" fontId="1" fillId="0" borderId="0" xfId="6" applyAlignment="1">
      <alignment horizontal="left" vertical="center"/>
    </xf>
    <xf numFmtId="49" fontId="1" fillId="0" borderId="0" xfId="6" applyNumberFormat="1" applyAlignment="1">
      <alignment horizontal="center" vertical="center"/>
    </xf>
    <xf numFmtId="49" fontId="23" fillId="0" borderId="0" xfId="6" applyNumberFormat="1" applyFont="1" applyAlignment="1">
      <alignment horizontal="center" vertical="center"/>
    </xf>
    <xf numFmtId="0" fontId="1" fillId="0" borderId="0" xfId="6" applyAlignment="1">
      <alignment vertical="center"/>
    </xf>
    <xf numFmtId="2" fontId="25" fillId="0" borderId="0" xfId="1" applyNumberFormat="1" applyFont="1" applyAlignment="1">
      <alignment horizontal="center" vertical="center"/>
    </xf>
    <xf numFmtId="2" fontId="25" fillId="0" borderId="0" xfId="8" applyNumberFormat="1" applyFont="1" applyFill="1" applyBorder="1" applyAlignment="1">
      <alignment horizontal="center" vertical="center" wrapText="1"/>
    </xf>
    <xf numFmtId="166" fontId="26" fillId="0" borderId="0" xfId="3" applyFont="1" applyFill="1" applyBorder="1" applyAlignment="1">
      <alignment vertical="center"/>
    </xf>
    <xf numFmtId="166" fontId="27" fillId="0" borderId="0" xfId="3" applyFont="1" applyFill="1" applyBorder="1" applyAlignment="1">
      <alignment horizontal="left" vertical="center"/>
    </xf>
    <xf numFmtId="166" fontId="27" fillId="0" borderId="0" xfId="3" applyFont="1" applyFill="1" applyBorder="1" applyAlignment="1">
      <alignment horizontal="center" vertical="center"/>
    </xf>
    <xf numFmtId="166" fontId="27" fillId="0" borderId="0" xfId="3" applyFont="1" applyFill="1" applyBorder="1" applyAlignment="1">
      <alignment vertical="center"/>
    </xf>
    <xf numFmtId="164" fontId="1" fillId="0" borderId="0" xfId="6" applyNumberFormat="1" applyAlignment="1">
      <alignment horizontal="left" vertical="center"/>
    </xf>
    <xf numFmtId="164" fontId="23" fillId="0" borderId="0" xfId="6" applyNumberFormat="1" applyFont="1" applyAlignment="1">
      <alignment horizontal="left" vertical="center"/>
    </xf>
    <xf numFmtId="164" fontId="24" fillId="0" borderId="0" xfId="6" applyNumberFormat="1" applyFont="1" applyAlignment="1">
      <alignment horizontal="left" vertical="center"/>
    </xf>
    <xf numFmtId="166" fontId="25" fillId="0" borderId="0" xfId="9" applyNumberFormat="1" applyFont="1" applyFill="1" applyBorder="1" applyAlignment="1">
      <alignment wrapText="1"/>
    </xf>
    <xf numFmtId="166" fontId="1" fillId="0" borderId="0" xfId="8" applyFont="1" applyFill="1" applyBorder="1" applyAlignment="1">
      <alignment vertical="center"/>
    </xf>
    <xf numFmtId="0" fontId="28" fillId="0" borderId="0" xfId="6" applyFont="1" applyAlignment="1">
      <alignment vertical="top" wrapText="1"/>
    </xf>
    <xf numFmtId="49" fontId="28" fillId="0" borderId="0" xfId="6" applyNumberFormat="1" applyFont="1" applyAlignment="1">
      <alignment vertical="top" wrapText="1"/>
    </xf>
    <xf numFmtId="49" fontId="23" fillId="0" borderId="0" xfId="6" applyNumberFormat="1" applyFont="1" applyAlignment="1">
      <alignment vertical="top" wrapText="1"/>
    </xf>
    <xf numFmtId="0" fontId="1" fillId="0" borderId="0" xfId="0" applyFont="1"/>
    <xf numFmtId="164" fontId="1" fillId="0" borderId="0" xfId="6" applyNumberFormat="1" applyAlignment="1">
      <alignment horizontal="left" vertical="center" wrapText="1"/>
    </xf>
    <xf numFmtId="164" fontId="23" fillId="0" borderId="0" xfId="6" applyNumberFormat="1" applyFont="1" applyAlignment="1">
      <alignment horizontal="left" vertical="center" wrapText="1"/>
    </xf>
    <xf numFmtId="164" fontId="24" fillId="0" borderId="0" xfId="6" applyNumberFormat="1" applyFont="1" applyAlignment="1">
      <alignment horizontal="left" vertical="center" wrapText="1"/>
    </xf>
    <xf numFmtId="43" fontId="1" fillId="0" borderId="0" xfId="4" applyFont="1" applyFill="1" applyBorder="1" applyAlignment="1">
      <alignment wrapText="1"/>
    </xf>
    <xf numFmtId="43" fontId="1" fillId="0" borderId="2" xfId="4" applyFont="1" applyFill="1" applyBorder="1" applyAlignment="1">
      <alignment wrapText="1"/>
    </xf>
    <xf numFmtId="166" fontId="1" fillId="0" borderId="2" xfId="8" applyFont="1" applyFill="1" applyBorder="1" applyAlignment="1">
      <alignment vertical="center"/>
    </xf>
    <xf numFmtId="43" fontId="29" fillId="0" borderId="0" xfId="4" applyFont="1" applyFill="1" applyBorder="1" applyAlignment="1">
      <alignment wrapText="1"/>
    </xf>
    <xf numFmtId="49" fontId="1" fillId="0" borderId="0" xfId="8" applyNumberFormat="1" applyFont="1" applyFill="1" applyBorder="1" applyAlignment="1">
      <alignment vertical="center"/>
    </xf>
    <xf numFmtId="49" fontId="23" fillId="0" borderId="0" xfId="8" applyNumberFormat="1" applyFont="1" applyFill="1" applyBorder="1" applyAlignment="1">
      <alignment vertical="center"/>
    </xf>
    <xf numFmtId="164" fontId="1" fillId="0" borderId="0" xfId="6" applyNumberFormat="1" applyAlignment="1">
      <alignment horizontal="center" vertical="center"/>
    </xf>
    <xf numFmtId="164" fontId="23" fillId="0" borderId="0" xfId="6" applyNumberFormat="1" applyFont="1" applyAlignment="1">
      <alignment vertical="center"/>
    </xf>
    <xf numFmtId="164" fontId="24" fillId="0" borderId="0" xfId="6" applyNumberFormat="1" applyFont="1" applyAlignment="1">
      <alignment vertical="center"/>
    </xf>
    <xf numFmtId="164" fontId="1" fillId="0" borderId="0" xfId="6" applyNumberFormat="1" applyAlignment="1">
      <alignment vertical="center"/>
    </xf>
    <xf numFmtId="164" fontId="30" fillId="0" borderId="0" xfId="1" applyNumberFormat="1" applyFont="1" applyAlignment="1">
      <alignment horizontal="left" vertical="center"/>
    </xf>
    <xf numFmtId="0" fontId="0" fillId="0" borderId="7" xfId="0" applyBorder="1"/>
    <xf numFmtId="0" fontId="0" fillId="2" borderId="0" xfId="0" applyFill="1"/>
    <xf numFmtId="43" fontId="31" fillId="2" borderId="0" xfId="0" applyNumberFormat="1" applyFont="1" applyFill="1"/>
    <xf numFmtId="43" fontId="4" fillId="2" borderId="3" xfId="4" applyFont="1" applyFill="1" applyBorder="1" applyAlignment="1">
      <alignment horizontal="center" vertical="center"/>
    </xf>
    <xf numFmtId="43" fontId="4" fillId="2" borderId="4" xfId="4" applyFont="1" applyFill="1" applyBorder="1" applyAlignment="1">
      <alignment horizontal="center" vertical="center"/>
    </xf>
    <xf numFmtId="43" fontId="4" fillId="2" borderId="6" xfId="4" applyFont="1" applyFill="1" applyBorder="1" applyAlignment="1">
      <alignment horizontal="center" vertical="center" wrapText="1"/>
    </xf>
    <xf numFmtId="43" fontId="4" fillId="2" borderId="12" xfId="4" applyFont="1" applyFill="1" applyBorder="1" applyAlignment="1">
      <alignment horizontal="center" vertical="center" wrapText="1"/>
    </xf>
    <xf numFmtId="43" fontId="4" fillId="2" borderId="7" xfId="4" applyFont="1" applyFill="1" applyBorder="1" applyAlignment="1">
      <alignment horizontal="center" vertical="center"/>
    </xf>
    <xf numFmtId="43" fontId="4" fillId="0" borderId="3" xfId="4" applyFont="1" applyBorder="1" applyAlignment="1">
      <alignment horizontal="center" vertical="center"/>
    </xf>
    <xf numFmtId="43" fontId="4" fillId="0" borderId="5" xfId="4" applyFont="1" applyBorder="1" applyAlignment="1">
      <alignment horizontal="center" vertical="center"/>
    </xf>
    <xf numFmtId="43" fontId="4" fillId="0" borderId="4" xfId="4" applyFont="1" applyBorder="1" applyAlignment="1">
      <alignment horizontal="center" vertical="center"/>
    </xf>
    <xf numFmtId="43" fontId="4" fillId="2" borderId="5" xfId="4" applyFont="1" applyFill="1" applyBorder="1" applyAlignment="1">
      <alignment horizontal="center" vertical="center"/>
    </xf>
    <xf numFmtId="43" fontId="4" fillId="2" borderId="6" xfId="4" applyFont="1" applyFill="1" applyBorder="1" applyAlignment="1">
      <alignment horizontal="center" vertical="center"/>
    </xf>
    <xf numFmtId="43" fontId="4" fillId="2" borderId="12" xfId="4" applyFont="1" applyFill="1" applyBorder="1" applyAlignment="1">
      <alignment horizontal="center" vertical="center"/>
    </xf>
    <xf numFmtId="43" fontId="4" fillId="2" borderId="7" xfId="4" applyFont="1" applyFill="1" applyBorder="1" applyAlignment="1">
      <alignment horizontal="center" vertical="center" wrapText="1"/>
    </xf>
    <xf numFmtId="43" fontId="12" fillId="0" borderId="1" xfId="4" applyFont="1" applyBorder="1" applyAlignment="1">
      <alignment horizontal="center" vertical="center" wrapText="1"/>
    </xf>
    <xf numFmtId="43" fontId="12" fillId="0" borderId="10" xfId="4" applyFont="1" applyBorder="1" applyAlignment="1">
      <alignment horizontal="center" vertical="center" wrapText="1"/>
    </xf>
    <xf numFmtId="164" fontId="6" fillId="0" borderId="1" xfId="6" applyNumberFormat="1" applyFont="1" applyBorder="1" applyAlignment="1">
      <alignment horizontal="center" vertical="center" wrapText="1"/>
    </xf>
    <xf numFmtId="164" fontId="6" fillId="0" borderId="10" xfId="6" applyNumberFormat="1" applyFont="1" applyBorder="1" applyAlignment="1">
      <alignment horizontal="center" vertical="center" wrapText="1"/>
    </xf>
    <xf numFmtId="49" fontId="9" fillId="0" borderId="1" xfId="6" applyNumberFormat="1" applyFont="1" applyBorder="1" applyAlignment="1">
      <alignment horizontal="center" vertical="center" wrapText="1"/>
    </xf>
    <xf numFmtId="49" fontId="9" fillId="0" borderId="10" xfId="6" applyNumberFormat="1" applyFont="1" applyBorder="1" applyAlignment="1">
      <alignment horizontal="center" vertical="center" wrapText="1"/>
    </xf>
    <xf numFmtId="164" fontId="6" fillId="0" borderId="17" xfId="6" applyNumberFormat="1" applyFont="1" applyBorder="1" applyAlignment="1">
      <alignment horizontal="center" vertical="center" wrapText="1"/>
    </xf>
    <xf numFmtId="164" fontId="6" fillId="0" borderId="18" xfId="6" applyNumberFormat="1" applyFont="1" applyBorder="1" applyAlignment="1">
      <alignment horizontal="center" vertical="center" wrapText="1"/>
    </xf>
    <xf numFmtId="164" fontId="12" fillId="0" borderId="1" xfId="6" applyNumberFormat="1" applyFont="1" applyBorder="1" applyAlignment="1">
      <alignment horizontal="center" vertical="center" wrapText="1"/>
    </xf>
    <xf numFmtId="164" fontId="12" fillId="0" borderId="10" xfId="6" applyNumberFormat="1" applyFont="1" applyBorder="1" applyAlignment="1">
      <alignment horizontal="center" vertical="center" wrapText="1"/>
    </xf>
    <xf numFmtId="0" fontId="12" fillId="0" borderId="1" xfId="6" applyFont="1" applyBorder="1" applyAlignment="1">
      <alignment horizontal="center" vertical="center" wrapText="1"/>
    </xf>
    <xf numFmtId="0" fontId="12" fillId="0" borderId="10" xfId="6" applyFont="1" applyBorder="1" applyAlignment="1">
      <alignment horizontal="center" vertical="center" wrapText="1"/>
    </xf>
    <xf numFmtId="0" fontId="12" fillId="0" borderId="11" xfId="6" applyFont="1" applyBorder="1" applyAlignment="1">
      <alignment horizontal="center" vertical="center" wrapText="1"/>
    </xf>
    <xf numFmtId="166" fontId="12" fillId="0" borderId="1" xfId="6" applyNumberFormat="1" applyFont="1" applyBorder="1" applyAlignment="1">
      <alignment horizontal="center" vertical="center" wrapText="1"/>
    </xf>
    <xf numFmtId="166" fontId="12" fillId="0" borderId="10" xfId="6" applyNumberFormat="1" applyFont="1" applyBorder="1" applyAlignment="1">
      <alignment horizontal="center" vertical="center" wrapText="1"/>
    </xf>
    <xf numFmtId="49" fontId="12" fillId="0" borderId="1" xfId="6" applyNumberFormat="1" applyFont="1" applyBorder="1" applyAlignment="1">
      <alignment horizontal="center" vertical="center" wrapText="1"/>
    </xf>
    <xf numFmtId="49" fontId="12" fillId="0" borderId="10" xfId="6" applyNumberFormat="1" applyFont="1" applyBorder="1" applyAlignment="1">
      <alignment horizontal="center" vertical="center" wrapText="1"/>
    </xf>
    <xf numFmtId="49" fontId="12" fillId="0" borderId="11" xfId="6" applyNumberFormat="1" applyFont="1" applyBorder="1" applyAlignment="1">
      <alignment horizontal="center" vertical="center" wrapText="1"/>
    </xf>
    <xf numFmtId="49" fontId="9" fillId="0" borderId="11" xfId="6" applyNumberFormat="1" applyFont="1" applyBorder="1" applyAlignment="1">
      <alignment horizontal="center" vertical="center" wrapText="1"/>
    </xf>
    <xf numFmtId="167" fontId="12" fillId="0" borderId="1" xfId="4" applyNumberFormat="1" applyFont="1" applyBorder="1" applyAlignment="1">
      <alignment horizontal="center" vertical="center" wrapText="1"/>
    </xf>
    <xf numFmtId="167" fontId="12" fillId="0" borderId="10" xfId="4" applyNumberFormat="1" applyFont="1" applyBorder="1" applyAlignment="1">
      <alignment horizontal="center" vertical="center" wrapText="1"/>
    </xf>
    <xf numFmtId="43" fontId="4" fillId="2" borderId="13" xfId="4" applyFont="1" applyFill="1" applyBorder="1" applyAlignment="1">
      <alignment horizontal="center" vertical="center"/>
    </xf>
    <xf numFmtId="43" fontId="13" fillId="0" borderId="1" xfId="4" applyFont="1" applyBorder="1" applyAlignment="1">
      <alignment horizontal="center" vertical="center" wrapText="1"/>
    </xf>
    <xf numFmtId="43" fontId="13" fillId="0" borderId="10" xfId="4" applyFont="1" applyBorder="1" applyAlignment="1">
      <alignment horizontal="center" vertical="center" wrapText="1"/>
    </xf>
    <xf numFmtId="43" fontId="13" fillId="0" borderId="11" xfId="4" applyFont="1" applyBorder="1" applyAlignment="1">
      <alignment horizontal="center" vertical="center" wrapText="1"/>
    </xf>
    <xf numFmtId="43" fontId="14" fillId="0" borderId="1" xfId="4" applyFont="1" applyBorder="1" applyAlignment="1">
      <alignment horizontal="center" vertical="center" wrapText="1"/>
    </xf>
    <xf numFmtId="43" fontId="14" fillId="0" borderId="10" xfId="4" applyFont="1" applyBorder="1" applyAlignment="1">
      <alignment horizontal="center" vertical="center" wrapText="1"/>
    </xf>
    <xf numFmtId="43" fontId="14" fillId="0" borderId="11" xfId="4" applyFont="1" applyBorder="1" applyAlignment="1">
      <alignment horizontal="center" vertical="center" wrapText="1"/>
    </xf>
    <xf numFmtId="43" fontId="6" fillId="0" borderId="1" xfId="4" applyFont="1" applyBorder="1" applyAlignment="1">
      <alignment horizontal="center" vertical="center" wrapText="1"/>
    </xf>
    <xf numFmtId="43" fontId="6" fillId="0" borderId="10" xfId="4" applyFont="1" applyBorder="1" applyAlignment="1">
      <alignment horizontal="center" vertical="center" wrapText="1"/>
    </xf>
    <xf numFmtId="43" fontId="4" fillId="2" borderId="2" xfId="4" applyFont="1" applyFill="1" applyBorder="1" applyAlignment="1">
      <alignment horizontal="center" vertical="center"/>
    </xf>
    <xf numFmtId="43" fontId="4" fillId="3" borderId="3" xfId="4" applyFont="1" applyFill="1" applyBorder="1" applyAlignment="1">
      <alignment horizontal="center" vertical="center"/>
    </xf>
    <xf numFmtId="43" fontId="4" fillId="3" borderId="5" xfId="4" applyFont="1" applyFill="1" applyBorder="1" applyAlignment="1">
      <alignment horizontal="center" vertical="center"/>
    </xf>
    <xf numFmtId="43" fontId="4" fillId="3" borderId="4" xfId="4" applyFont="1" applyFill="1" applyBorder="1" applyAlignment="1">
      <alignment horizontal="center" vertical="center"/>
    </xf>
    <xf numFmtId="43" fontId="6" fillId="4" borderId="8" xfId="4" applyFont="1" applyFill="1" applyBorder="1" applyAlignment="1">
      <alignment vertical="center"/>
    </xf>
    <xf numFmtId="43" fontId="6" fillId="4" borderId="2" xfId="4" applyFont="1" applyFill="1" applyBorder="1" applyAlignment="1">
      <alignment vertical="center"/>
    </xf>
    <xf numFmtId="43" fontId="4" fillId="2" borderId="13" xfId="4" applyFont="1" applyFill="1" applyBorder="1" applyAlignment="1">
      <alignment horizontal="center" vertical="center" wrapText="1"/>
    </xf>
    <xf numFmtId="43" fontId="4" fillId="2" borderId="3" xfId="4" applyFont="1" applyFill="1" applyBorder="1" applyAlignment="1">
      <alignment horizontal="center" vertical="center" wrapText="1"/>
    </xf>
    <xf numFmtId="43" fontId="4" fillId="2" borderId="5" xfId="4" applyFont="1" applyFill="1" applyBorder="1" applyAlignment="1">
      <alignment horizontal="center" vertical="center" wrapText="1"/>
    </xf>
    <xf numFmtId="43" fontId="4" fillId="2" borderId="4" xfId="4" applyFont="1" applyFill="1" applyBorder="1" applyAlignment="1">
      <alignment horizontal="center" vertical="center" wrapText="1"/>
    </xf>
    <xf numFmtId="43" fontId="4" fillId="2" borderId="19" xfId="4" applyFont="1" applyFill="1" applyBorder="1" applyAlignment="1">
      <alignment horizontal="center" vertical="center"/>
    </xf>
    <xf numFmtId="166" fontId="12" fillId="0" borderId="11" xfId="6" applyNumberFormat="1" applyFont="1" applyBorder="1" applyAlignment="1">
      <alignment horizontal="center" vertical="center" wrapText="1"/>
    </xf>
    <xf numFmtId="167" fontId="12" fillId="0" borderId="11" xfId="4" applyNumberFormat="1" applyFont="1" applyBorder="1" applyAlignment="1">
      <alignment horizontal="center" vertical="center" wrapText="1"/>
    </xf>
    <xf numFmtId="43" fontId="12" fillId="0" borderId="11" xfId="4" applyFont="1" applyBorder="1" applyAlignment="1">
      <alignment horizontal="center" vertical="center" wrapText="1"/>
    </xf>
    <xf numFmtId="43" fontId="6" fillId="0" borderId="11" xfId="4" applyFont="1" applyBorder="1" applyAlignment="1">
      <alignment horizontal="center" vertical="center" wrapText="1"/>
    </xf>
    <xf numFmtId="164" fontId="6" fillId="0" borderId="11" xfId="6" applyNumberFormat="1" applyFont="1" applyBorder="1" applyAlignment="1">
      <alignment horizontal="center" vertical="center" wrapText="1"/>
    </xf>
    <xf numFmtId="164" fontId="12" fillId="0" borderId="11" xfId="6" applyNumberFormat="1" applyFont="1" applyBorder="1" applyAlignment="1">
      <alignment horizontal="center" vertical="center" wrapText="1"/>
    </xf>
  </cellXfs>
  <cellStyles count="10">
    <cellStyle name="Comma 11" xfId="3" xr:uid="{C3BE2FF2-C45D-47E9-8F82-BC4793014CD2}"/>
    <cellStyle name="Comma 2" xfId="4" xr:uid="{C087D7A3-D86D-4173-AA41-A228BC6F2F4D}"/>
    <cellStyle name="Comma 2 2" xfId="9" xr:uid="{B073CB59-B78F-4527-9FC7-9A7CC097E104}"/>
    <cellStyle name="Comma 3" xfId="8" xr:uid="{6EE05949-18BC-4527-B1CD-AC7B50A6EA0C}"/>
    <cellStyle name="Comma 7 2" xfId="5" xr:uid="{A36FE18A-03C1-466E-9A67-5090B7AFB128}"/>
    <cellStyle name="Normal" xfId="0" builtinId="0"/>
    <cellStyle name="Normal 2" xfId="6" xr:uid="{70A9BE5E-785D-4100-9A34-3ABCC7B32284}"/>
    <cellStyle name="Normal 2 2" xfId="1" xr:uid="{83935D63-3908-4992-A40A-7C588E729A16}"/>
    <cellStyle name="Normal 4" xfId="2" xr:uid="{DAA6BA32-38BD-4E73-894C-DBEAED61DC55}"/>
    <cellStyle name="Normal 41" xfId="7" xr:uid="{489F232B-3880-4FF4-8BE6-110C8E0B93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470B8-A3A6-462A-9B1D-A70BB0C92EF8}">
  <sheetPr>
    <tabColor theme="7" tint="-0.249977111117893"/>
  </sheetPr>
  <dimension ref="A1:DN6"/>
  <sheetViews>
    <sheetView zoomScale="84" zoomScaleNormal="84" workbookViewId="0">
      <selection activeCell="G18" sqref="G17:G18"/>
    </sheetView>
  </sheetViews>
  <sheetFormatPr defaultRowHeight="15" x14ac:dyDescent="0.25"/>
  <cols>
    <col min="14" max="14" width="16" bestFit="1" customWidth="1"/>
    <col min="15" max="15" width="9.28515625" bestFit="1" customWidth="1"/>
    <col min="16" max="16" width="18.5703125" bestFit="1" customWidth="1"/>
    <col min="17" max="17" width="11.42578125" customWidth="1"/>
    <col min="18" max="18" width="10.5703125" customWidth="1"/>
    <col min="19" max="19" width="10.7109375" customWidth="1"/>
    <col min="20" max="20" width="10.85546875" bestFit="1" customWidth="1"/>
    <col min="21" max="21" width="9.28515625" bestFit="1" customWidth="1"/>
    <col min="22" max="22" width="10.85546875" bestFit="1" customWidth="1"/>
    <col min="23" max="23" width="9.28515625" bestFit="1" customWidth="1"/>
    <col min="24" max="25" width="13" bestFit="1" customWidth="1"/>
    <col min="26" max="26" width="10.85546875" bestFit="1" customWidth="1"/>
    <col min="27" max="28" width="9.28515625" bestFit="1" customWidth="1"/>
    <col min="29" max="29" width="10.28515625" customWidth="1"/>
    <col min="30" max="30" width="14.5703125" bestFit="1" customWidth="1"/>
    <col min="31" max="35" width="9.28515625" bestFit="1" customWidth="1"/>
    <col min="36" max="37" width="10.85546875" bestFit="1" customWidth="1"/>
    <col min="38" max="41" width="9.28515625" bestFit="1" customWidth="1"/>
    <col min="42" max="42" width="11.140625" customWidth="1"/>
    <col min="43" max="44" width="9.28515625" bestFit="1" customWidth="1"/>
    <col min="45" max="45" width="10.85546875" bestFit="1" customWidth="1"/>
    <col min="46" max="46" width="10" customWidth="1"/>
    <col min="47" max="47" width="14.5703125" bestFit="1" customWidth="1"/>
    <col min="48" max="48" width="9.42578125" bestFit="1" customWidth="1"/>
    <col min="49" max="52" width="9.28515625" bestFit="1" customWidth="1"/>
    <col min="53" max="53" width="13" bestFit="1" customWidth="1"/>
    <col min="54" max="55" width="14.5703125" bestFit="1" customWidth="1"/>
    <col min="56" max="57" width="9.28515625" bestFit="1" customWidth="1"/>
    <col min="58" max="59" width="13" bestFit="1" customWidth="1"/>
    <col min="60" max="67" width="9.28515625" bestFit="1" customWidth="1"/>
    <col min="68" max="69" width="10.85546875" bestFit="1" customWidth="1"/>
    <col min="70" max="72" width="9.28515625" bestFit="1" customWidth="1"/>
    <col min="73" max="73" width="14.5703125" bestFit="1" customWidth="1"/>
    <col min="74" max="77" width="9.28515625" bestFit="1" customWidth="1"/>
    <col min="78" max="79" width="13" bestFit="1" customWidth="1"/>
    <col min="80" max="80" width="10.85546875" bestFit="1" customWidth="1"/>
    <col min="81" max="94" width="9.28515625" bestFit="1" customWidth="1"/>
    <col min="95" max="95" width="10.85546875" bestFit="1" customWidth="1"/>
    <col min="96" max="96" width="9.28515625" bestFit="1" customWidth="1"/>
    <col min="97" max="98" width="10.85546875" bestFit="1" customWidth="1"/>
    <col min="99" max="99" width="9.28515625" bestFit="1" customWidth="1"/>
    <col min="100" max="100" width="10.85546875" bestFit="1" customWidth="1"/>
    <col min="101" max="102" width="9.28515625" bestFit="1" customWidth="1"/>
    <col min="103" max="103" width="13" bestFit="1" customWidth="1"/>
    <col min="104" max="104" width="10.85546875" bestFit="1" customWidth="1"/>
    <col min="105" max="115" width="9.28515625" bestFit="1" customWidth="1"/>
    <col min="116" max="116" width="14.5703125" bestFit="1" customWidth="1"/>
    <col min="117" max="117" width="16" bestFit="1" customWidth="1"/>
    <col min="118" max="118" width="13.5703125" customWidth="1"/>
    <col min="119" max="119" width="19.140625" customWidth="1"/>
    <col min="120" max="120" width="11.7109375" bestFit="1" customWidth="1"/>
  </cols>
  <sheetData>
    <row r="1" spans="1:118" x14ac:dyDescent="0.25">
      <c r="A1" s="125" t="s">
        <v>155</v>
      </c>
      <c r="B1" s="2"/>
      <c r="C1" s="3"/>
      <c r="D1" s="4"/>
      <c r="E1" s="125" t="s">
        <v>155</v>
      </c>
      <c r="F1" s="2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</row>
    <row r="2" spans="1:118" x14ac:dyDescent="0.25">
      <c r="A2" s="15" t="s">
        <v>2</v>
      </c>
      <c r="B2" s="16"/>
      <c r="C2" s="17"/>
      <c r="D2" s="18"/>
      <c r="E2" s="15" t="s">
        <v>2</v>
      </c>
      <c r="F2" s="16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</row>
    <row r="3" spans="1:118" ht="15.75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</row>
    <row r="4" spans="1:118" x14ac:dyDescent="0.25">
      <c r="A4" s="143" t="s">
        <v>4</v>
      </c>
      <c r="B4" s="145" t="s">
        <v>5</v>
      </c>
      <c r="C4" s="147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171" t="s">
        <v>21</v>
      </c>
      <c r="S4" s="171"/>
      <c r="T4" s="171"/>
      <c r="U4" s="171"/>
      <c r="V4" s="171"/>
      <c r="W4" s="171"/>
      <c r="X4" s="171"/>
      <c r="Y4" s="171"/>
      <c r="Z4" s="171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134" t="s">
        <v>22</v>
      </c>
      <c r="AM4" s="136"/>
      <c r="AN4" s="33" t="s">
        <v>23</v>
      </c>
      <c r="AO4" s="134" t="s">
        <v>24</v>
      </c>
      <c r="AP4" s="135"/>
      <c r="AQ4" s="135"/>
      <c r="AR4" s="136"/>
      <c r="AS4" s="134" t="s">
        <v>25</v>
      </c>
      <c r="AT4" s="135"/>
      <c r="AU4" s="34"/>
      <c r="AV4" s="134" t="s">
        <v>26</v>
      </c>
      <c r="AW4" s="135"/>
      <c r="AX4" s="135"/>
      <c r="AY4" s="135"/>
      <c r="AZ4" s="135"/>
      <c r="BA4" s="135"/>
      <c r="BB4" s="135"/>
      <c r="BC4" s="135"/>
      <c r="BD4" s="136"/>
      <c r="BE4" s="134" t="s">
        <v>27</v>
      </c>
      <c r="BF4" s="135"/>
      <c r="BG4" s="136"/>
      <c r="BH4" s="35"/>
      <c r="BI4" s="36"/>
      <c r="BJ4" s="134" t="s">
        <v>28</v>
      </c>
      <c r="BK4" s="135"/>
      <c r="BL4" s="136"/>
      <c r="BM4" s="172" t="s">
        <v>29</v>
      </c>
      <c r="BN4" s="173"/>
      <c r="BO4" s="174"/>
      <c r="BP4" s="175" t="s">
        <v>30</v>
      </c>
      <c r="BQ4" s="176"/>
      <c r="BR4" s="176"/>
      <c r="BS4" s="176"/>
      <c r="BT4" s="42" t="s">
        <v>31</v>
      </c>
      <c r="BU4" s="42"/>
      <c r="BV4" s="30"/>
      <c r="BW4" s="30"/>
      <c r="BX4" s="30"/>
      <c r="BY4" s="30"/>
      <c r="BZ4" s="140" t="s">
        <v>32</v>
      </c>
      <c r="CA4" s="140"/>
      <c r="CB4" s="140"/>
      <c r="CC4" s="44"/>
      <c r="CD4" s="45" t="s">
        <v>33</v>
      </c>
      <c r="CE4" s="46" t="s">
        <v>34</v>
      </c>
      <c r="CF4" s="46"/>
      <c r="CG4" s="134" t="s">
        <v>35</v>
      </c>
      <c r="CH4" s="135"/>
      <c r="CI4" s="135"/>
      <c r="CJ4" s="135"/>
      <c r="CK4" s="135"/>
      <c r="CL4" s="135"/>
      <c r="CM4" s="135"/>
      <c r="CN4" s="136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14"/>
    </row>
    <row r="5" spans="1:118" x14ac:dyDescent="0.25">
      <c r="A5" s="144"/>
      <c r="B5" s="146"/>
      <c r="C5" s="148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129" t="s">
        <v>39</v>
      </c>
      <c r="AB5" s="137"/>
      <c r="AC5" s="137"/>
      <c r="AD5" s="137"/>
      <c r="AE5" s="137"/>
      <c r="AF5" s="137"/>
      <c r="AG5" s="129" t="s">
        <v>40</v>
      </c>
      <c r="AH5" s="130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138" t="s">
        <v>47</v>
      </c>
      <c r="AT5" s="131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131" t="s">
        <v>50</v>
      </c>
      <c r="BD5" s="49"/>
      <c r="BE5" s="49"/>
      <c r="BF5" s="49"/>
      <c r="BG5" s="49"/>
      <c r="BH5" s="129" t="s">
        <v>51</v>
      </c>
      <c r="BI5" s="130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138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138" t="s">
        <v>61</v>
      </c>
      <c r="CA5" s="131" t="s">
        <v>62</v>
      </c>
      <c r="CB5" s="131" t="s">
        <v>63</v>
      </c>
      <c r="CC5" s="131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129" t="s">
        <v>69</v>
      </c>
      <c r="CT5" s="130"/>
      <c r="CU5" s="131" t="s">
        <v>70</v>
      </c>
      <c r="CV5" s="133" t="s">
        <v>71</v>
      </c>
      <c r="CW5" s="133"/>
      <c r="CX5" s="49"/>
      <c r="CY5" s="133" t="s">
        <v>73</v>
      </c>
      <c r="CZ5" s="133"/>
      <c r="DA5" s="133"/>
      <c r="DB5" s="133"/>
      <c r="DC5" s="133"/>
      <c r="DD5" s="133"/>
      <c r="DE5" s="133"/>
      <c r="DF5" s="133"/>
      <c r="DG5" s="133"/>
      <c r="DH5" s="133"/>
      <c r="DI5" s="133"/>
      <c r="DJ5" s="133"/>
      <c r="DK5" s="133"/>
      <c r="DL5" s="138" t="s">
        <v>156</v>
      </c>
      <c r="DM5" s="56"/>
      <c r="DN5" s="126"/>
    </row>
    <row r="6" spans="1:118" x14ac:dyDescent="0.25">
      <c r="A6" s="144"/>
      <c r="B6" s="146"/>
      <c r="C6" s="148"/>
      <c r="D6" s="150"/>
      <c r="E6" s="152"/>
      <c r="F6" s="153"/>
      <c r="G6" s="155"/>
      <c r="H6" s="158"/>
      <c r="I6" s="159"/>
      <c r="J6" s="152"/>
      <c r="K6" s="161"/>
      <c r="L6" s="142"/>
      <c r="M6" s="164"/>
      <c r="N6" s="164"/>
      <c r="O6" s="165"/>
      <c r="P6" s="168"/>
      <c r="Q6" s="170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139"/>
      <c r="AT6" s="132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132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139"/>
      <c r="BV6" s="58" t="s">
        <v>114</v>
      </c>
      <c r="BW6" s="58" t="s">
        <v>115</v>
      </c>
      <c r="BX6" s="58" t="s">
        <v>116</v>
      </c>
      <c r="BY6" s="58" t="s">
        <v>114</v>
      </c>
      <c r="BZ6" s="139"/>
      <c r="CA6" s="132"/>
      <c r="CB6" s="132"/>
      <c r="CC6" s="132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132"/>
      <c r="CV6" s="55" t="s">
        <v>131</v>
      </c>
      <c r="CW6" s="55" t="s">
        <v>132</v>
      </c>
      <c r="CX6" s="49" t="s">
        <v>133</v>
      </c>
      <c r="CY6" s="49" t="s">
        <v>134</v>
      </c>
      <c r="CZ6" s="49" t="s">
        <v>135</v>
      </c>
      <c r="DA6" s="49" t="s">
        <v>136</v>
      </c>
      <c r="DB6" s="49" t="s">
        <v>137</v>
      </c>
      <c r="DC6" s="49" t="s">
        <v>138</v>
      </c>
      <c r="DD6" s="49" t="s">
        <v>139</v>
      </c>
      <c r="DE6" s="49" t="s">
        <v>140</v>
      </c>
      <c r="DF6" s="49" t="s">
        <v>141</v>
      </c>
      <c r="DG6" s="49" t="s">
        <v>142</v>
      </c>
      <c r="DH6" s="49" t="s">
        <v>143</v>
      </c>
      <c r="DI6" s="49" t="s">
        <v>144</v>
      </c>
      <c r="DJ6" s="49" t="s">
        <v>145</v>
      </c>
      <c r="DK6" s="49" t="s">
        <v>146</v>
      </c>
      <c r="DL6" s="162"/>
      <c r="DM6" s="56" t="s">
        <v>147</v>
      </c>
      <c r="DN6" s="126"/>
    </row>
  </sheetData>
  <mergeCells count="44">
    <mergeCell ref="DL5:DL6"/>
    <mergeCell ref="M4:M6"/>
    <mergeCell ref="N4:N6"/>
    <mergeCell ref="O4:O6"/>
    <mergeCell ref="P4:P6"/>
    <mergeCell ref="Q4:Q6"/>
    <mergeCell ref="R4:Z4"/>
    <mergeCell ref="AL4:AM4"/>
    <mergeCell ref="AO4:AR4"/>
    <mergeCell ref="AS4:AT4"/>
    <mergeCell ref="AV4:BD4"/>
    <mergeCell ref="CC5:CC6"/>
    <mergeCell ref="BE4:BG4"/>
    <mergeCell ref="BJ4:BL4"/>
    <mergeCell ref="BM4:BO4"/>
    <mergeCell ref="BP4:BS4"/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BZ4:CB4"/>
    <mergeCell ref="BH5:BI5"/>
    <mergeCell ref="BU5:BU6"/>
    <mergeCell ref="BZ5:BZ6"/>
    <mergeCell ref="CA5:CA6"/>
    <mergeCell ref="CB5:CB6"/>
    <mergeCell ref="AA5:AF5"/>
    <mergeCell ref="AG5:AH5"/>
    <mergeCell ref="AS5:AS6"/>
    <mergeCell ref="AT5:AT6"/>
    <mergeCell ref="BC5:BC6"/>
    <mergeCell ref="CS5:CT5"/>
    <mergeCell ref="CU5:CU6"/>
    <mergeCell ref="CV5:CW5"/>
    <mergeCell ref="CY5:DK5"/>
    <mergeCell ref="CG4:CN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5B73F-1891-4AC1-8109-5B1ED10243CE}">
  <sheetPr>
    <tabColor theme="5" tint="-0.249977111117893"/>
  </sheetPr>
  <dimension ref="A1:DP6"/>
  <sheetViews>
    <sheetView zoomScale="95" zoomScaleNormal="95" workbookViewId="0">
      <selection activeCell="F42" sqref="F42"/>
    </sheetView>
  </sheetViews>
  <sheetFormatPr defaultRowHeight="15" x14ac:dyDescent="0.25"/>
  <cols>
    <col min="13" max="13" width="10.7109375" customWidth="1"/>
    <col min="14" max="14" width="11.7109375" customWidth="1"/>
    <col min="16" max="16" width="10.85546875" customWidth="1"/>
    <col min="17" max="17" width="10.5703125" customWidth="1"/>
    <col min="18" max="18" width="10.85546875" customWidth="1"/>
    <col min="19" max="19" width="11.7109375" customWidth="1"/>
    <col min="24" max="24" width="10.28515625" customWidth="1"/>
    <col min="30" max="30" width="10.85546875" customWidth="1"/>
    <col min="42" max="42" width="10.140625" customWidth="1"/>
    <col min="43" max="43" width="11" customWidth="1"/>
    <col min="47" max="47" width="11.140625" customWidth="1"/>
    <col min="54" max="54" width="10.42578125" customWidth="1"/>
    <col min="55" max="55" width="10.5703125" customWidth="1"/>
    <col min="59" max="59" width="11.85546875" customWidth="1"/>
    <col min="79" max="79" width="9.85546875" customWidth="1"/>
    <col min="117" max="117" width="10.7109375" customWidth="1"/>
    <col min="118" max="118" width="10.85546875" customWidth="1"/>
    <col min="119" max="119" width="12.42578125" customWidth="1"/>
    <col min="120" max="120" width="13.140625" customWidth="1"/>
    <col min="121" max="122" width="11" customWidth="1"/>
  </cols>
  <sheetData>
    <row r="1" spans="1:120" x14ac:dyDescent="0.25">
      <c r="A1" s="125" t="s">
        <v>155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</row>
    <row r="2" spans="1:120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</row>
    <row r="3" spans="1:120" ht="15.75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20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181" t="s">
        <v>21</v>
      </c>
      <c r="S4" s="171"/>
      <c r="T4" s="171"/>
      <c r="U4" s="171"/>
      <c r="V4" s="171"/>
      <c r="W4" s="171"/>
      <c r="X4" s="171"/>
      <c r="Y4" s="171"/>
      <c r="Z4" s="171"/>
      <c r="AA4" s="29"/>
      <c r="AB4" s="29"/>
      <c r="AC4" s="29"/>
      <c r="AD4" s="29"/>
      <c r="AE4" s="29"/>
      <c r="AF4" s="29"/>
      <c r="AG4" s="30"/>
      <c r="AH4" s="30"/>
      <c r="AI4" s="30"/>
      <c r="AJ4" s="30"/>
      <c r="AK4" s="30"/>
      <c r="AL4" s="30"/>
      <c r="AM4" s="134" t="s">
        <v>22</v>
      </c>
      <c r="AN4" s="136"/>
      <c r="AO4" s="33" t="s">
        <v>23</v>
      </c>
      <c r="AP4" s="134" t="s">
        <v>24</v>
      </c>
      <c r="AQ4" s="135"/>
      <c r="AR4" s="135"/>
      <c r="AS4" s="136"/>
      <c r="AT4" s="134" t="s">
        <v>25</v>
      </c>
      <c r="AU4" s="136"/>
      <c r="AV4" s="34"/>
      <c r="AW4" s="134" t="s">
        <v>26</v>
      </c>
      <c r="AX4" s="135"/>
      <c r="AY4" s="135"/>
      <c r="AZ4" s="135"/>
      <c r="BA4" s="135"/>
      <c r="BB4" s="135"/>
      <c r="BC4" s="135"/>
      <c r="BD4" s="135"/>
      <c r="BE4" s="136"/>
      <c r="BF4" s="134" t="s">
        <v>27</v>
      </c>
      <c r="BG4" s="135"/>
      <c r="BH4" s="136"/>
      <c r="BI4" s="35"/>
      <c r="BJ4" s="36"/>
      <c r="BK4" s="134" t="s">
        <v>28</v>
      </c>
      <c r="BL4" s="135"/>
      <c r="BM4" s="136"/>
      <c r="BN4" s="172" t="s">
        <v>29</v>
      </c>
      <c r="BO4" s="173"/>
      <c r="BP4" s="174"/>
      <c r="BQ4" s="175" t="s">
        <v>30</v>
      </c>
      <c r="BR4" s="176"/>
      <c r="BS4" s="176"/>
      <c r="BT4" s="176"/>
      <c r="BU4" s="42" t="s">
        <v>31</v>
      </c>
      <c r="BV4" s="42"/>
      <c r="BW4" s="30"/>
      <c r="BX4" s="30"/>
      <c r="BY4" s="30"/>
      <c r="BZ4" s="30"/>
      <c r="CA4" s="178" t="s">
        <v>32</v>
      </c>
      <c r="CB4" s="179"/>
      <c r="CC4" s="180"/>
      <c r="CD4" s="44"/>
      <c r="CE4" s="45" t="s">
        <v>33</v>
      </c>
      <c r="CF4" s="46" t="s">
        <v>34</v>
      </c>
      <c r="CG4" s="46"/>
      <c r="CH4" s="134" t="s">
        <v>35</v>
      </c>
      <c r="CI4" s="135"/>
      <c r="CJ4" s="135"/>
      <c r="CK4" s="135"/>
      <c r="CL4" s="135"/>
      <c r="CM4" s="135"/>
      <c r="CN4" s="135"/>
      <c r="CO4" s="136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14"/>
    </row>
    <row r="5" spans="1:120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129" t="s">
        <v>39</v>
      </c>
      <c r="AB5" s="137"/>
      <c r="AC5" s="137"/>
      <c r="AD5" s="137"/>
      <c r="AE5" s="137"/>
      <c r="AF5" s="137"/>
      <c r="AG5" s="130"/>
      <c r="AH5" s="129" t="s">
        <v>40</v>
      </c>
      <c r="AI5" s="130"/>
      <c r="AJ5" s="49" t="s">
        <v>41</v>
      </c>
      <c r="AK5" s="49" t="s">
        <v>42</v>
      </c>
      <c r="AL5" s="49"/>
      <c r="AM5" s="49"/>
      <c r="AN5" s="49"/>
      <c r="AO5" s="49"/>
      <c r="AP5" s="49" t="s">
        <v>43</v>
      </c>
      <c r="AQ5" s="49" t="s">
        <v>44</v>
      </c>
      <c r="AR5" s="49" t="s">
        <v>45</v>
      </c>
      <c r="AS5" s="49" t="s">
        <v>46</v>
      </c>
      <c r="AT5" s="138" t="s">
        <v>47</v>
      </c>
      <c r="AU5" s="131" t="s">
        <v>48</v>
      </c>
      <c r="AV5" s="49" t="s">
        <v>49</v>
      </c>
      <c r="AW5" s="49"/>
      <c r="AX5" s="49"/>
      <c r="AY5" s="49"/>
      <c r="AZ5" s="49"/>
      <c r="BA5" s="49"/>
      <c r="BB5" s="49"/>
      <c r="BC5" s="49"/>
      <c r="BD5" s="131" t="s">
        <v>50</v>
      </c>
      <c r="BE5" s="49"/>
      <c r="BF5" s="49"/>
      <c r="BG5" s="49"/>
      <c r="BH5" s="49"/>
      <c r="BI5" s="129" t="s">
        <v>51</v>
      </c>
      <c r="BJ5" s="130"/>
      <c r="BK5" s="49"/>
      <c r="BL5" s="49"/>
      <c r="BM5" s="49"/>
      <c r="BN5" s="49"/>
      <c r="BO5" s="49"/>
      <c r="BP5" s="49"/>
      <c r="BQ5" s="49" t="s">
        <v>52</v>
      </c>
      <c r="BR5" s="49" t="s">
        <v>53</v>
      </c>
      <c r="BS5" s="55" t="s">
        <v>54</v>
      </c>
      <c r="BT5" s="49" t="s">
        <v>55</v>
      </c>
      <c r="BU5" s="49" t="s">
        <v>56</v>
      </c>
      <c r="BV5" s="138" t="s">
        <v>57</v>
      </c>
      <c r="BW5" s="49" t="s">
        <v>58</v>
      </c>
      <c r="BX5" s="49" t="s">
        <v>59</v>
      </c>
      <c r="BY5" s="49" t="s">
        <v>59</v>
      </c>
      <c r="BZ5" s="49" t="s">
        <v>60</v>
      </c>
      <c r="CA5" s="138" t="s">
        <v>61</v>
      </c>
      <c r="CB5" s="131" t="s">
        <v>62</v>
      </c>
      <c r="CC5" s="131" t="s">
        <v>63</v>
      </c>
      <c r="CD5" s="131" t="s">
        <v>64</v>
      </c>
      <c r="CE5" s="49" t="s">
        <v>65</v>
      </c>
      <c r="CF5" s="49" t="s">
        <v>66</v>
      </c>
      <c r="CG5" s="49" t="s">
        <v>67</v>
      </c>
      <c r="CH5" s="49"/>
      <c r="CI5" s="49"/>
      <c r="CJ5" s="49"/>
      <c r="CK5" s="49"/>
      <c r="CL5" s="49"/>
      <c r="CM5" s="49"/>
      <c r="CN5" s="49"/>
      <c r="CO5" s="49"/>
      <c r="CP5" s="49" t="s">
        <v>68</v>
      </c>
      <c r="CQ5" s="49"/>
      <c r="CR5" s="49"/>
      <c r="CS5" s="49"/>
      <c r="CT5" s="129" t="s">
        <v>69</v>
      </c>
      <c r="CU5" s="130"/>
      <c r="CV5" s="131" t="s">
        <v>70</v>
      </c>
      <c r="CW5" s="129" t="s">
        <v>71</v>
      </c>
      <c r="CX5" s="130"/>
      <c r="CY5" s="49"/>
      <c r="CZ5" s="129" t="s">
        <v>73</v>
      </c>
      <c r="DA5" s="137"/>
      <c r="DB5" s="137"/>
      <c r="DC5" s="137"/>
      <c r="DD5" s="137"/>
      <c r="DE5" s="137"/>
      <c r="DF5" s="137"/>
      <c r="DG5" s="137"/>
      <c r="DH5" s="137"/>
      <c r="DI5" s="137"/>
      <c r="DJ5" s="137"/>
      <c r="DK5" s="137"/>
      <c r="DL5" s="130"/>
      <c r="DM5" s="138" t="s">
        <v>157</v>
      </c>
      <c r="DN5" s="138" t="s">
        <v>156</v>
      </c>
      <c r="DO5" s="56"/>
      <c r="DP5" s="126"/>
    </row>
    <row r="6" spans="1:120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125</v>
      </c>
      <c r="AD6" s="58" t="s">
        <v>84</v>
      </c>
      <c r="AE6" s="58" t="s">
        <v>85</v>
      </c>
      <c r="AF6" s="58" t="s">
        <v>63</v>
      </c>
      <c r="AG6" s="59" t="s">
        <v>86</v>
      </c>
      <c r="AH6" s="58" t="s">
        <v>82</v>
      </c>
      <c r="AI6" s="58" t="s">
        <v>87</v>
      </c>
      <c r="AJ6" s="58" t="s">
        <v>81</v>
      </c>
      <c r="AK6" s="58" t="s">
        <v>88</v>
      </c>
      <c r="AL6" s="58" t="s">
        <v>89</v>
      </c>
      <c r="AM6" s="58" t="s">
        <v>90</v>
      </c>
      <c r="AN6" s="58" t="s">
        <v>91</v>
      </c>
      <c r="AO6" s="53" t="s">
        <v>92</v>
      </c>
      <c r="AP6" s="58" t="s">
        <v>93</v>
      </c>
      <c r="AQ6" s="58" t="s">
        <v>94</v>
      </c>
      <c r="AR6" s="58" t="s">
        <v>95</v>
      </c>
      <c r="AS6" s="58" t="s">
        <v>93</v>
      </c>
      <c r="AT6" s="162"/>
      <c r="AU6" s="177"/>
      <c r="AV6" s="58" t="s">
        <v>96</v>
      </c>
      <c r="AW6" s="58" t="s">
        <v>97</v>
      </c>
      <c r="AX6" s="58" t="s">
        <v>98</v>
      </c>
      <c r="AY6" s="58" t="s">
        <v>99</v>
      </c>
      <c r="AZ6" s="58" t="s">
        <v>100</v>
      </c>
      <c r="BA6" s="58" t="s">
        <v>101</v>
      </c>
      <c r="BB6" s="58" t="s">
        <v>102</v>
      </c>
      <c r="BC6" s="58" t="s">
        <v>103</v>
      </c>
      <c r="BD6" s="177"/>
      <c r="BE6" s="58" t="s">
        <v>104</v>
      </c>
      <c r="BF6" s="58" t="s">
        <v>105</v>
      </c>
      <c r="BG6" s="58" t="s">
        <v>63</v>
      </c>
      <c r="BH6" s="58" t="s">
        <v>90</v>
      </c>
      <c r="BI6" s="58" t="s">
        <v>105</v>
      </c>
      <c r="BJ6" s="58" t="s">
        <v>106</v>
      </c>
      <c r="BK6" s="58" t="s">
        <v>103</v>
      </c>
      <c r="BL6" s="58" t="s">
        <v>107</v>
      </c>
      <c r="BM6" s="58" t="s">
        <v>105</v>
      </c>
      <c r="BN6" s="58" t="s">
        <v>108</v>
      </c>
      <c r="BO6" s="58" t="s">
        <v>109</v>
      </c>
      <c r="BP6" s="58" t="s">
        <v>66</v>
      </c>
      <c r="BQ6" s="58" t="s">
        <v>110</v>
      </c>
      <c r="BR6" s="58" t="s">
        <v>111</v>
      </c>
      <c r="BS6" s="53"/>
      <c r="BT6" s="58" t="s">
        <v>112</v>
      </c>
      <c r="BU6" s="58" t="s">
        <v>113</v>
      </c>
      <c r="BV6" s="162"/>
      <c r="BW6" s="58" t="s">
        <v>114</v>
      </c>
      <c r="BX6" s="58" t="s">
        <v>115</v>
      </c>
      <c r="BY6" s="58" t="s">
        <v>116</v>
      </c>
      <c r="BZ6" s="58" t="s">
        <v>114</v>
      </c>
      <c r="CA6" s="162"/>
      <c r="CB6" s="177"/>
      <c r="CC6" s="177"/>
      <c r="CD6" s="177"/>
      <c r="CE6" s="58" t="s">
        <v>117</v>
      </c>
      <c r="CF6" s="58" t="s">
        <v>118</v>
      </c>
      <c r="CG6" s="58" t="s">
        <v>119</v>
      </c>
      <c r="CH6" s="58" t="s">
        <v>120</v>
      </c>
      <c r="CI6" s="58" t="s">
        <v>121</v>
      </c>
      <c r="CJ6" s="58" t="s">
        <v>122</v>
      </c>
      <c r="CK6" s="58" t="s">
        <v>123</v>
      </c>
      <c r="CL6" s="58" t="s">
        <v>124</v>
      </c>
      <c r="CM6" s="58" t="s">
        <v>125</v>
      </c>
      <c r="CN6" s="53" t="s">
        <v>107</v>
      </c>
      <c r="CO6" s="58" t="s">
        <v>126</v>
      </c>
      <c r="CP6" s="58" t="s">
        <v>41</v>
      </c>
      <c r="CQ6" s="58" t="s">
        <v>127</v>
      </c>
      <c r="CR6" s="58" t="s">
        <v>128</v>
      </c>
      <c r="CS6" s="58" t="s">
        <v>129</v>
      </c>
      <c r="CT6" s="58" t="s">
        <v>84</v>
      </c>
      <c r="CU6" s="58" t="s">
        <v>130</v>
      </c>
      <c r="CV6" s="177"/>
      <c r="CW6" s="55" t="s">
        <v>131</v>
      </c>
      <c r="CX6" s="55" t="s">
        <v>132</v>
      </c>
      <c r="CY6" s="49" t="s">
        <v>133</v>
      </c>
      <c r="CZ6" s="49" t="s">
        <v>134</v>
      </c>
      <c r="DA6" s="49" t="s">
        <v>135</v>
      </c>
      <c r="DB6" s="49" t="s">
        <v>136</v>
      </c>
      <c r="DC6" s="49" t="s">
        <v>137</v>
      </c>
      <c r="DD6" s="49" t="s">
        <v>138</v>
      </c>
      <c r="DE6" s="49" t="s">
        <v>139</v>
      </c>
      <c r="DF6" s="49" t="s">
        <v>140</v>
      </c>
      <c r="DG6" s="49" t="s">
        <v>141</v>
      </c>
      <c r="DH6" s="49" t="s">
        <v>142</v>
      </c>
      <c r="DI6" s="49" t="s">
        <v>143</v>
      </c>
      <c r="DJ6" s="49" t="s">
        <v>144</v>
      </c>
      <c r="DK6" s="49" t="s">
        <v>145</v>
      </c>
      <c r="DL6" s="49" t="s">
        <v>146</v>
      </c>
      <c r="DM6" s="162"/>
      <c r="DN6" s="162"/>
      <c r="DO6" s="56" t="s">
        <v>147</v>
      </c>
      <c r="DP6" s="126"/>
    </row>
  </sheetData>
  <mergeCells count="45">
    <mergeCell ref="F4:F6"/>
    <mergeCell ref="A4:A6"/>
    <mergeCell ref="B4:B6"/>
    <mergeCell ref="C4:C6"/>
    <mergeCell ref="D4:D6"/>
    <mergeCell ref="E4:E6"/>
    <mergeCell ref="R4:Z4"/>
    <mergeCell ref="G4:G6"/>
    <mergeCell ref="H4:H6"/>
    <mergeCell ref="I4:I6"/>
    <mergeCell ref="J4:J6"/>
    <mergeCell ref="K4:K6"/>
    <mergeCell ref="L4:L6"/>
    <mergeCell ref="M4:M6"/>
    <mergeCell ref="N4:N6"/>
    <mergeCell ref="O4:O6"/>
    <mergeCell ref="P4:P6"/>
    <mergeCell ref="Q4:Q6"/>
    <mergeCell ref="BN4:BP4"/>
    <mergeCell ref="BQ4:BT4"/>
    <mergeCell ref="CA4:CC4"/>
    <mergeCell ref="CH4:CO4"/>
    <mergeCell ref="AA5:AG5"/>
    <mergeCell ref="AH5:AI5"/>
    <mergeCell ref="AT5:AT6"/>
    <mergeCell ref="AU5:AU6"/>
    <mergeCell ref="BD5:BD6"/>
    <mergeCell ref="BI5:BJ5"/>
    <mergeCell ref="AM4:AN4"/>
    <mergeCell ref="AP4:AS4"/>
    <mergeCell ref="AT4:AU4"/>
    <mergeCell ref="AW4:BE4"/>
    <mergeCell ref="BF4:BH4"/>
    <mergeCell ref="BK4:BM4"/>
    <mergeCell ref="DN5:DN6"/>
    <mergeCell ref="CV5:CV6"/>
    <mergeCell ref="CW5:CX5"/>
    <mergeCell ref="CZ5:DL5"/>
    <mergeCell ref="BV5:BV6"/>
    <mergeCell ref="CA5:CA6"/>
    <mergeCell ref="CB5:CB6"/>
    <mergeCell ref="CC5:CC6"/>
    <mergeCell ref="CD5:CD6"/>
    <mergeCell ref="CT5:CU5"/>
    <mergeCell ref="DM5:DM6"/>
  </mergeCells>
  <pageMargins left="0.7" right="0.7" top="0.75" bottom="0.75" header="0.3" footer="0.3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E0431-2000-443B-8466-D04BA6D8405F}">
  <sheetPr>
    <tabColor rgb="FF7030A0"/>
  </sheetPr>
  <dimension ref="A1:DO22"/>
  <sheetViews>
    <sheetView topLeftCell="A13" workbookViewId="0">
      <selection activeCell="A28" sqref="A28"/>
    </sheetView>
  </sheetViews>
  <sheetFormatPr defaultRowHeight="15" x14ac:dyDescent="0.25"/>
  <cols>
    <col min="14" max="14" width="11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45885</v>
      </c>
      <c r="B7" s="65"/>
      <c r="C7" s="65">
        <v>6686</v>
      </c>
      <c r="D7" s="66" t="s">
        <v>301</v>
      </c>
      <c r="E7" s="67"/>
      <c r="F7" s="67"/>
      <c r="G7" s="67"/>
      <c r="H7" s="68"/>
      <c r="I7" s="69"/>
      <c r="J7" s="66" t="s">
        <v>302</v>
      </c>
      <c r="K7" s="70">
        <v>1</v>
      </c>
      <c r="L7" s="70">
        <v>3006</v>
      </c>
      <c r="M7" s="71">
        <f t="shared" ref="M7:M8" si="0">K7*L7</f>
        <v>3006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75">
        <f>M7+P7-Q7</f>
        <v>3006</v>
      </c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3006</v>
      </c>
      <c r="DO7" s="76">
        <f>DN7-M7</f>
        <v>0</v>
      </c>
    </row>
    <row r="8" spans="1:119" ht="18.75" customHeight="1" x14ac:dyDescent="0.25">
      <c r="A8" s="64">
        <v>45885</v>
      </c>
      <c r="B8" s="65"/>
      <c r="C8" s="65"/>
      <c r="D8" s="66"/>
      <c r="E8" s="77"/>
      <c r="F8" s="78"/>
      <c r="G8" s="79"/>
      <c r="H8" s="68"/>
      <c r="I8" s="69"/>
      <c r="J8" s="66" t="s">
        <v>303</v>
      </c>
      <c r="K8" s="70">
        <v>1</v>
      </c>
      <c r="L8" s="70">
        <v>4202.25</v>
      </c>
      <c r="M8" s="71">
        <f t="shared" si="0"/>
        <v>4202.25</v>
      </c>
      <c r="N8" s="66"/>
      <c r="O8" s="72" t="s">
        <v>304</v>
      </c>
      <c r="P8" s="73"/>
      <c r="Q8" s="74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75">
        <f>M8+P8-Q8</f>
        <v>4202.25</v>
      </c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9" si="1">SUM(Q8:DM8)-P8</f>
        <v>4202.25</v>
      </c>
      <c r="DO8" s="76">
        <f t="shared" ref="DO8:DO9" si="2">DN8-M8</f>
        <v>0</v>
      </c>
    </row>
    <row r="9" spans="1:119" s="87" customFormat="1" ht="18.75" customHeight="1" x14ac:dyDescent="0.25">
      <c r="A9" s="80"/>
      <c r="B9" s="81"/>
      <c r="C9" s="82"/>
      <c r="D9" s="83"/>
      <c r="E9" s="83"/>
      <c r="F9" s="83"/>
      <c r="G9" s="83"/>
      <c r="H9" s="84"/>
      <c r="I9" s="81"/>
      <c r="J9" s="83"/>
      <c r="K9" s="85"/>
      <c r="L9" s="85"/>
      <c r="M9" s="86">
        <f>SUM(M7:M8)</f>
        <v>7208.25</v>
      </c>
      <c r="N9" s="86">
        <f>M9</f>
        <v>7208.25</v>
      </c>
      <c r="O9" s="85" t="s">
        <v>304</v>
      </c>
      <c r="P9" s="86"/>
      <c r="Q9" s="86"/>
      <c r="R9" s="86">
        <f t="shared" ref="R9:AW9" si="3">SUM(R7:R8)</f>
        <v>0</v>
      </c>
      <c r="S9" s="86">
        <f t="shared" si="3"/>
        <v>0</v>
      </c>
      <c r="T9" s="86">
        <f t="shared" si="3"/>
        <v>0</v>
      </c>
      <c r="U9" s="86">
        <f t="shared" si="3"/>
        <v>0</v>
      </c>
      <c r="V9" s="86">
        <f t="shared" si="3"/>
        <v>0</v>
      </c>
      <c r="W9" s="86">
        <f t="shared" si="3"/>
        <v>0</v>
      </c>
      <c r="X9" s="86">
        <f t="shared" si="3"/>
        <v>0</v>
      </c>
      <c r="Y9" s="86">
        <f t="shared" si="3"/>
        <v>0</v>
      </c>
      <c r="Z9" s="86">
        <f t="shared" si="3"/>
        <v>0</v>
      </c>
      <c r="AA9" s="86">
        <f t="shared" si="3"/>
        <v>0</v>
      </c>
      <c r="AB9" s="86">
        <f t="shared" si="3"/>
        <v>0</v>
      </c>
      <c r="AC9" s="86">
        <f t="shared" si="3"/>
        <v>0</v>
      </c>
      <c r="AD9" s="86">
        <f t="shared" si="3"/>
        <v>0</v>
      </c>
      <c r="AE9" s="86">
        <f t="shared" si="3"/>
        <v>0</v>
      </c>
      <c r="AF9" s="86">
        <f t="shared" si="3"/>
        <v>0</v>
      </c>
      <c r="AG9" s="86">
        <f t="shared" si="3"/>
        <v>0</v>
      </c>
      <c r="AH9" s="86">
        <f t="shared" si="3"/>
        <v>0</v>
      </c>
      <c r="AI9" s="86">
        <f t="shared" si="3"/>
        <v>0</v>
      </c>
      <c r="AJ9" s="86">
        <f t="shared" si="3"/>
        <v>0</v>
      </c>
      <c r="AK9" s="86">
        <f t="shared" si="3"/>
        <v>0</v>
      </c>
      <c r="AL9" s="86">
        <f t="shared" si="3"/>
        <v>0</v>
      </c>
      <c r="AM9" s="86">
        <f t="shared" si="3"/>
        <v>0</v>
      </c>
      <c r="AN9" s="86">
        <f t="shared" si="3"/>
        <v>7208.25</v>
      </c>
      <c r="AO9" s="86">
        <f t="shared" si="3"/>
        <v>0</v>
      </c>
      <c r="AP9" s="86">
        <f t="shared" si="3"/>
        <v>0</v>
      </c>
      <c r="AQ9" s="86">
        <f t="shared" si="3"/>
        <v>0</v>
      </c>
      <c r="AR9" s="86">
        <f t="shared" si="3"/>
        <v>0</v>
      </c>
      <c r="AS9" s="86">
        <f t="shared" si="3"/>
        <v>0</v>
      </c>
      <c r="AT9" s="86">
        <f t="shared" si="3"/>
        <v>0</v>
      </c>
      <c r="AU9" s="86">
        <f t="shared" si="3"/>
        <v>0</v>
      </c>
      <c r="AV9" s="86">
        <f t="shared" si="3"/>
        <v>0</v>
      </c>
      <c r="AW9" s="86">
        <f t="shared" si="3"/>
        <v>0</v>
      </c>
      <c r="AX9" s="86">
        <f t="shared" ref="AX9:CC9" si="4">SUM(AX7:AX8)</f>
        <v>0</v>
      </c>
      <c r="AY9" s="86">
        <f t="shared" si="4"/>
        <v>0</v>
      </c>
      <c r="AZ9" s="86">
        <f t="shared" si="4"/>
        <v>0</v>
      </c>
      <c r="BA9" s="86">
        <f t="shared" si="4"/>
        <v>0</v>
      </c>
      <c r="BB9" s="86">
        <f t="shared" si="4"/>
        <v>0</v>
      </c>
      <c r="BC9" s="86">
        <f t="shared" si="4"/>
        <v>0</v>
      </c>
      <c r="BD9" s="86">
        <f t="shared" si="4"/>
        <v>0</v>
      </c>
      <c r="BE9" s="86">
        <f t="shared" si="4"/>
        <v>0</v>
      </c>
      <c r="BF9" s="86">
        <f t="shared" si="4"/>
        <v>0</v>
      </c>
      <c r="BG9" s="86">
        <f t="shared" si="4"/>
        <v>0</v>
      </c>
      <c r="BH9" s="86">
        <f t="shared" si="4"/>
        <v>0</v>
      </c>
      <c r="BI9" s="86">
        <f t="shared" si="4"/>
        <v>0</v>
      </c>
      <c r="BJ9" s="86">
        <f t="shared" si="4"/>
        <v>0</v>
      </c>
      <c r="BK9" s="86">
        <f t="shared" si="4"/>
        <v>0</v>
      </c>
      <c r="BL9" s="86">
        <f t="shared" si="4"/>
        <v>0</v>
      </c>
      <c r="BM9" s="86">
        <f t="shared" si="4"/>
        <v>0</v>
      </c>
      <c r="BN9" s="86">
        <f t="shared" si="4"/>
        <v>0</v>
      </c>
      <c r="BO9" s="86">
        <f t="shared" si="4"/>
        <v>0</v>
      </c>
      <c r="BP9" s="86">
        <f t="shared" si="4"/>
        <v>0</v>
      </c>
      <c r="BQ9" s="86">
        <f t="shared" si="4"/>
        <v>0</v>
      </c>
      <c r="BR9" s="86">
        <f t="shared" si="4"/>
        <v>0</v>
      </c>
      <c r="BS9" s="86">
        <f t="shared" si="4"/>
        <v>0</v>
      </c>
      <c r="BT9" s="86">
        <f t="shared" si="4"/>
        <v>0</v>
      </c>
      <c r="BU9" s="86">
        <f t="shared" si="4"/>
        <v>0</v>
      </c>
      <c r="BV9" s="86">
        <f t="shared" si="4"/>
        <v>0</v>
      </c>
      <c r="BW9" s="86">
        <f t="shared" si="4"/>
        <v>0</v>
      </c>
      <c r="BX9" s="86">
        <f t="shared" si="4"/>
        <v>0</v>
      </c>
      <c r="BY9" s="86">
        <f t="shared" si="4"/>
        <v>0</v>
      </c>
      <c r="BZ9" s="86">
        <f t="shared" si="4"/>
        <v>0</v>
      </c>
      <c r="CA9" s="86">
        <f t="shared" si="4"/>
        <v>0</v>
      </c>
      <c r="CB9" s="86">
        <f t="shared" si="4"/>
        <v>0</v>
      </c>
      <c r="CC9" s="86">
        <f t="shared" si="4"/>
        <v>0</v>
      </c>
      <c r="CD9" s="86">
        <f t="shared" ref="CD9:DI9" si="5">SUM(CD7:CD8)</f>
        <v>0</v>
      </c>
      <c r="CE9" s="86">
        <f t="shared" si="5"/>
        <v>0</v>
      </c>
      <c r="CF9" s="86">
        <f t="shared" si="5"/>
        <v>0</v>
      </c>
      <c r="CG9" s="86">
        <f t="shared" si="5"/>
        <v>0</v>
      </c>
      <c r="CH9" s="86">
        <f t="shared" si="5"/>
        <v>0</v>
      </c>
      <c r="CI9" s="86">
        <f t="shared" si="5"/>
        <v>0</v>
      </c>
      <c r="CJ9" s="86">
        <f t="shared" si="5"/>
        <v>0</v>
      </c>
      <c r="CK9" s="86">
        <f t="shared" si="5"/>
        <v>0</v>
      </c>
      <c r="CL9" s="86">
        <f t="shared" si="5"/>
        <v>0</v>
      </c>
      <c r="CM9" s="86">
        <f t="shared" si="5"/>
        <v>0</v>
      </c>
      <c r="CN9" s="86">
        <f t="shared" si="5"/>
        <v>0</v>
      </c>
      <c r="CO9" s="86">
        <f t="shared" si="5"/>
        <v>0</v>
      </c>
      <c r="CP9" s="86">
        <f t="shared" si="5"/>
        <v>0</v>
      </c>
      <c r="CQ9" s="86">
        <f t="shared" si="5"/>
        <v>0</v>
      </c>
      <c r="CR9" s="86">
        <f t="shared" si="5"/>
        <v>0</v>
      </c>
      <c r="CS9" s="86">
        <f t="shared" si="5"/>
        <v>0</v>
      </c>
      <c r="CT9" s="86">
        <f t="shared" si="5"/>
        <v>0</v>
      </c>
      <c r="CU9" s="86">
        <f t="shared" si="5"/>
        <v>0</v>
      </c>
      <c r="CV9" s="86">
        <f t="shared" si="5"/>
        <v>0</v>
      </c>
      <c r="CW9" s="86">
        <f t="shared" si="5"/>
        <v>0</v>
      </c>
      <c r="CX9" s="86">
        <f t="shared" si="5"/>
        <v>0</v>
      </c>
      <c r="CY9" s="86">
        <f t="shared" si="5"/>
        <v>0</v>
      </c>
      <c r="CZ9" s="86">
        <f t="shared" si="5"/>
        <v>0</v>
      </c>
      <c r="DA9" s="86">
        <f t="shared" si="5"/>
        <v>0</v>
      </c>
      <c r="DB9" s="86">
        <f t="shared" si="5"/>
        <v>0</v>
      </c>
      <c r="DC9" s="86">
        <f t="shared" si="5"/>
        <v>0</v>
      </c>
      <c r="DD9" s="86">
        <f t="shared" si="5"/>
        <v>0</v>
      </c>
      <c r="DE9" s="86">
        <f t="shared" si="5"/>
        <v>0</v>
      </c>
      <c r="DF9" s="86">
        <f t="shared" si="5"/>
        <v>0</v>
      </c>
      <c r="DG9" s="86">
        <f t="shared" si="5"/>
        <v>0</v>
      </c>
      <c r="DH9" s="86">
        <f t="shared" si="5"/>
        <v>0</v>
      </c>
      <c r="DI9" s="86">
        <f t="shared" si="5"/>
        <v>0</v>
      </c>
      <c r="DJ9" s="86">
        <f t="shared" ref="DJ9:DM9" si="6">SUM(DJ7:DJ8)</f>
        <v>0</v>
      </c>
      <c r="DK9" s="86">
        <f t="shared" si="6"/>
        <v>0</v>
      </c>
      <c r="DL9" s="86">
        <f t="shared" si="6"/>
        <v>0</v>
      </c>
      <c r="DM9" s="86">
        <f t="shared" si="6"/>
        <v>0</v>
      </c>
      <c r="DN9" s="76">
        <f t="shared" si="1"/>
        <v>7208.25</v>
      </c>
      <c r="DO9" s="76">
        <f t="shared" si="2"/>
        <v>0</v>
      </c>
    </row>
    <row r="10" spans="1:119" ht="18.75" customHeight="1" x14ac:dyDescent="0.25">
      <c r="A10" s="64">
        <v>45894</v>
      </c>
      <c r="B10" s="65"/>
      <c r="C10" s="65">
        <v>6687</v>
      </c>
      <c r="D10" s="66" t="s">
        <v>301</v>
      </c>
      <c r="E10" s="67"/>
      <c r="F10" s="67"/>
      <c r="G10" s="67"/>
      <c r="H10" s="68"/>
      <c r="I10" s="69"/>
      <c r="J10" s="66" t="s">
        <v>302</v>
      </c>
      <c r="K10" s="70">
        <v>1</v>
      </c>
      <c r="L10" s="70">
        <v>2646.95</v>
      </c>
      <c r="M10" s="71">
        <f t="shared" ref="M10:M12" si="7">K10*L10</f>
        <v>2646.95</v>
      </c>
      <c r="N10" s="66"/>
      <c r="O10" s="72" t="s">
        <v>306</v>
      </c>
      <c r="P10" s="73"/>
      <c r="Q10" s="74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75">
        <f>M10+P10-Q10</f>
        <v>2646.95</v>
      </c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>SUM(Q10:DM10)-P10</f>
        <v>2646.95</v>
      </c>
      <c r="DO10" s="76">
        <f>DN10-M10</f>
        <v>0</v>
      </c>
    </row>
    <row r="11" spans="1:119" ht="18.75" customHeight="1" x14ac:dyDescent="0.25">
      <c r="A11" s="64">
        <v>45895</v>
      </c>
      <c r="B11" s="65"/>
      <c r="C11" s="65"/>
      <c r="D11" s="66"/>
      <c r="E11" s="77"/>
      <c r="F11" s="78"/>
      <c r="G11" s="79"/>
      <c r="H11" s="68"/>
      <c r="I11" s="69"/>
      <c r="J11" s="66" t="s">
        <v>305</v>
      </c>
      <c r="K11" s="70">
        <v>1</v>
      </c>
      <c r="L11" s="70">
        <v>3507</v>
      </c>
      <c r="M11" s="71">
        <f t="shared" si="7"/>
        <v>3507</v>
      </c>
      <c r="N11" s="66"/>
      <c r="O11" s="72" t="s">
        <v>304</v>
      </c>
      <c r="P11" s="73"/>
      <c r="Q11" s="74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75">
        <f>M11+P11-Q11</f>
        <v>3507</v>
      </c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ref="DN11:DN13" si="8">SUM(Q11:DM11)-P11</f>
        <v>3507</v>
      </c>
      <c r="DO11" s="76">
        <f t="shared" ref="DO11:DO13" si="9">DN11-M11</f>
        <v>0</v>
      </c>
    </row>
    <row r="12" spans="1:119" ht="18.75" customHeight="1" x14ac:dyDescent="0.25">
      <c r="A12" s="64">
        <v>45896</v>
      </c>
      <c r="B12" s="65"/>
      <c r="C12" s="65"/>
      <c r="D12" s="66"/>
      <c r="E12" s="77"/>
      <c r="F12" s="78"/>
      <c r="G12" s="79"/>
      <c r="H12" s="68"/>
      <c r="I12" s="69"/>
      <c r="J12" s="66" t="s">
        <v>303</v>
      </c>
      <c r="K12" s="70">
        <v>1</v>
      </c>
      <c r="L12" s="70">
        <v>3578.27</v>
      </c>
      <c r="M12" s="71">
        <f t="shared" si="7"/>
        <v>3578.27</v>
      </c>
      <c r="N12" s="66"/>
      <c r="O12" s="72" t="s">
        <v>304</v>
      </c>
      <c r="P12" s="73"/>
      <c r="Q12" s="74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75">
        <f>M12+P12-Q12</f>
        <v>3578.27</v>
      </c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8"/>
        <v>3578.27</v>
      </c>
      <c r="DO12" s="76">
        <f t="shared" si="9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SUM(M10:M12)</f>
        <v>9732.2199999999993</v>
      </c>
      <c r="N13" s="86">
        <f>M13</f>
        <v>9732.2199999999993</v>
      </c>
      <c r="O13" s="85" t="s">
        <v>304</v>
      </c>
      <c r="P13" s="86"/>
      <c r="Q13" s="86"/>
      <c r="R13" s="86">
        <f t="shared" ref="R13:AW13" si="10">SUM(R10:R12)</f>
        <v>0</v>
      </c>
      <c r="S13" s="86">
        <f t="shared" si="10"/>
        <v>0</v>
      </c>
      <c r="T13" s="86">
        <f t="shared" si="10"/>
        <v>0</v>
      </c>
      <c r="U13" s="86">
        <f t="shared" si="10"/>
        <v>0</v>
      </c>
      <c r="V13" s="86">
        <f t="shared" si="10"/>
        <v>0</v>
      </c>
      <c r="W13" s="86">
        <f t="shared" si="10"/>
        <v>0</v>
      </c>
      <c r="X13" s="86">
        <f t="shared" si="10"/>
        <v>0</v>
      </c>
      <c r="Y13" s="86">
        <f t="shared" si="10"/>
        <v>0</v>
      </c>
      <c r="Z13" s="86">
        <f t="shared" si="10"/>
        <v>0</v>
      </c>
      <c r="AA13" s="86">
        <f t="shared" si="10"/>
        <v>0</v>
      </c>
      <c r="AB13" s="86">
        <f t="shared" si="10"/>
        <v>0</v>
      </c>
      <c r="AC13" s="86">
        <f t="shared" si="10"/>
        <v>0</v>
      </c>
      <c r="AD13" s="86">
        <f t="shared" si="10"/>
        <v>0</v>
      </c>
      <c r="AE13" s="86">
        <f t="shared" si="10"/>
        <v>0</v>
      </c>
      <c r="AF13" s="86">
        <f t="shared" si="10"/>
        <v>0</v>
      </c>
      <c r="AG13" s="86">
        <f t="shared" si="10"/>
        <v>0</v>
      </c>
      <c r="AH13" s="86">
        <f t="shared" si="10"/>
        <v>0</v>
      </c>
      <c r="AI13" s="86">
        <f t="shared" si="10"/>
        <v>0</v>
      </c>
      <c r="AJ13" s="86">
        <f t="shared" si="10"/>
        <v>0</v>
      </c>
      <c r="AK13" s="86">
        <f t="shared" si="10"/>
        <v>0</v>
      </c>
      <c r="AL13" s="86">
        <f t="shared" si="10"/>
        <v>0</v>
      </c>
      <c r="AM13" s="86">
        <f t="shared" si="10"/>
        <v>0</v>
      </c>
      <c r="AN13" s="86">
        <f t="shared" si="10"/>
        <v>9732.2199999999993</v>
      </c>
      <c r="AO13" s="86">
        <f t="shared" si="10"/>
        <v>0</v>
      </c>
      <c r="AP13" s="86">
        <f t="shared" si="10"/>
        <v>0</v>
      </c>
      <c r="AQ13" s="86">
        <f t="shared" si="10"/>
        <v>0</v>
      </c>
      <c r="AR13" s="86">
        <f t="shared" si="10"/>
        <v>0</v>
      </c>
      <c r="AS13" s="86">
        <f t="shared" si="10"/>
        <v>0</v>
      </c>
      <c r="AT13" s="86">
        <f t="shared" si="10"/>
        <v>0</v>
      </c>
      <c r="AU13" s="86">
        <f t="shared" si="10"/>
        <v>0</v>
      </c>
      <c r="AV13" s="86">
        <f t="shared" si="10"/>
        <v>0</v>
      </c>
      <c r="AW13" s="86">
        <f t="shared" si="10"/>
        <v>0</v>
      </c>
      <c r="AX13" s="86">
        <f t="shared" ref="AX13:CC13" si="11">SUM(AX10:AX12)</f>
        <v>0</v>
      </c>
      <c r="AY13" s="86">
        <f t="shared" si="11"/>
        <v>0</v>
      </c>
      <c r="AZ13" s="86">
        <f t="shared" si="11"/>
        <v>0</v>
      </c>
      <c r="BA13" s="86">
        <f t="shared" si="11"/>
        <v>0</v>
      </c>
      <c r="BB13" s="86">
        <f t="shared" si="11"/>
        <v>0</v>
      </c>
      <c r="BC13" s="86">
        <f t="shared" si="11"/>
        <v>0</v>
      </c>
      <c r="BD13" s="86">
        <f t="shared" si="11"/>
        <v>0</v>
      </c>
      <c r="BE13" s="86">
        <f t="shared" si="11"/>
        <v>0</v>
      </c>
      <c r="BF13" s="86">
        <f t="shared" si="11"/>
        <v>0</v>
      </c>
      <c r="BG13" s="86">
        <f t="shared" si="11"/>
        <v>0</v>
      </c>
      <c r="BH13" s="86">
        <f t="shared" si="11"/>
        <v>0</v>
      </c>
      <c r="BI13" s="86">
        <f t="shared" si="11"/>
        <v>0</v>
      </c>
      <c r="BJ13" s="86">
        <f t="shared" si="11"/>
        <v>0</v>
      </c>
      <c r="BK13" s="86">
        <f t="shared" si="11"/>
        <v>0</v>
      </c>
      <c r="BL13" s="86">
        <f t="shared" si="11"/>
        <v>0</v>
      </c>
      <c r="BM13" s="86">
        <f t="shared" si="11"/>
        <v>0</v>
      </c>
      <c r="BN13" s="86">
        <f t="shared" si="11"/>
        <v>0</v>
      </c>
      <c r="BO13" s="86">
        <f t="shared" si="11"/>
        <v>0</v>
      </c>
      <c r="BP13" s="86">
        <f t="shared" si="11"/>
        <v>0</v>
      </c>
      <c r="BQ13" s="86">
        <f t="shared" si="11"/>
        <v>0</v>
      </c>
      <c r="BR13" s="86">
        <f t="shared" si="11"/>
        <v>0</v>
      </c>
      <c r="BS13" s="86">
        <f t="shared" si="11"/>
        <v>0</v>
      </c>
      <c r="BT13" s="86">
        <f t="shared" si="11"/>
        <v>0</v>
      </c>
      <c r="BU13" s="86">
        <f t="shared" si="11"/>
        <v>0</v>
      </c>
      <c r="BV13" s="86">
        <f t="shared" si="11"/>
        <v>0</v>
      </c>
      <c r="BW13" s="86">
        <f t="shared" si="11"/>
        <v>0</v>
      </c>
      <c r="BX13" s="86">
        <f t="shared" si="11"/>
        <v>0</v>
      </c>
      <c r="BY13" s="86">
        <f t="shared" si="11"/>
        <v>0</v>
      </c>
      <c r="BZ13" s="86">
        <f t="shared" si="11"/>
        <v>0</v>
      </c>
      <c r="CA13" s="86">
        <f t="shared" si="11"/>
        <v>0</v>
      </c>
      <c r="CB13" s="86">
        <f t="shared" si="11"/>
        <v>0</v>
      </c>
      <c r="CC13" s="86">
        <f t="shared" si="11"/>
        <v>0</v>
      </c>
      <c r="CD13" s="86">
        <f t="shared" ref="CD13:DI13" si="12">SUM(CD10:CD12)</f>
        <v>0</v>
      </c>
      <c r="CE13" s="86">
        <f t="shared" si="12"/>
        <v>0</v>
      </c>
      <c r="CF13" s="86">
        <f t="shared" si="12"/>
        <v>0</v>
      </c>
      <c r="CG13" s="86">
        <f t="shared" si="12"/>
        <v>0</v>
      </c>
      <c r="CH13" s="86">
        <f t="shared" si="12"/>
        <v>0</v>
      </c>
      <c r="CI13" s="86">
        <f t="shared" si="12"/>
        <v>0</v>
      </c>
      <c r="CJ13" s="86">
        <f t="shared" si="12"/>
        <v>0</v>
      </c>
      <c r="CK13" s="86">
        <f t="shared" si="12"/>
        <v>0</v>
      </c>
      <c r="CL13" s="86">
        <f t="shared" si="12"/>
        <v>0</v>
      </c>
      <c r="CM13" s="86">
        <f t="shared" si="12"/>
        <v>0</v>
      </c>
      <c r="CN13" s="86">
        <f t="shared" si="12"/>
        <v>0</v>
      </c>
      <c r="CO13" s="86">
        <f t="shared" si="12"/>
        <v>0</v>
      </c>
      <c r="CP13" s="86">
        <f t="shared" si="12"/>
        <v>0</v>
      </c>
      <c r="CQ13" s="86">
        <f t="shared" si="12"/>
        <v>0</v>
      </c>
      <c r="CR13" s="86">
        <f t="shared" si="12"/>
        <v>0</v>
      </c>
      <c r="CS13" s="86">
        <f t="shared" si="12"/>
        <v>0</v>
      </c>
      <c r="CT13" s="86">
        <f t="shared" si="12"/>
        <v>0</v>
      </c>
      <c r="CU13" s="86">
        <f t="shared" si="12"/>
        <v>0</v>
      </c>
      <c r="CV13" s="86">
        <f t="shared" si="12"/>
        <v>0</v>
      </c>
      <c r="CW13" s="86">
        <f t="shared" si="12"/>
        <v>0</v>
      </c>
      <c r="CX13" s="86">
        <f t="shared" si="12"/>
        <v>0</v>
      </c>
      <c r="CY13" s="86">
        <f t="shared" si="12"/>
        <v>0</v>
      </c>
      <c r="CZ13" s="86">
        <f t="shared" si="12"/>
        <v>0</v>
      </c>
      <c r="DA13" s="86">
        <f t="shared" si="12"/>
        <v>0</v>
      </c>
      <c r="DB13" s="86">
        <f t="shared" si="12"/>
        <v>0</v>
      </c>
      <c r="DC13" s="86">
        <f t="shared" si="12"/>
        <v>0</v>
      </c>
      <c r="DD13" s="86">
        <f t="shared" si="12"/>
        <v>0</v>
      </c>
      <c r="DE13" s="86">
        <f t="shared" si="12"/>
        <v>0</v>
      </c>
      <c r="DF13" s="86">
        <f t="shared" si="12"/>
        <v>0</v>
      </c>
      <c r="DG13" s="86">
        <f t="shared" si="12"/>
        <v>0</v>
      </c>
      <c r="DH13" s="86">
        <f t="shared" si="12"/>
        <v>0</v>
      </c>
      <c r="DI13" s="86">
        <f t="shared" si="12"/>
        <v>0</v>
      </c>
      <c r="DJ13" s="86">
        <f t="shared" ref="DJ13:DM13" si="13">SUM(DJ10:DJ12)</f>
        <v>0</v>
      </c>
      <c r="DK13" s="86">
        <f t="shared" si="13"/>
        <v>0</v>
      </c>
      <c r="DL13" s="86">
        <f t="shared" si="13"/>
        <v>0</v>
      </c>
      <c r="DM13" s="86">
        <f t="shared" si="13"/>
        <v>0</v>
      </c>
      <c r="DN13" s="76">
        <f t="shared" si="8"/>
        <v>9732.2199999999993</v>
      </c>
      <c r="DO13" s="76">
        <f t="shared" si="9"/>
        <v>0</v>
      </c>
    </row>
    <row r="14" spans="1:119" ht="18.75" customHeight="1" x14ac:dyDescent="0.25">
      <c r="A14" s="64">
        <v>45899</v>
      </c>
      <c r="B14" s="65"/>
      <c r="C14" s="65">
        <v>6688</v>
      </c>
      <c r="D14" s="66" t="s">
        <v>301</v>
      </c>
      <c r="E14" s="67"/>
      <c r="F14" s="67"/>
      <c r="G14" s="67"/>
      <c r="H14" s="68"/>
      <c r="I14" s="69"/>
      <c r="J14" s="66" t="s">
        <v>302</v>
      </c>
      <c r="K14" s="70">
        <v>1</v>
      </c>
      <c r="L14" s="70">
        <v>8517</v>
      </c>
      <c r="M14" s="71">
        <f t="shared" ref="M14:M16" si="14">K14*L14</f>
        <v>8517</v>
      </c>
      <c r="N14" s="66"/>
      <c r="O14" s="72" t="s">
        <v>304</v>
      </c>
      <c r="P14" s="73"/>
      <c r="Q14" s="74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75"/>
      <c r="AF14" s="66"/>
      <c r="AG14" s="66"/>
      <c r="AH14" s="66"/>
      <c r="AI14" s="66"/>
      <c r="AJ14" s="66"/>
      <c r="AK14" s="66"/>
      <c r="AL14" s="66"/>
      <c r="AM14" s="66"/>
      <c r="AN14" s="75">
        <f>M14+P14-Q14</f>
        <v>8517</v>
      </c>
      <c r="AO14" s="66"/>
      <c r="AP14" s="75"/>
      <c r="AQ14" s="66"/>
      <c r="AR14" s="66"/>
      <c r="AS14" s="66"/>
      <c r="AT14" s="75"/>
      <c r="AU14" s="66"/>
      <c r="AV14" s="66"/>
      <c r="AW14" s="66"/>
      <c r="AX14" s="66"/>
      <c r="AY14" s="66"/>
      <c r="AZ14" s="75"/>
      <c r="BA14" s="66"/>
      <c r="BB14" s="75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75"/>
      <c r="BV14" s="66"/>
      <c r="BW14" s="66"/>
      <c r="BX14" s="75"/>
      <c r="BY14" s="66"/>
      <c r="BZ14" s="75"/>
      <c r="CA14" s="66"/>
      <c r="CB14" s="75"/>
      <c r="CC14" s="66"/>
      <c r="CD14" s="66"/>
      <c r="CE14" s="66"/>
      <c r="CF14" s="66"/>
      <c r="CG14" s="66"/>
      <c r="CH14" s="66"/>
      <c r="CI14" s="66"/>
      <c r="CJ14" s="66"/>
      <c r="CK14" s="66"/>
      <c r="CL14" s="66"/>
      <c r="CM14" s="66"/>
      <c r="CN14" s="66"/>
      <c r="CO14" s="66"/>
      <c r="CP14" s="66"/>
      <c r="CQ14" s="66"/>
      <c r="CR14" s="66"/>
      <c r="CS14" s="75"/>
      <c r="CT14" s="66"/>
      <c r="CU14" s="66"/>
      <c r="CV14" s="66"/>
      <c r="CW14" s="66"/>
      <c r="CX14" s="66"/>
      <c r="CY14" s="75"/>
      <c r="CZ14" s="66"/>
      <c r="DA14" s="75"/>
      <c r="DB14" s="75"/>
      <c r="DC14" s="75"/>
      <c r="DD14" s="75"/>
      <c r="DE14" s="75"/>
      <c r="DF14" s="75"/>
      <c r="DG14" s="66"/>
      <c r="DH14" s="75"/>
      <c r="DI14" s="66"/>
      <c r="DJ14" s="66"/>
      <c r="DK14" s="66"/>
      <c r="DL14" s="66"/>
      <c r="DM14" s="66"/>
      <c r="DN14" s="76">
        <f>SUM(Q14:DM14)-P14</f>
        <v>8517</v>
      </c>
      <c r="DO14" s="76">
        <f>DN14-M14</f>
        <v>0</v>
      </c>
    </row>
    <row r="15" spans="1:119" ht="18.75" customHeight="1" x14ac:dyDescent="0.25">
      <c r="A15" s="64">
        <v>45899</v>
      </c>
      <c r="B15" s="65"/>
      <c r="C15" s="65"/>
      <c r="D15" s="66"/>
      <c r="E15" s="77"/>
      <c r="F15" s="78"/>
      <c r="G15" s="79"/>
      <c r="H15" s="68"/>
      <c r="I15" s="69"/>
      <c r="J15" s="66" t="s">
        <v>303</v>
      </c>
      <c r="K15" s="70">
        <v>1</v>
      </c>
      <c r="L15" s="70">
        <v>4509</v>
      </c>
      <c r="M15" s="71">
        <f t="shared" si="14"/>
        <v>4509</v>
      </c>
      <c r="N15" s="66"/>
      <c r="O15" s="72" t="s">
        <v>304</v>
      </c>
      <c r="P15" s="73"/>
      <c r="Q15" s="74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75"/>
      <c r="AF15" s="66"/>
      <c r="AG15" s="66"/>
      <c r="AH15" s="66"/>
      <c r="AI15" s="66"/>
      <c r="AJ15" s="66"/>
      <c r="AK15" s="66"/>
      <c r="AL15" s="66"/>
      <c r="AM15" s="66"/>
      <c r="AN15" s="75">
        <f>M15+P15-Q15</f>
        <v>4509</v>
      </c>
      <c r="AO15" s="66"/>
      <c r="AP15" s="75"/>
      <c r="AQ15" s="66"/>
      <c r="AR15" s="66"/>
      <c r="AS15" s="66"/>
      <c r="AT15" s="75"/>
      <c r="AU15" s="66"/>
      <c r="AV15" s="66"/>
      <c r="AW15" s="66"/>
      <c r="AX15" s="66"/>
      <c r="AY15" s="66"/>
      <c r="AZ15" s="75"/>
      <c r="BA15" s="66"/>
      <c r="BB15" s="75"/>
      <c r="BC15" s="66"/>
      <c r="BD15" s="66"/>
      <c r="BE15" s="66"/>
      <c r="BF15" s="66"/>
      <c r="BG15" s="66"/>
      <c r="BH15" s="66"/>
      <c r="BI15" s="66"/>
      <c r="BJ15" s="66"/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BU15" s="75"/>
      <c r="BV15" s="66"/>
      <c r="BW15" s="66"/>
      <c r="BX15" s="75"/>
      <c r="BY15" s="66"/>
      <c r="BZ15" s="75"/>
      <c r="CA15" s="66"/>
      <c r="CB15" s="75"/>
      <c r="CC15" s="66"/>
      <c r="CD15" s="66"/>
      <c r="CE15" s="66"/>
      <c r="CF15" s="66"/>
      <c r="CG15" s="66"/>
      <c r="CH15" s="66"/>
      <c r="CI15" s="66"/>
      <c r="CJ15" s="66"/>
      <c r="CK15" s="66"/>
      <c r="CL15" s="66"/>
      <c r="CM15" s="66"/>
      <c r="CN15" s="66"/>
      <c r="CO15" s="66"/>
      <c r="CP15" s="66"/>
      <c r="CQ15" s="66"/>
      <c r="CR15" s="66"/>
      <c r="CS15" s="75"/>
      <c r="CT15" s="66"/>
      <c r="CU15" s="66"/>
      <c r="CV15" s="66"/>
      <c r="CW15" s="66"/>
      <c r="CX15" s="66"/>
      <c r="CY15" s="75"/>
      <c r="CZ15" s="66"/>
      <c r="DA15" s="75"/>
      <c r="DB15" s="75"/>
      <c r="DC15" s="75"/>
      <c r="DD15" s="75"/>
      <c r="DE15" s="75"/>
      <c r="DF15" s="75"/>
      <c r="DG15" s="66"/>
      <c r="DH15" s="75"/>
      <c r="DI15" s="66"/>
      <c r="DJ15" s="66"/>
      <c r="DK15" s="66"/>
      <c r="DL15" s="66"/>
      <c r="DM15" s="66"/>
      <c r="DN15" s="76">
        <f t="shared" ref="DN15:DN17" si="15">SUM(Q15:DM15)-P15</f>
        <v>4509</v>
      </c>
      <c r="DO15" s="76">
        <f t="shared" ref="DO15:DO17" si="16">DN15-M15</f>
        <v>0</v>
      </c>
    </row>
    <row r="16" spans="1:119" ht="18.75" customHeight="1" x14ac:dyDescent="0.25">
      <c r="A16" s="64">
        <v>45899</v>
      </c>
      <c r="B16" s="65"/>
      <c r="C16" s="65"/>
      <c r="D16" s="66"/>
      <c r="E16" s="77"/>
      <c r="F16" s="78"/>
      <c r="G16" s="79"/>
      <c r="H16" s="68"/>
      <c r="I16" s="69"/>
      <c r="J16" s="66" t="s">
        <v>311</v>
      </c>
      <c r="K16" s="70">
        <v>1</v>
      </c>
      <c r="L16" s="70">
        <v>4218.75</v>
      </c>
      <c r="M16" s="71">
        <f t="shared" si="14"/>
        <v>4218.75</v>
      </c>
      <c r="N16" s="66"/>
      <c r="O16" s="72" t="s">
        <v>304</v>
      </c>
      <c r="P16" s="73"/>
      <c r="Q16" s="74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75"/>
      <c r="AF16" s="66"/>
      <c r="AG16" s="66"/>
      <c r="AH16" s="66"/>
      <c r="AI16" s="66"/>
      <c r="AJ16" s="66"/>
      <c r="AK16" s="66"/>
      <c r="AL16" s="66"/>
      <c r="AM16" s="66"/>
      <c r="AN16" s="75">
        <f>M16+P16-Q16</f>
        <v>4218.75</v>
      </c>
      <c r="AO16" s="66"/>
      <c r="AP16" s="75"/>
      <c r="AQ16" s="66"/>
      <c r="AR16" s="66"/>
      <c r="AS16" s="66"/>
      <c r="AT16" s="75"/>
      <c r="AU16" s="66"/>
      <c r="AV16" s="66"/>
      <c r="AW16" s="66"/>
      <c r="AX16" s="66"/>
      <c r="AY16" s="66"/>
      <c r="AZ16" s="75"/>
      <c r="BA16" s="66"/>
      <c r="BB16" s="75"/>
      <c r="BC16" s="66"/>
      <c r="BD16" s="66"/>
      <c r="BE16" s="66"/>
      <c r="BF16" s="66"/>
      <c r="BG16" s="66"/>
      <c r="BH16" s="66"/>
      <c r="BI16" s="66"/>
      <c r="BJ16" s="66"/>
      <c r="BK16" s="66"/>
      <c r="BL16" s="66"/>
      <c r="BM16" s="66"/>
      <c r="BN16" s="66"/>
      <c r="BO16" s="66"/>
      <c r="BP16" s="66"/>
      <c r="BQ16" s="66"/>
      <c r="BR16" s="66"/>
      <c r="BS16" s="66"/>
      <c r="BT16" s="66"/>
      <c r="BU16" s="75"/>
      <c r="BV16" s="66"/>
      <c r="BW16" s="66"/>
      <c r="BX16" s="75"/>
      <c r="BY16" s="66"/>
      <c r="BZ16" s="75"/>
      <c r="CA16" s="66"/>
      <c r="CB16" s="75"/>
      <c r="CC16" s="66"/>
      <c r="CD16" s="66"/>
      <c r="CE16" s="66"/>
      <c r="CF16" s="66"/>
      <c r="CG16" s="66"/>
      <c r="CH16" s="66"/>
      <c r="CI16" s="66"/>
      <c r="CJ16" s="66"/>
      <c r="CK16" s="66"/>
      <c r="CL16" s="66"/>
      <c r="CM16" s="66"/>
      <c r="CN16" s="66"/>
      <c r="CO16" s="66"/>
      <c r="CP16" s="66"/>
      <c r="CQ16" s="66"/>
      <c r="CR16" s="66"/>
      <c r="CS16" s="75"/>
      <c r="CT16" s="66"/>
      <c r="CU16" s="66"/>
      <c r="CV16" s="66"/>
      <c r="CW16" s="66"/>
      <c r="CX16" s="66"/>
      <c r="CY16" s="75"/>
      <c r="CZ16" s="66"/>
      <c r="DA16" s="75"/>
      <c r="DB16" s="75"/>
      <c r="DC16" s="75"/>
      <c r="DD16" s="75"/>
      <c r="DE16" s="75"/>
      <c r="DF16" s="75"/>
      <c r="DG16" s="66"/>
      <c r="DH16" s="75"/>
      <c r="DI16" s="66"/>
      <c r="DJ16" s="66"/>
      <c r="DK16" s="66"/>
      <c r="DL16" s="66"/>
      <c r="DM16" s="66"/>
      <c r="DN16" s="76">
        <f t="shared" si="15"/>
        <v>4218.75</v>
      </c>
      <c r="DO16" s="76">
        <f t="shared" si="16"/>
        <v>0</v>
      </c>
    </row>
    <row r="17" spans="1:119" s="87" customFormat="1" ht="18.75" customHeight="1" x14ac:dyDescent="0.25">
      <c r="A17" s="80"/>
      <c r="B17" s="81"/>
      <c r="C17" s="82"/>
      <c r="D17" s="83"/>
      <c r="E17" s="83"/>
      <c r="F17" s="83"/>
      <c r="G17" s="83"/>
      <c r="H17" s="84"/>
      <c r="I17" s="81"/>
      <c r="J17" s="83"/>
      <c r="K17" s="85"/>
      <c r="L17" s="85"/>
      <c r="M17" s="86">
        <f>SUM(M14:M16)</f>
        <v>17244.75</v>
      </c>
      <c r="N17" s="86">
        <f>M17</f>
        <v>17244.75</v>
      </c>
      <c r="O17" s="85" t="s">
        <v>304</v>
      </c>
      <c r="P17" s="86"/>
      <c r="Q17" s="86"/>
      <c r="R17" s="86">
        <f t="shared" ref="R17:AW17" si="17">SUM(R14:R16)</f>
        <v>0</v>
      </c>
      <c r="S17" s="86">
        <f t="shared" si="17"/>
        <v>0</v>
      </c>
      <c r="T17" s="86">
        <f t="shared" si="17"/>
        <v>0</v>
      </c>
      <c r="U17" s="86">
        <f t="shared" si="17"/>
        <v>0</v>
      </c>
      <c r="V17" s="86">
        <f t="shared" si="17"/>
        <v>0</v>
      </c>
      <c r="W17" s="86">
        <f t="shared" si="17"/>
        <v>0</v>
      </c>
      <c r="X17" s="86">
        <f t="shared" si="17"/>
        <v>0</v>
      </c>
      <c r="Y17" s="86">
        <f t="shared" si="17"/>
        <v>0</v>
      </c>
      <c r="Z17" s="86">
        <f t="shared" si="17"/>
        <v>0</v>
      </c>
      <c r="AA17" s="86">
        <f t="shared" si="17"/>
        <v>0</v>
      </c>
      <c r="AB17" s="86">
        <f t="shared" si="17"/>
        <v>0</v>
      </c>
      <c r="AC17" s="86">
        <f t="shared" si="17"/>
        <v>0</v>
      </c>
      <c r="AD17" s="86">
        <f t="shared" si="17"/>
        <v>0</v>
      </c>
      <c r="AE17" s="86">
        <f t="shared" si="17"/>
        <v>0</v>
      </c>
      <c r="AF17" s="86">
        <f t="shared" si="17"/>
        <v>0</v>
      </c>
      <c r="AG17" s="86">
        <f t="shared" si="17"/>
        <v>0</v>
      </c>
      <c r="AH17" s="86">
        <f t="shared" si="17"/>
        <v>0</v>
      </c>
      <c r="AI17" s="86">
        <f t="shared" si="17"/>
        <v>0</v>
      </c>
      <c r="AJ17" s="86">
        <f t="shared" si="17"/>
        <v>0</v>
      </c>
      <c r="AK17" s="86">
        <f t="shared" si="17"/>
        <v>0</v>
      </c>
      <c r="AL17" s="86">
        <f t="shared" si="17"/>
        <v>0</v>
      </c>
      <c r="AM17" s="86">
        <f t="shared" si="17"/>
        <v>0</v>
      </c>
      <c r="AN17" s="86">
        <f t="shared" si="17"/>
        <v>17244.75</v>
      </c>
      <c r="AO17" s="86">
        <f t="shared" si="17"/>
        <v>0</v>
      </c>
      <c r="AP17" s="86">
        <f t="shared" si="17"/>
        <v>0</v>
      </c>
      <c r="AQ17" s="86">
        <f t="shared" si="17"/>
        <v>0</v>
      </c>
      <c r="AR17" s="86">
        <f t="shared" si="17"/>
        <v>0</v>
      </c>
      <c r="AS17" s="86">
        <f t="shared" si="17"/>
        <v>0</v>
      </c>
      <c r="AT17" s="86">
        <f t="shared" si="17"/>
        <v>0</v>
      </c>
      <c r="AU17" s="86">
        <f t="shared" si="17"/>
        <v>0</v>
      </c>
      <c r="AV17" s="86">
        <f t="shared" si="17"/>
        <v>0</v>
      </c>
      <c r="AW17" s="86">
        <f t="shared" si="17"/>
        <v>0</v>
      </c>
      <c r="AX17" s="86">
        <f t="shared" ref="AX17:CC17" si="18">SUM(AX14:AX16)</f>
        <v>0</v>
      </c>
      <c r="AY17" s="86">
        <f t="shared" si="18"/>
        <v>0</v>
      </c>
      <c r="AZ17" s="86">
        <f t="shared" si="18"/>
        <v>0</v>
      </c>
      <c r="BA17" s="86">
        <f t="shared" si="18"/>
        <v>0</v>
      </c>
      <c r="BB17" s="86">
        <f t="shared" si="18"/>
        <v>0</v>
      </c>
      <c r="BC17" s="86">
        <f t="shared" si="18"/>
        <v>0</v>
      </c>
      <c r="BD17" s="86">
        <f t="shared" si="18"/>
        <v>0</v>
      </c>
      <c r="BE17" s="86">
        <f t="shared" si="18"/>
        <v>0</v>
      </c>
      <c r="BF17" s="86">
        <f t="shared" si="18"/>
        <v>0</v>
      </c>
      <c r="BG17" s="86">
        <f t="shared" si="18"/>
        <v>0</v>
      </c>
      <c r="BH17" s="86">
        <f t="shared" si="18"/>
        <v>0</v>
      </c>
      <c r="BI17" s="86">
        <f t="shared" si="18"/>
        <v>0</v>
      </c>
      <c r="BJ17" s="86">
        <f t="shared" si="18"/>
        <v>0</v>
      </c>
      <c r="BK17" s="86">
        <f t="shared" si="18"/>
        <v>0</v>
      </c>
      <c r="BL17" s="86">
        <f t="shared" si="18"/>
        <v>0</v>
      </c>
      <c r="BM17" s="86">
        <f t="shared" si="18"/>
        <v>0</v>
      </c>
      <c r="BN17" s="86">
        <f t="shared" si="18"/>
        <v>0</v>
      </c>
      <c r="BO17" s="86">
        <f t="shared" si="18"/>
        <v>0</v>
      </c>
      <c r="BP17" s="86">
        <f t="shared" si="18"/>
        <v>0</v>
      </c>
      <c r="BQ17" s="86">
        <f t="shared" si="18"/>
        <v>0</v>
      </c>
      <c r="BR17" s="86">
        <f t="shared" si="18"/>
        <v>0</v>
      </c>
      <c r="BS17" s="86">
        <f t="shared" si="18"/>
        <v>0</v>
      </c>
      <c r="BT17" s="86">
        <f t="shared" si="18"/>
        <v>0</v>
      </c>
      <c r="BU17" s="86">
        <f t="shared" si="18"/>
        <v>0</v>
      </c>
      <c r="BV17" s="86">
        <f t="shared" si="18"/>
        <v>0</v>
      </c>
      <c r="BW17" s="86">
        <f t="shared" si="18"/>
        <v>0</v>
      </c>
      <c r="BX17" s="86">
        <f t="shared" si="18"/>
        <v>0</v>
      </c>
      <c r="BY17" s="86">
        <f t="shared" si="18"/>
        <v>0</v>
      </c>
      <c r="BZ17" s="86">
        <f t="shared" si="18"/>
        <v>0</v>
      </c>
      <c r="CA17" s="86">
        <f t="shared" si="18"/>
        <v>0</v>
      </c>
      <c r="CB17" s="86">
        <f t="shared" si="18"/>
        <v>0</v>
      </c>
      <c r="CC17" s="86">
        <f t="shared" si="18"/>
        <v>0</v>
      </c>
      <c r="CD17" s="86">
        <f t="shared" ref="CD17:DI17" si="19">SUM(CD14:CD16)</f>
        <v>0</v>
      </c>
      <c r="CE17" s="86">
        <f t="shared" si="19"/>
        <v>0</v>
      </c>
      <c r="CF17" s="86">
        <f t="shared" si="19"/>
        <v>0</v>
      </c>
      <c r="CG17" s="86">
        <f t="shared" si="19"/>
        <v>0</v>
      </c>
      <c r="CH17" s="86">
        <f t="shared" si="19"/>
        <v>0</v>
      </c>
      <c r="CI17" s="86">
        <f t="shared" si="19"/>
        <v>0</v>
      </c>
      <c r="CJ17" s="86">
        <f t="shared" si="19"/>
        <v>0</v>
      </c>
      <c r="CK17" s="86">
        <f t="shared" si="19"/>
        <v>0</v>
      </c>
      <c r="CL17" s="86">
        <f t="shared" si="19"/>
        <v>0</v>
      </c>
      <c r="CM17" s="86">
        <f t="shared" si="19"/>
        <v>0</v>
      </c>
      <c r="CN17" s="86">
        <f t="shared" si="19"/>
        <v>0</v>
      </c>
      <c r="CO17" s="86">
        <f t="shared" si="19"/>
        <v>0</v>
      </c>
      <c r="CP17" s="86">
        <f t="shared" si="19"/>
        <v>0</v>
      </c>
      <c r="CQ17" s="86">
        <f t="shared" si="19"/>
        <v>0</v>
      </c>
      <c r="CR17" s="86">
        <f t="shared" si="19"/>
        <v>0</v>
      </c>
      <c r="CS17" s="86">
        <f t="shared" si="19"/>
        <v>0</v>
      </c>
      <c r="CT17" s="86">
        <f t="shared" si="19"/>
        <v>0</v>
      </c>
      <c r="CU17" s="86">
        <f t="shared" si="19"/>
        <v>0</v>
      </c>
      <c r="CV17" s="86">
        <f t="shared" si="19"/>
        <v>0</v>
      </c>
      <c r="CW17" s="86">
        <f t="shared" si="19"/>
        <v>0</v>
      </c>
      <c r="CX17" s="86">
        <f t="shared" si="19"/>
        <v>0</v>
      </c>
      <c r="CY17" s="86">
        <f t="shared" si="19"/>
        <v>0</v>
      </c>
      <c r="CZ17" s="86">
        <f t="shared" si="19"/>
        <v>0</v>
      </c>
      <c r="DA17" s="86">
        <f t="shared" si="19"/>
        <v>0</v>
      </c>
      <c r="DB17" s="86">
        <f t="shared" si="19"/>
        <v>0</v>
      </c>
      <c r="DC17" s="86">
        <f t="shared" si="19"/>
        <v>0</v>
      </c>
      <c r="DD17" s="86">
        <f t="shared" si="19"/>
        <v>0</v>
      </c>
      <c r="DE17" s="86">
        <f t="shared" si="19"/>
        <v>0</v>
      </c>
      <c r="DF17" s="86">
        <f t="shared" si="19"/>
        <v>0</v>
      </c>
      <c r="DG17" s="86">
        <f t="shared" si="19"/>
        <v>0</v>
      </c>
      <c r="DH17" s="86">
        <f t="shared" si="19"/>
        <v>0</v>
      </c>
      <c r="DI17" s="86">
        <f t="shared" si="19"/>
        <v>0</v>
      </c>
      <c r="DJ17" s="86">
        <f t="shared" ref="DJ17:DM17" si="20">SUM(DJ14:DJ16)</f>
        <v>0</v>
      </c>
      <c r="DK17" s="86">
        <f t="shared" si="20"/>
        <v>0</v>
      </c>
      <c r="DL17" s="86">
        <f t="shared" si="20"/>
        <v>0</v>
      </c>
      <c r="DM17" s="86">
        <f t="shared" si="20"/>
        <v>0</v>
      </c>
      <c r="DN17" s="76">
        <f t="shared" si="15"/>
        <v>17244.75</v>
      </c>
      <c r="DO17" s="76">
        <f t="shared" si="16"/>
        <v>0</v>
      </c>
    </row>
    <row r="18" spans="1:119" ht="18.75" customHeight="1" x14ac:dyDescent="0.25">
      <c r="A18" s="64">
        <v>45908</v>
      </c>
      <c r="B18" s="65"/>
      <c r="C18" s="65">
        <v>6689</v>
      </c>
      <c r="D18" s="66" t="s">
        <v>301</v>
      </c>
      <c r="E18" s="67"/>
      <c r="F18" s="67"/>
      <c r="G18" s="67"/>
      <c r="H18" s="68"/>
      <c r="I18" s="69"/>
      <c r="J18" s="66" t="s">
        <v>315</v>
      </c>
      <c r="K18" s="70">
        <v>1</v>
      </c>
      <c r="L18" s="70">
        <v>3945.38</v>
      </c>
      <c r="M18" s="71">
        <f t="shared" ref="M18:M20" si="21">K18*L18</f>
        <v>3945.38</v>
      </c>
      <c r="N18" s="66"/>
      <c r="O18" s="72" t="s">
        <v>304</v>
      </c>
      <c r="P18" s="73"/>
      <c r="Q18" s="74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75"/>
      <c r="AF18" s="66"/>
      <c r="AG18" s="66"/>
      <c r="AH18" s="66"/>
      <c r="AI18" s="66"/>
      <c r="AJ18" s="66"/>
      <c r="AK18" s="66"/>
      <c r="AL18" s="66"/>
      <c r="AM18" s="66"/>
      <c r="AN18" s="75">
        <f>M18+P18-Q18</f>
        <v>3945.38</v>
      </c>
      <c r="AO18" s="66"/>
      <c r="AP18" s="75"/>
      <c r="AQ18" s="66"/>
      <c r="AR18" s="66"/>
      <c r="AS18" s="66"/>
      <c r="AT18" s="75"/>
      <c r="AU18" s="66"/>
      <c r="AV18" s="66"/>
      <c r="AW18" s="66"/>
      <c r="AX18" s="66"/>
      <c r="AY18" s="66"/>
      <c r="AZ18" s="75"/>
      <c r="BA18" s="66"/>
      <c r="BB18" s="75"/>
      <c r="BC18" s="66"/>
      <c r="BD18" s="66"/>
      <c r="BE18" s="66"/>
      <c r="BF18" s="66"/>
      <c r="BG18" s="66"/>
      <c r="BH18" s="66"/>
      <c r="BI18" s="66"/>
      <c r="BJ18" s="66"/>
      <c r="BK18" s="66"/>
      <c r="BL18" s="66"/>
      <c r="BM18" s="66"/>
      <c r="BN18" s="66"/>
      <c r="BO18" s="66"/>
      <c r="BP18" s="66"/>
      <c r="BQ18" s="66"/>
      <c r="BR18" s="66"/>
      <c r="BS18" s="66"/>
      <c r="BT18" s="66"/>
      <c r="BU18" s="75"/>
      <c r="BV18" s="66"/>
      <c r="BW18" s="66"/>
      <c r="BX18" s="75"/>
      <c r="BY18" s="66"/>
      <c r="BZ18" s="75"/>
      <c r="CA18" s="66"/>
      <c r="CB18" s="75"/>
      <c r="CC18" s="66"/>
      <c r="CD18" s="66"/>
      <c r="CE18" s="66"/>
      <c r="CF18" s="66"/>
      <c r="CG18" s="66"/>
      <c r="CH18" s="66"/>
      <c r="CI18" s="66"/>
      <c r="CJ18" s="66"/>
      <c r="CK18" s="66"/>
      <c r="CL18" s="66"/>
      <c r="CM18" s="66"/>
      <c r="CN18" s="66"/>
      <c r="CO18" s="66"/>
      <c r="CP18" s="66"/>
      <c r="CQ18" s="66"/>
      <c r="CR18" s="66"/>
      <c r="CS18" s="75"/>
      <c r="CT18" s="66"/>
      <c r="CU18" s="66"/>
      <c r="CV18" s="66"/>
      <c r="CW18" s="66"/>
      <c r="CX18" s="66"/>
      <c r="CY18" s="75"/>
      <c r="CZ18" s="66"/>
      <c r="DA18" s="75"/>
      <c r="DB18" s="75"/>
      <c r="DC18" s="75"/>
      <c r="DD18" s="75"/>
      <c r="DE18" s="75"/>
      <c r="DF18" s="75"/>
      <c r="DG18" s="66"/>
      <c r="DH18" s="75"/>
      <c r="DI18" s="66"/>
      <c r="DJ18" s="66"/>
      <c r="DK18" s="66"/>
      <c r="DL18" s="66"/>
      <c r="DM18" s="66"/>
      <c r="DN18" s="76">
        <f>SUM(Q18:DM18)-P18</f>
        <v>3945.38</v>
      </c>
      <c r="DO18" s="76">
        <f>DN18-M18</f>
        <v>0</v>
      </c>
    </row>
    <row r="19" spans="1:119" ht="18.75" customHeight="1" x14ac:dyDescent="0.25">
      <c r="A19" s="64">
        <v>45908</v>
      </c>
      <c r="B19" s="65"/>
      <c r="C19" s="65"/>
      <c r="D19" s="66"/>
      <c r="E19" s="77"/>
      <c r="F19" s="78"/>
      <c r="G19" s="79"/>
      <c r="H19" s="68"/>
      <c r="I19" s="69"/>
      <c r="J19" s="66" t="s">
        <v>305</v>
      </c>
      <c r="K19" s="70">
        <v>1</v>
      </c>
      <c r="L19" s="70">
        <v>8517</v>
      </c>
      <c r="M19" s="71">
        <f t="shared" si="21"/>
        <v>8517</v>
      </c>
      <c r="N19" s="66"/>
      <c r="O19" s="72" t="s">
        <v>304</v>
      </c>
      <c r="P19" s="73"/>
      <c r="Q19" s="74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75"/>
      <c r="AF19" s="66"/>
      <c r="AG19" s="66"/>
      <c r="AH19" s="66"/>
      <c r="AI19" s="66"/>
      <c r="AJ19" s="66"/>
      <c r="AK19" s="66"/>
      <c r="AL19" s="66"/>
      <c r="AM19" s="66"/>
      <c r="AN19" s="75">
        <f>M19+P19-Q19</f>
        <v>8517</v>
      </c>
      <c r="AO19" s="66"/>
      <c r="AP19" s="75"/>
      <c r="AQ19" s="66"/>
      <c r="AR19" s="66"/>
      <c r="AS19" s="66"/>
      <c r="AT19" s="75"/>
      <c r="AU19" s="66"/>
      <c r="AV19" s="66"/>
      <c r="AW19" s="66"/>
      <c r="AX19" s="66"/>
      <c r="AY19" s="66"/>
      <c r="AZ19" s="75"/>
      <c r="BA19" s="66"/>
      <c r="BB19" s="75"/>
      <c r="BC19" s="66"/>
      <c r="BD19" s="66"/>
      <c r="BE19" s="66"/>
      <c r="BF19" s="66"/>
      <c r="BG19" s="66"/>
      <c r="BH19" s="66"/>
      <c r="BI19" s="66"/>
      <c r="BJ19" s="66"/>
      <c r="BK19" s="66"/>
      <c r="BL19" s="66"/>
      <c r="BM19" s="66"/>
      <c r="BN19" s="66"/>
      <c r="BO19" s="66"/>
      <c r="BP19" s="66"/>
      <c r="BQ19" s="66"/>
      <c r="BR19" s="66"/>
      <c r="BS19" s="66"/>
      <c r="BT19" s="66"/>
      <c r="BU19" s="75"/>
      <c r="BV19" s="66"/>
      <c r="BW19" s="66"/>
      <c r="BX19" s="75"/>
      <c r="BY19" s="66"/>
      <c r="BZ19" s="75"/>
      <c r="CA19" s="66"/>
      <c r="CB19" s="75"/>
      <c r="CC19" s="66"/>
      <c r="CD19" s="66"/>
      <c r="CE19" s="66"/>
      <c r="CF19" s="66"/>
      <c r="CG19" s="66"/>
      <c r="CH19" s="66"/>
      <c r="CI19" s="66"/>
      <c r="CJ19" s="66"/>
      <c r="CK19" s="66"/>
      <c r="CL19" s="66"/>
      <c r="CM19" s="66"/>
      <c r="CN19" s="66"/>
      <c r="CO19" s="66"/>
      <c r="CP19" s="66"/>
      <c r="CQ19" s="66"/>
      <c r="CR19" s="66"/>
      <c r="CS19" s="75"/>
      <c r="CT19" s="66"/>
      <c r="CU19" s="66"/>
      <c r="CV19" s="66"/>
      <c r="CW19" s="66"/>
      <c r="CX19" s="66"/>
      <c r="CY19" s="75"/>
      <c r="CZ19" s="66"/>
      <c r="DA19" s="75"/>
      <c r="DB19" s="75"/>
      <c r="DC19" s="75"/>
      <c r="DD19" s="75"/>
      <c r="DE19" s="75"/>
      <c r="DF19" s="75"/>
      <c r="DG19" s="66"/>
      <c r="DH19" s="75"/>
      <c r="DI19" s="66"/>
      <c r="DJ19" s="66"/>
      <c r="DK19" s="66"/>
      <c r="DL19" s="66"/>
      <c r="DM19" s="66"/>
      <c r="DN19" s="76">
        <f t="shared" ref="DN19:DN21" si="22">SUM(Q19:DM19)-P19</f>
        <v>8517</v>
      </c>
      <c r="DO19" s="76">
        <f t="shared" ref="DO19:DO21" si="23">DN19-M19</f>
        <v>0</v>
      </c>
    </row>
    <row r="20" spans="1:119" ht="18.75" customHeight="1" x14ac:dyDescent="0.25">
      <c r="A20" s="64">
        <v>45908</v>
      </c>
      <c r="B20" s="65"/>
      <c r="C20" s="65"/>
      <c r="D20" s="66"/>
      <c r="E20" s="77"/>
      <c r="F20" s="78"/>
      <c r="G20" s="79"/>
      <c r="H20" s="68"/>
      <c r="I20" s="69"/>
      <c r="J20" s="66" t="s">
        <v>303</v>
      </c>
      <c r="K20" s="70">
        <v>1</v>
      </c>
      <c r="L20" s="70">
        <v>7482</v>
      </c>
      <c r="M20" s="71">
        <f t="shared" si="21"/>
        <v>7482</v>
      </c>
      <c r="N20" s="66"/>
      <c r="O20" s="72" t="s">
        <v>304</v>
      </c>
      <c r="P20" s="73"/>
      <c r="Q20" s="74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75"/>
      <c r="AF20" s="66"/>
      <c r="AG20" s="66"/>
      <c r="AH20" s="66"/>
      <c r="AI20" s="66"/>
      <c r="AJ20" s="66"/>
      <c r="AK20" s="66"/>
      <c r="AL20" s="66"/>
      <c r="AM20" s="66"/>
      <c r="AN20" s="75">
        <f>M20+P20-Q20</f>
        <v>7482</v>
      </c>
      <c r="AO20" s="66"/>
      <c r="AP20" s="75"/>
      <c r="AQ20" s="66"/>
      <c r="AR20" s="66"/>
      <c r="AS20" s="66"/>
      <c r="AT20" s="75"/>
      <c r="AU20" s="66"/>
      <c r="AV20" s="66"/>
      <c r="AW20" s="66"/>
      <c r="AX20" s="66"/>
      <c r="AY20" s="66"/>
      <c r="AZ20" s="75"/>
      <c r="BA20" s="66"/>
      <c r="BB20" s="75"/>
      <c r="BC20" s="66"/>
      <c r="BD20" s="66"/>
      <c r="BE20" s="66"/>
      <c r="BF20" s="66"/>
      <c r="BG20" s="66"/>
      <c r="BH20" s="66"/>
      <c r="BI20" s="66"/>
      <c r="BJ20" s="66"/>
      <c r="BK20" s="66"/>
      <c r="BL20" s="66"/>
      <c r="BM20" s="66"/>
      <c r="BN20" s="66"/>
      <c r="BO20" s="66"/>
      <c r="BP20" s="66"/>
      <c r="BQ20" s="66"/>
      <c r="BR20" s="66"/>
      <c r="BS20" s="66"/>
      <c r="BT20" s="66"/>
      <c r="BU20" s="75"/>
      <c r="BV20" s="66"/>
      <c r="BW20" s="66"/>
      <c r="BX20" s="75"/>
      <c r="BY20" s="66"/>
      <c r="BZ20" s="75"/>
      <c r="CA20" s="66"/>
      <c r="CB20" s="75"/>
      <c r="CC20" s="66"/>
      <c r="CD20" s="66"/>
      <c r="CE20" s="66"/>
      <c r="CF20" s="66"/>
      <c r="CG20" s="66"/>
      <c r="CH20" s="66"/>
      <c r="CI20" s="66"/>
      <c r="CJ20" s="66"/>
      <c r="CK20" s="66"/>
      <c r="CL20" s="66"/>
      <c r="CM20" s="66"/>
      <c r="CN20" s="66"/>
      <c r="CO20" s="66"/>
      <c r="CP20" s="66"/>
      <c r="CQ20" s="66"/>
      <c r="CR20" s="66"/>
      <c r="CS20" s="75"/>
      <c r="CT20" s="66"/>
      <c r="CU20" s="66"/>
      <c r="CV20" s="66"/>
      <c r="CW20" s="66"/>
      <c r="CX20" s="66"/>
      <c r="CY20" s="75"/>
      <c r="CZ20" s="66"/>
      <c r="DA20" s="75"/>
      <c r="DB20" s="75"/>
      <c r="DC20" s="75"/>
      <c r="DD20" s="75"/>
      <c r="DE20" s="75"/>
      <c r="DF20" s="75"/>
      <c r="DG20" s="66"/>
      <c r="DH20" s="75"/>
      <c r="DI20" s="66"/>
      <c r="DJ20" s="66"/>
      <c r="DK20" s="66"/>
      <c r="DL20" s="66"/>
      <c r="DM20" s="66"/>
      <c r="DN20" s="76">
        <f t="shared" si="22"/>
        <v>7482</v>
      </c>
      <c r="DO20" s="76">
        <f t="shared" si="23"/>
        <v>0</v>
      </c>
    </row>
    <row r="21" spans="1:119" s="87" customFormat="1" ht="18.75" customHeight="1" x14ac:dyDescent="0.25">
      <c r="A21" s="80"/>
      <c r="B21" s="81"/>
      <c r="C21" s="82"/>
      <c r="D21" s="83"/>
      <c r="E21" s="83"/>
      <c r="F21" s="83"/>
      <c r="G21" s="83"/>
      <c r="H21" s="84"/>
      <c r="I21" s="81"/>
      <c r="J21" s="83"/>
      <c r="K21" s="85"/>
      <c r="L21" s="85"/>
      <c r="M21" s="86">
        <f>SUM(M18:M20)</f>
        <v>19944.38</v>
      </c>
      <c r="N21" s="86">
        <f>M21</f>
        <v>19944.38</v>
      </c>
      <c r="O21" s="85" t="s">
        <v>304</v>
      </c>
      <c r="P21" s="86"/>
      <c r="Q21" s="86"/>
      <c r="R21" s="86">
        <f t="shared" ref="R21:AW21" si="24">SUM(R18:R20)</f>
        <v>0</v>
      </c>
      <c r="S21" s="86">
        <f t="shared" si="24"/>
        <v>0</v>
      </c>
      <c r="T21" s="86">
        <f t="shared" si="24"/>
        <v>0</v>
      </c>
      <c r="U21" s="86">
        <f t="shared" si="24"/>
        <v>0</v>
      </c>
      <c r="V21" s="86">
        <f t="shared" si="24"/>
        <v>0</v>
      </c>
      <c r="W21" s="86">
        <f t="shared" si="24"/>
        <v>0</v>
      </c>
      <c r="X21" s="86">
        <f t="shared" si="24"/>
        <v>0</v>
      </c>
      <c r="Y21" s="86">
        <f t="shared" si="24"/>
        <v>0</v>
      </c>
      <c r="Z21" s="86">
        <f t="shared" si="24"/>
        <v>0</v>
      </c>
      <c r="AA21" s="86">
        <f t="shared" si="24"/>
        <v>0</v>
      </c>
      <c r="AB21" s="86">
        <f t="shared" si="24"/>
        <v>0</v>
      </c>
      <c r="AC21" s="86">
        <f t="shared" si="24"/>
        <v>0</v>
      </c>
      <c r="AD21" s="86">
        <f t="shared" si="24"/>
        <v>0</v>
      </c>
      <c r="AE21" s="86">
        <f t="shared" si="24"/>
        <v>0</v>
      </c>
      <c r="AF21" s="86">
        <f t="shared" si="24"/>
        <v>0</v>
      </c>
      <c r="AG21" s="86">
        <f t="shared" si="24"/>
        <v>0</v>
      </c>
      <c r="AH21" s="86">
        <f t="shared" si="24"/>
        <v>0</v>
      </c>
      <c r="AI21" s="86">
        <f t="shared" si="24"/>
        <v>0</v>
      </c>
      <c r="AJ21" s="86">
        <f t="shared" si="24"/>
        <v>0</v>
      </c>
      <c r="AK21" s="86">
        <f t="shared" si="24"/>
        <v>0</v>
      </c>
      <c r="AL21" s="86">
        <f t="shared" si="24"/>
        <v>0</v>
      </c>
      <c r="AM21" s="86">
        <f t="shared" si="24"/>
        <v>0</v>
      </c>
      <c r="AN21" s="86">
        <f t="shared" si="24"/>
        <v>19944.38</v>
      </c>
      <c r="AO21" s="86">
        <f t="shared" si="24"/>
        <v>0</v>
      </c>
      <c r="AP21" s="86">
        <f t="shared" si="24"/>
        <v>0</v>
      </c>
      <c r="AQ21" s="86">
        <f t="shared" si="24"/>
        <v>0</v>
      </c>
      <c r="AR21" s="86">
        <f t="shared" si="24"/>
        <v>0</v>
      </c>
      <c r="AS21" s="86">
        <f t="shared" si="24"/>
        <v>0</v>
      </c>
      <c r="AT21" s="86">
        <f t="shared" si="24"/>
        <v>0</v>
      </c>
      <c r="AU21" s="86">
        <f t="shared" si="24"/>
        <v>0</v>
      </c>
      <c r="AV21" s="86">
        <f t="shared" si="24"/>
        <v>0</v>
      </c>
      <c r="AW21" s="86">
        <f t="shared" si="24"/>
        <v>0</v>
      </c>
      <c r="AX21" s="86">
        <f t="shared" ref="AX21:CC21" si="25">SUM(AX18:AX20)</f>
        <v>0</v>
      </c>
      <c r="AY21" s="86">
        <f t="shared" si="25"/>
        <v>0</v>
      </c>
      <c r="AZ21" s="86">
        <f t="shared" si="25"/>
        <v>0</v>
      </c>
      <c r="BA21" s="86">
        <f t="shared" si="25"/>
        <v>0</v>
      </c>
      <c r="BB21" s="86">
        <f t="shared" si="25"/>
        <v>0</v>
      </c>
      <c r="BC21" s="86">
        <f t="shared" si="25"/>
        <v>0</v>
      </c>
      <c r="BD21" s="86">
        <f t="shared" si="25"/>
        <v>0</v>
      </c>
      <c r="BE21" s="86">
        <f t="shared" si="25"/>
        <v>0</v>
      </c>
      <c r="BF21" s="86">
        <f t="shared" si="25"/>
        <v>0</v>
      </c>
      <c r="BG21" s="86">
        <f t="shared" si="25"/>
        <v>0</v>
      </c>
      <c r="BH21" s="86">
        <f t="shared" si="25"/>
        <v>0</v>
      </c>
      <c r="BI21" s="86">
        <f t="shared" si="25"/>
        <v>0</v>
      </c>
      <c r="BJ21" s="86">
        <f t="shared" si="25"/>
        <v>0</v>
      </c>
      <c r="BK21" s="86">
        <f t="shared" si="25"/>
        <v>0</v>
      </c>
      <c r="BL21" s="86">
        <f t="shared" si="25"/>
        <v>0</v>
      </c>
      <c r="BM21" s="86">
        <f t="shared" si="25"/>
        <v>0</v>
      </c>
      <c r="BN21" s="86">
        <f t="shared" si="25"/>
        <v>0</v>
      </c>
      <c r="BO21" s="86">
        <f t="shared" si="25"/>
        <v>0</v>
      </c>
      <c r="BP21" s="86">
        <f t="shared" si="25"/>
        <v>0</v>
      </c>
      <c r="BQ21" s="86">
        <f t="shared" si="25"/>
        <v>0</v>
      </c>
      <c r="BR21" s="86">
        <f t="shared" si="25"/>
        <v>0</v>
      </c>
      <c r="BS21" s="86">
        <f t="shared" si="25"/>
        <v>0</v>
      </c>
      <c r="BT21" s="86">
        <f t="shared" si="25"/>
        <v>0</v>
      </c>
      <c r="BU21" s="86">
        <f t="shared" si="25"/>
        <v>0</v>
      </c>
      <c r="BV21" s="86">
        <f t="shared" si="25"/>
        <v>0</v>
      </c>
      <c r="BW21" s="86">
        <f t="shared" si="25"/>
        <v>0</v>
      </c>
      <c r="BX21" s="86">
        <f t="shared" si="25"/>
        <v>0</v>
      </c>
      <c r="BY21" s="86">
        <f t="shared" si="25"/>
        <v>0</v>
      </c>
      <c r="BZ21" s="86">
        <f t="shared" si="25"/>
        <v>0</v>
      </c>
      <c r="CA21" s="86">
        <f t="shared" si="25"/>
        <v>0</v>
      </c>
      <c r="CB21" s="86">
        <f t="shared" si="25"/>
        <v>0</v>
      </c>
      <c r="CC21" s="86">
        <f t="shared" si="25"/>
        <v>0</v>
      </c>
      <c r="CD21" s="86">
        <f t="shared" ref="CD21:DI21" si="26">SUM(CD18:CD20)</f>
        <v>0</v>
      </c>
      <c r="CE21" s="86">
        <f t="shared" si="26"/>
        <v>0</v>
      </c>
      <c r="CF21" s="86">
        <f t="shared" si="26"/>
        <v>0</v>
      </c>
      <c r="CG21" s="86">
        <f t="shared" si="26"/>
        <v>0</v>
      </c>
      <c r="CH21" s="86">
        <f t="shared" si="26"/>
        <v>0</v>
      </c>
      <c r="CI21" s="86">
        <f t="shared" si="26"/>
        <v>0</v>
      </c>
      <c r="CJ21" s="86">
        <f t="shared" si="26"/>
        <v>0</v>
      </c>
      <c r="CK21" s="86">
        <f t="shared" si="26"/>
        <v>0</v>
      </c>
      <c r="CL21" s="86">
        <f t="shared" si="26"/>
        <v>0</v>
      </c>
      <c r="CM21" s="86">
        <f t="shared" si="26"/>
        <v>0</v>
      </c>
      <c r="CN21" s="86">
        <f t="shared" si="26"/>
        <v>0</v>
      </c>
      <c r="CO21" s="86">
        <f t="shared" si="26"/>
        <v>0</v>
      </c>
      <c r="CP21" s="86">
        <f t="shared" si="26"/>
        <v>0</v>
      </c>
      <c r="CQ21" s="86">
        <f t="shared" si="26"/>
        <v>0</v>
      </c>
      <c r="CR21" s="86">
        <f t="shared" si="26"/>
        <v>0</v>
      </c>
      <c r="CS21" s="86">
        <f t="shared" si="26"/>
        <v>0</v>
      </c>
      <c r="CT21" s="86">
        <f t="shared" si="26"/>
        <v>0</v>
      </c>
      <c r="CU21" s="86">
        <f t="shared" si="26"/>
        <v>0</v>
      </c>
      <c r="CV21" s="86">
        <f t="shared" si="26"/>
        <v>0</v>
      </c>
      <c r="CW21" s="86">
        <f t="shared" si="26"/>
        <v>0</v>
      </c>
      <c r="CX21" s="86">
        <f t="shared" si="26"/>
        <v>0</v>
      </c>
      <c r="CY21" s="86">
        <f t="shared" si="26"/>
        <v>0</v>
      </c>
      <c r="CZ21" s="86">
        <f t="shared" si="26"/>
        <v>0</v>
      </c>
      <c r="DA21" s="86">
        <f t="shared" si="26"/>
        <v>0</v>
      </c>
      <c r="DB21" s="86">
        <f t="shared" si="26"/>
        <v>0</v>
      </c>
      <c r="DC21" s="86">
        <f t="shared" si="26"/>
        <v>0</v>
      </c>
      <c r="DD21" s="86">
        <f t="shared" si="26"/>
        <v>0</v>
      </c>
      <c r="DE21" s="86">
        <f t="shared" si="26"/>
        <v>0</v>
      </c>
      <c r="DF21" s="86">
        <f t="shared" si="26"/>
        <v>0</v>
      </c>
      <c r="DG21" s="86">
        <f t="shared" si="26"/>
        <v>0</v>
      </c>
      <c r="DH21" s="86">
        <f t="shared" si="26"/>
        <v>0</v>
      </c>
      <c r="DI21" s="86">
        <f t="shared" si="26"/>
        <v>0</v>
      </c>
      <c r="DJ21" s="86">
        <f t="shared" ref="DJ21:DM21" si="27">SUM(DJ18:DJ20)</f>
        <v>0</v>
      </c>
      <c r="DK21" s="86">
        <f t="shared" si="27"/>
        <v>0</v>
      </c>
      <c r="DL21" s="86">
        <f t="shared" si="27"/>
        <v>0</v>
      </c>
      <c r="DM21" s="86">
        <f t="shared" si="27"/>
        <v>0</v>
      </c>
      <c r="DN21" s="76">
        <f t="shared" si="22"/>
        <v>19944.38</v>
      </c>
      <c r="DO21" s="76">
        <f t="shared" si="23"/>
        <v>0</v>
      </c>
    </row>
    <row r="22" spans="1:119" s="127" customFormat="1" ht="27.75" customHeight="1" x14ac:dyDescent="0.25">
      <c r="N22" s="128">
        <f>N21+N17+N13+N9</f>
        <v>54129.600000000006</v>
      </c>
    </row>
  </sheetData>
  <mergeCells count="17">
    <mergeCell ref="M4:M6"/>
    <mergeCell ref="N4:N6"/>
    <mergeCell ref="O4:O6"/>
    <mergeCell ref="P4:P6"/>
    <mergeCell ref="Q4:Q6"/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B16C5-B3AB-47E1-8796-FD04DE12EA54}">
  <sheetPr>
    <tabColor rgb="FF7030A0"/>
  </sheetPr>
  <dimension ref="A1:DO18"/>
  <sheetViews>
    <sheetView workbookViewId="0">
      <selection activeCell="A7" sqref="A7:XFD9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45885</v>
      </c>
      <c r="B7" s="65"/>
      <c r="C7" s="65">
        <v>6686</v>
      </c>
      <c r="D7" s="66" t="s">
        <v>301</v>
      </c>
      <c r="E7" s="67"/>
      <c r="F7" s="67"/>
      <c r="G7" s="67"/>
      <c r="H7" s="68"/>
      <c r="I7" s="69"/>
      <c r="J7" s="66" t="s">
        <v>302</v>
      </c>
      <c r="K7" s="70">
        <v>1</v>
      </c>
      <c r="L7" s="70">
        <v>3006</v>
      </c>
      <c r="M7" s="71">
        <f t="shared" ref="M7:M8" si="0">K7*L7</f>
        <v>3006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75">
        <f>M7+P7-Q7</f>
        <v>3006</v>
      </c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3006</v>
      </c>
      <c r="DO7" s="76">
        <f>DN7-M7</f>
        <v>0</v>
      </c>
    </row>
    <row r="8" spans="1:119" ht="18.75" customHeight="1" x14ac:dyDescent="0.25">
      <c r="A8" s="64">
        <v>45885</v>
      </c>
      <c r="B8" s="65"/>
      <c r="C8" s="65"/>
      <c r="D8" s="66"/>
      <c r="E8" s="77"/>
      <c r="F8" s="78"/>
      <c r="G8" s="79"/>
      <c r="H8" s="68"/>
      <c r="I8" s="69"/>
      <c r="J8" s="66" t="s">
        <v>303</v>
      </c>
      <c r="K8" s="70">
        <v>1</v>
      </c>
      <c r="L8" s="70">
        <v>4202.25</v>
      </c>
      <c r="M8" s="71">
        <f t="shared" si="0"/>
        <v>4202.25</v>
      </c>
      <c r="N8" s="66"/>
      <c r="O8" s="72" t="s">
        <v>304</v>
      </c>
      <c r="P8" s="73"/>
      <c r="Q8" s="74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75">
        <f>M8+P8-Q8</f>
        <v>4202.25</v>
      </c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9" si="1">SUM(Q8:DM8)-P8</f>
        <v>4202.25</v>
      </c>
      <c r="DO8" s="76">
        <f t="shared" ref="DO8:DO9" si="2">DN8-M8</f>
        <v>0</v>
      </c>
    </row>
    <row r="9" spans="1:119" s="87" customFormat="1" ht="18.75" customHeight="1" x14ac:dyDescent="0.25">
      <c r="A9" s="80"/>
      <c r="B9" s="81"/>
      <c r="C9" s="82"/>
      <c r="D9" s="83"/>
      <c r="E9" s="83"/>
      <c r="F9" s="83"/>
      <c r="G9" s="83"/>
      <c r="H9" s="84"/>
      <c r="I9" s="81"/>
      <c r="J9" s="83"/>
      <c r="K9" s="85"/>
      <c r="L9" s="85"/>
      <c r="M9" s="86">
        <f>SUM(M7:M8)</f>
        <v>7208.25</v>
      </c>
      <c r="N9" s="86"/>
      <c r="O9" s="85" t="s">
        <v>304</v>
      </c>
      <c r="P9" s="86"/>
      <c r="Q9" s="86"/>
      <c r="R9" s="86">
        <f t="shared" ref="R9:AW9" si="3">SUM(R7:R8)</f>
        <v>0</v>
      </c>
      <c r="S9" s="86">
        <f t="shared" si="3"/>
        <v>0</v>
      </c>
      <c r="T9" s="86">
        <f t="shared" si="3"/>
        <v>0</v>
      </c>
      <c r="U9" s="86">
        <f t="shared" si="3"/>
        <v>0</v>
      </c>
      <c r="V9" s="86">
        <f t="shared" si="3"/>
        <v>0</v>
      </c>
      <c r="W9" s="86">
        <f t="shared" si="3"/>
        <v>0</v>
      </c>
      <c r="X9" s="86">
        <f t="shared" si="3"/>
        <v>0</v>
      </c>
      <c r="Y9" s="86">
        <f t="shared" si="3"/>
        <v>0</v>
      </c>
      <c r="Z9" s="86">
        <f t="shared" si="3"/>
        <v>0</v>
      </c>
      <c r="AA9" s="86">
        <f t="shared" si="3"/>
        <v>0</v>
      </c>
      <c r="AB9" s="86">
        <f t="shared" si="3"/>
        <v>0</v>
      </c>
      <c r="AC9" s="86">
        <f t="shared" si="3"/>
        <v>0</v>
      </c>
      <c r="AD9" s="86">
        <f t="shared" si="3"/>
        <v>0</v>
      </c>
      <c r="AE9" s="86">
        <f t="shared" si="3"/>
        <v>0</v>
      </c>
      <c r="AF9" s="86">
        <f t="shared" si="3"/>
        <v>0</v>
      </c>
      <c r="AG9" s="86">
        <f t="shared" si="3"/>
        <v>0</v>
      </c>
      <c r="AH9" s="86">
        <f t="shared" si="3"/>
        <v>0</v>
      </c>
      <c r="AI9" s="86">
        <f t="shared" si="3"/>
        <v>0</v>
      </c>
      <c r="AJ9" s="86">
        <f t="shared" si="3"/>
        <v>0</v>
      </c>
      <c r="AK9" s="86">
        <f t="shared" si="3"/>
        <v>0</v>
      </c>
      <c r="AL9" s="86">
        <f t="shared" si="3"/>
        <v>0</v>
      </c>
      <c r="AM9" s="86">
        <f t="shared" si="3"/>
        <v>0</v>
      </c>
      <c r="AN9" s="86">
        <f t="shared" si="3"/>
        <v>7208.25</v>
      </c>
      <c r="AO9" s="86">
        <f t="shared" si="3"/>
        <v>0</v>
      </c>
      <c r="AP9" s="86">
        <f t="shared" si="3"/>
        <v>0</v>
      </c>
      <c r="AQ9" s="86">
        <f t="shared" si="3"/>
        <v>0</v>
      </c>
      <c r="AR9" s="86">
        <f t="shared" si="3"/>
        <v>0</v>
      </c>
      <c r="AS9" s="86">
        <f t="shared" si="3"/>
        <v>0</v>
      </c>
      <c r="AT9" s="86">
        <f t="shared" si="3"/>
        <v>0</v>
      </c>
      <c r="AU9" s="86">
        <f t="shared" si="3"/>
        <v>0</v>
      </c>
      <c r="AV9" s="86">
        <f t="shared" si="3"/>
        <v>0</v>
      </c>
      <c r="AW9" s="86">
        <f t="shared" si="3"/>
        <v>0</v>
      </c>
      <c r="AX9" s="86">
        <f t="shared" ref="AX9:CC9" si="4">SUM(AX7:AX8)</f>
        <v>0</v>
      </c>
      <c r="AY9" s="86">
        <f t="shared" si="4"/>
        <v>0</v>
      </c>
      <c r="AZ9" s="86">
        <f t="shared" si="4"/>
        <v>0</v>
      </c>
      <c r="BA9" s="86">
        <f t="shared" si="4"/>
        <v>0</v>
      </c>
      <c r="BB9" s="86">
        <f t="shared" si="4"/>
        <v>0</v>
      </c>
      <c r="BC9" s="86">
        <f t="shared" si="4"/>
        <v>0</v>
      </c>
      <c r="BD9" s="86">
        <f t="shared" si="4"/>
        <v>0</v>
      </c>
      <c r="BE9" s="86">
        <f t="shared" si="4"/>
        <v>0</v>
      </c>
      <c r="BF9" s="86">
        <f t="shared" si="4"/>
        <v>0</v>
      </c>
      <c r="BG9" s="86">
        <f t="shared" si="4"/>
        <v>0</v>
      </c>
      <c r="BH9" s="86">
        <f t="shared" si="4"/>
        <v>0</v>
      </c>
      <c r="BI9" s="86">
        <f t="shared" si="4"/>
        <v>0</v>
      </c>
      <c r="BJ9" s="86">
        <f t="shared" si="4"/>
        <v>0</v>
      </c>
      <c r="BK9" s="86">
        <f t="shared" si="4"/>
        <v>0</v>
      </c>
      <c r="BL9" s="86">
        <f t="shared" si="4"/>
        <v>0</v>
      </c>
      <c r="BM9" s="86">
        <f t="shared" si="4"/>
        <v>0</v>
      </c>
      <c r="BN9" s="86">
        <f t="shared" si="4"/>
        <v>0</v>
      </c>
      <c r="BO9" s="86">
        <f t="shared" si="4"/>
        <v>0</v>
      </c>
      <c r="BP9" s="86">
        <f t="shared" si="4"/>
        <v>0</v>
      </c>
      <c r="BQ9" s="86">
        <f t="shared" si="4"/>
        <v>0</v>
      </c>
      <c r="BR9" s="86">
        <f t="shared" si="4"/>
        <v>0</v>
      </c>
      <c r="BS9" s="86">
        <f t="shared" si="4"/>
        <v>0</v>
      </c>
      <c r="BT9" s="86">
        <f t="shared" si="4"/>
        <v>0</v>
      </c>
      <c r="BU9" s="86">
        <f t="shared" si="4"/>
        <v>0</v>
      </c>
      <c r="BV9" s="86">
        <f t="shared" si="4"/>
        <v>0</v>
      </c>
      <c r="BW9" s="86">
        <f t="shared" si="4"/>
        <v>0</v>
      </c>
      <c r="BX9" s="86">
        <f t="shared" si="4"/>
        <v>0</v>
      </c>
      <c r="BY9" s="86">
        <f t="shared" si="4"/>
        <v>0</v>
      </c>
      <c r="BZ9" s="86">
        <f t="shared" si="4"/>
        <v>0</v>
      </c>
      <c r="CA9" s="86">
        <f t="shared" si="4"/>
        <v>0</v>
      </c>
      <c r="CB9" s="86">
        <f t="shared" si="4"/>
        <v>0</v>
      </c>
      <c r="CC9" s="86">
        <f t="shared" si="4"/>
        <v>0</v>
      </c>
      <c r="CD9" s="86">
        <f t="shared" ref="CD9:DI9" si="5">SUM(CD7:CD8)</f>
        <v>0</v>
      </c>
      <c r="CE9" s="86">
        <f t="shared" si="5"/>
        <v>0</v>
      </c>
      <c r="CF9" s="86">
        <f t="shared" si="5"/>
        <v>0</v>
      </c>
      <c r="CG9" s="86">
        <f t="shared" si="5"/>
        <v>0</v>
      </c>
      <c r="CH9" s="86">
        <f t="shared" si="5"/>
        <v>0</v>
      </c>
      <c r="CI9" s="86">
        <f t="shared" si="5"/>
        <v>0</v>
      </c>
      <c r="CJ9" s="86">
        <f t="shared" si="5"/>
        <v>0</v>
      </c>
      <c r="CK9" s="86">
        <f t="shared" si="5"/>
        <v>0</v>
      </c>
      <c r="CL9" s="86">
        <f t="shared" si="5"/>
        <v>0</v>
      </c>
      <c r="CM9" s="86">
        <f t="shared" si="5"/>
        <v>0</v>
      </c>
      <c r="CN9" s="86">
        <f t="shared" si="5"/>
        <v>0</v>
      </c>
      <c r="CO9" s="86">
        <f t="shared" si="5"/>
        <v>0</v>
      </c>
      <c r="CP9" s="86">
        <f t="shared" si="5"/>
        <v>0</v>
      </c>
      <c r="CQ9" s="86">
        <f t="shared" si="5"/>
        <v>0</v>
      </c>
      <c r="CR9" s="86">
        <f t="shared" si="5"/>
        <v>0</v>
      </c>
      <c r="CS9" s="86">
        <f t="shared" si="5"/>
        <v>0</v>
      </c>
      <c r="CT9" s="86">
        <f t="shared" si="5"/>
        <v>0</v>
      </c>
      <c r="CU9" s="86">
        <f t="shared" si="5"/>
        <v>0</v>
      </c>
      <c r="CV9" s="86">
        <f t="shared" si="5"/>
        <v>0</v>
      </c>
      <c r="CW9" s="86">
        <f t="shared" si="5"/>
        <v>0</v>
      </c>
      <c r="CX9" s="86">
        <f t="shared" si="5"/>
        <v>0</v>
      </c>
      <c r="CY9" s="86">
        <f t="shared" si="5"/>
        <v>0</v>
      </c>
      <c r="CZ9" s="86">
        <f t="shared" si="5"/>
        <v>0</v>
      </c>
      <c r="DA9" s="86">
        <f t="shared" si="5"/>
        <v>0</v>
      </c>
      <c r="DB9" s="86">
        <f t="shared" si="5"/>
        <v>0</v>
      </c>
      <c r="DC9" s="86">
        <f t="shared" si="5"/>
        <v>0</v>
      </c>
      <c r="DD9" s="86">
        <f t="shared" si="5"/>
        <v>0</v>
      </c>
      <c r="DE9" s="86">
        <f t="shared" si="5"/>
        <v>0</v>
      </c>
      <c r="DF9" s="86">
        <f t="shared" si="5"/>
        <v>0</v>
      </c>
      <c r="DG9" s="86">
        <f t="shared" si="5"/>
        <v>0</v>
      </c>
      <c r="DH9" s="86">
        <f t="shared" si="5"/>
        <v>0</v>
      </c>
      <c r="DI9" s="86">
        <f t="shared" si="5"/>
        <v>0</v>
      </c>
      <c r="DJ9" s="86">
        <f t="shared" ref="DJ9:DM9" si="6">SUM(DJ7:DJ8)</f>
        <v>0</v>
      </c>
      <c r="DK9" s="86">
        <f t="shared" si="6"/>
        <v>0</v>
      </c>
      <c r="DL9" s="86">
        <f t="shared" si="6"/>
        <v>0</v>
      </c>
      <c r="DM9" s="86">
        <f t="shared" si="6"/>
        <v>0</v>
      </c>
      <c r="DN9" s="76">
        <f t="shared" si="1"/>
        <v>7208.25</v>
      </c>
      <c r="DO9" s="76">
        <f t="shared" si="2"/>
        <v>0</v>
      </c>
    </row>
    <row r="10" spans="1:119" ht="18.75" customHeight="1" thickBot="1" x14ac:dyDescent="0.3"/>
    <row r="11" spans="1:119" ht="18.75" customHeight="1" thickBot="1" x14ac:dyDescent="0.3">
      <c r="A11" s="88">
        <f>E7</f>
        <v>0</v>
      </c>
      <c r="B11" s="89"/>
      <c r="C11" s="90"/>
      <c r="D11" s="91" t="s">
        <v>149</v>
      </c>
      <c r="E11" s="91" t="s">
        <v>150</v>
      </c>
      <c r="F11" s="92" t="s">
        <v>151</v>
      </c>
      <c r="G11" s="93"/>
      <c r="H11" s="94"/>
      <c r="I11" s="95"/>
      <c r="J11" s="96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309</v>
      </c>
      <c r="B12" s="104"/>
      <c r="C12" s="105"/>
      <c r="D12" s="106">
        <f>AN7</f>
        <v>3006</v>
      </c>
      <c r="E12" s="107"/>
      <c r="F12" t="str">
        <f>"In payment for salaries and wages on call payroll for F&amp;B service and Pomec for the period of August 9-16, 2025 using housefund received on " &amp; TEXT(A7, "mmmm dd, yyyy") &amp; " with" &amp; " CPO#" &amp;B7</f>
        <v>In payment for salaries and wages on call payroll for F&amp;B service and Pomec for the period of August 9-16, 2025 using housefund received on August 16, 2025 with CPO#</v>
      </c>
      <c r="G12" s="108"/>
      <c r="H12" s="109"/>
      <c r="I12" s="110"/>
      <c r="J12" s="108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310</v>
      </c>
      <c r="B13" s="104"/>
      <c r="C13" s="105"/>
      <c r="D13" s="106">
        <f>AN8</f>
        <v>4202.25</v>
      </c>
      <c r="E13" s="107"/>
      <c r="F13" t="str">
        <f>"In payment for salaries and wages on call payroll for F&amp;B service and Pomec for the period of August 9-16, 2025 using housefund received on " &amp; TEXT(A8, "mmmm dd, yyyy") &amp; " with" &amp; " CPO#" &amp;B8</f>
        <v>In payment for salaries and wages on call payroll for F&amp;B service and Pomec for the period of August 9-16, 2025 using housefund received on August 16, 2025 with CPO#</v>
      </c>
      <c r="G13" s="108"/>
      <c r="H13" s="109"/>
      <c r="I13" s="110"/>
      <c r="J13" s="108"/>
      <c r="K13" s="97"/>
      <c r="L13" s="98"/>
      <c r="M13" s="99"/>
      <c r="N13" s="100"/>
      <c r="O13" s="101"/>
      <c r="P13" s="102"/>
    </row>
    <row r="14" spans="1:119" ht="18.75" customHeight="1" x14ac:dyDescent="0.25">
      <c r="A14" s="103" t="s">
        <v>152</v>
      </c>
      <c r="B14" s="104"/>
      <c r="C14" s="105"/>
      <c r="D14" s="106">
        <f>Q9</f>
        <v>0</v>
      </c>
      <c r="E14" s="107"/>
      <c r="F14" s="111" t="str">
        <f>"Recording input VAT for expenses and purchases made using house fund for " &amp; TEXT(A7, "mmmm dd, yyyy")</f>
        <v>Recording input VAT for expenses and purchases made using house fund for August 16,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25">
      <c r="A15" s="112" t="s">
        <v>126</v>
      </c>
      <c r="B15" s="113"/>
      <c r="C15" s="114"/>
      <c r="D15" s="115"/>
      <c r="E15" s="107">
        <f>P9</f>
        <v>0</v>
      </c>
      <c r="F15" s="111" t="str">
        <f>"Recording the tax withheld for expenses and purchases using the house fund received on " &amp; TEXT(A7, "mmmm dd, yyyy")</f>
        <v>Recording the tax withheld for expenses and purchases using the house fund received on August 16, 2025</v>
      </c>
      <c r="G15" s="111"/>
      <c r="H15" s="111"/>
      <c r="I15" s="111"/>
      <c r="J15" s="111"/>
      <c r="K15" s="111"/>
      <c r="L15" s="111"/>
      <c r="M15" s="99"/>
      <c r="N15" s="100"/>
      <c r="O15" s="101"/>
      <c r="P15" s="102"/>
    </row>
    <row r="16" spans="1:119" ht="18.75" customHeight="1" x14ac:dyDescent="0.25">
      <c r="A16" s="103" t="s">
        <v>153</v>
      </c>
      <c r="B16" s="113"/>
      <c r="C16" s="114"/>
      <c r="D16" s="116"/>
      <c r="E16" s="117">
        <f>M9</f>
        <v>7208.25</v>
      </c>
      <c r="F16" s="111" t="str">
        <f>"Recording house fund expenses for replenishment on " &amp; TEXT(A7, "mmmm dd, yyyy")</f>
        <v>Recording house fund expenses for replenishment on August 16, 2025</v>
      </c>
      <c r="G16" s="111"/>
      <c r="H16" s="111"/>
      <c r="I16" s="111"/>
      <c r="J16" s="111"/>
      <c r="K16" s="111"/>
      <c r="L16" s="111"/>
      <c r="M16" s="99"/>
      <c r="N16" s="100"/>
      <c r="O16" s="101"/>
      <c r="P16" s="102"/>
    </row>
    <row r="17" spans="1:16" ht="18.75" customHeight="1" x14ac:dyDescent="0.4">
      <c r="A17" s="112"/>
      <c r="B17" s="113"/>
      <c r="C17" s="114"/>
      <c r="D17" s="118">
        <f>SUM(D12:D16)</f>
        <v>7208.25</v>
      </c>
      <c r="E17" s="118">
        <f>SUM(E12:E16)</f>
        <v>7208.25</v>
      </c>
      <c r="F17" s="107"/>
      <c r="G17" s="107"/>
      <c r="H17" s="119"/>
      <c r="I17" s="120"/>
      <c r="J17" s="107"/>
      <c r="K17" s="97"/>
      <c r="L17" s="98"/>
      <c r="M17" s="99"/>
      <c r="N17" s="100"/>
      <c r="O17" s="101"/>
      <c r="P17" s="102"/>
    </row>
    <row r="18" spans="1:16" ht="18.75" customHeight="1" x14ac:dyDescent="0.25">
      <c r="A18" s="121" t="s">
        <v>154</v>
      </c>
      <c r="B18" s="122" t="str">
        <f>"To record house fund expenses on " &amp; TEXT(A7, "mmmm dd, yyyy") &amp; " with PCV#" &amp; C7</f>
        <v>To record house fund expenses on August 16, 2025 with PCV#6686</v>
      </c>
      <c r="C18" s="123"/>
      <c r="D18" s="124"/>
      <c r="E18" s="124"/>
      <c r="F18" s="124"/>
      <c r="G18" s="107"/>
      <c r="H18" s="119"/>
      <c r="I18" s="120"/>
      <c r="J18" s="107"/>
      <c r="K18" s="97"/>
      <c r="L18" s="98"/>
      <c r="M18" s="99"/>
      <c r="N18" s="100"/>
      <c r="O18" s="101"/>
      <c r="P18" s="102"/>
    </row>
  </sheetData>
  <mergeCells count="17">
    <mergeCell ref="M4:M6"/>
    <mergeCell ref="N4:N6"/>
    <mergeCell ref="O4:O6"/>
    <mergeCell ref="P4:P6"/>
    <mergeCell ref="Q4:Q6"/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4AD12-BBD7-47A0-98B0-72330A3A2345}">
  <sheetPr>
    <tabColor rgb="FF7030A0"/>
  </sheetPr>
  <dimension ref="A1:DO20"/>
  <sheetViews>
    <sheetView topLeftCell="A4" workbookViewId="0">
      <selection activeCell="A7" sqref="A7:XFD10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45894</v>
      </c>
      <c r="B7" s="65"/>
      <c r="C7" s="65">
        <v>6687</v>
      </c>
      <c r="D7" s="66" t="s">
        <v>301</v>
      </c>
      <c r="E7" s="67"/>
      <c r="F7" s="67"/>
      <c r="G7" s="67"/>
      <c r="H7" s="68"/>
      <c r="I7" s="69"/>
      <c r="J7" s="66" t="s">
        <v>302</v>
      </c>
      <c r="K7" s="70">
        <v>1</v>
      </c>
      <c r="L7" s="70">
        <v>2646.95</v>
      </c>
      <c r="M7" s="71">
        <f t="shared" ref="M7:M9" si="0">K7*L7</f>
        <v>2646.95</v>
      </c>
      <c r="N7" s="66"/>
      <c r="O7" s="72" t="s">
        <v>306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75">
        <f>M7+P7-Q7</f>
        <v>2646.95</v>
      </c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2646.95</v>
      </c>
      <c r="DO7" s="76">
        <f>DN7-M7</f>
        <v>0</v>
      </c>
    </row>
    <row r="8" spans="1:119" ht="18.75" customHeight="1" x14ac:dyDescent="0.25">
      <c r="A8" s="64">
        <v>45895</v>
      </c>
      <c r="B8" s="65"/>
      <c r="C8" s="65"/>
      <c r="D8" s="66"/>
      <c r="E8" s="77"/>
      <c r="F8" s="78"/>
      <c r="G8" s="79"/>
      <c r="H8" s="68"/>
      <c r="I8" s="69"/>
      <c r="J8" s="66" t="s">
        <v>305</v>
      </c>
      <c r="K8" s="70">
        <v>1</v>
      </c>
      <c r="L8" s="70">
        <v>3507</v>
      </c>
      <c r="M8" s="71">
        <f t="shared" si="0"/>
        <v>3507</v>
      </c>
      <c r="N8" s="66"/>
      <c r="O8" s="72" t="s">
        <v>304</v>
      </c>
      <c r="P8" s="73"/>
      <c r="Q8" s="74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75">
        <f>M8+P8-Q8</f>
        <v>3507</v>
      </c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0" si="1">SUM(Q8:DM8)-P8</f>
        <v>3507</v>
      </c>
      <c r="DO8" s="76">
        <f t="shared" ref="DO8:DO10" si="2">DN8-M8</f>
        <v>0</v>
      </c>
    </row>
    <row r="9" spans="1:119" ht="18.75" customHeight="1" x14ac:dyDescent="0.25">
      <c r="A9" s="64">
        <v>45896</v>
      </c>
      <c r="B9" s="65"/>
      <c r="C9" s="65"/>
      <c r="D9" s="66"/>
      <c r="E9" s="77"/>
      <c r="F9" s="78"/>
      <c r="G9" s="79"/>
      <c r="H9" s="68"/>
      <c r="I9" s="69"/>
      <c r="J9" s="66" t="s">
        <v>303</v>
      </c>
      <c r="K9" s="70">
        <v>1</v>
      </c>
      <c r="L9" s="70">
        <v>3578.27</v>
      </c>
      <c r="M9" s="71">
        <f t="shared" si="0"/>
        <v>3578.27</v>
      </c>
      <c r="N9" s="66"/>
      <c r="O9" s="72" t="s">
        <v>304</v>
      </c>
      <c r="P9" s="73"/>
      <c r="Q9" s="74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75">
        <f>M9+P9-Q9</f>
        <v>3578.27</v>
      </c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1"/>
        <v>3578.27</v>
      </c>
      <c r="DO9" s="76">
        <f t="shared" si="2"/>
        <v>0</v>
      </c>
    </row>
    <row r="10" spans="1:119" s="87" customFormat="1" ht="18.75" customHeight="1" x14ac:dyDescent="0.25">
      <c r="A10" s="80"/>
      <c r="B10" s="81"/>
      <c r="C10" s="82"/>
      <c r="D10" s="83"/>
      <c r="E10" s="83"/>
      <c r="F10" s="83"/>
      <c r="G10" s="83"/>
      <c r="H10" s="84"/>
      <c r="I10" s="81"/>
      <c r="J10" s="83"/>
      <c r="K10" s="85"/>
      <c r="L10" s="85"/>
      <c r="M10" s="86">
        <f>SUM(M7:M9)</f>
        <v>9732.2199999999993</v>
      </c>
      <c r="N10" s="86"/>
      <c r="O10" s="85" t="s">
        <v>304</v>
      </c>
      <c r="P10" s="86"/>
      <c r="Q10" s="86"/>
      <c r="R10" s="86">
        <f t="shared" ref="R10:AW10" si="3">SUM(R7:R9)</f>
        <v>0</v>
      </c>
      <c r="S10" s="86">
        <f t="shared" si="3"/>
        <v>0</v>
      </c>
      <c r="T10" s="86">
        <f t="shared" si="3"/>
        <v>0</v>
      </c>
      <c r="U10" s="86">
        <f t="shared" si="3"/>
        <v>0</v>
      </c>
      <c r="V10" s="86">
        <f t="shared" si="3"/>
        <v>0</v>
      </c>
      <c r="W10" s="86">
        <f t="shared" si="3"/>
        <v>0</v>
      </c>
      <c r="X10" s="86">
        <f t="shared" si="3"/>
        <v>0</v>
      </c>
      <c r="Y10" s="86">
        <f t="shared" si="3"/>
        <v>0</v>
      </c>
      <c r="Z10" s="86">
        <f t="shared" si="3"/>
        <v>0</v>
      </c>
      <c r="AA10" s="86">
        <f t="shared" si="3"/>
        <v>0</v>
      </c>
      <c r="AB10" s="86">
        <f t="shared" si="3"/>
        <v>0</v>
      </c>
      <c r="AC10" s="86">
        <f t="shared" si="3"/>
        <v>0</v>
      </c>
      <c r="AD10" s="86">
        <f t="shared" si="3"/>
        <v>0</v>
      </c>
      <c r="AE10" s="86">
        <f t="shared" si="3"/>
        <v>0</v>
      </c>
      <c r="AF10" s="86">
        <f t="shared" si="3"/>
        <v>0</v>
      </c>
      <c r="AG10" s="86">
        <f t="shared" si="3"/>
        <v>0</v>
      </c>
      <c r="AH10" s="86">
        <f t="shared" si="3"/>
        <v>0</v>
      </c>
      <c r="AI10" s="86">
        <f t="shared" si="3"/>
        <v>0</v>
      </c>
      <c r="AJ10" s="86">
        <f t="shared" si="3"/>
        <v>0</v>
      </c>
      <c r="AK10" s="86">
        <f t="shared" si="3"/>
        <v>0</v>
      </c>
      <c r="AL10" s="86">
        <f t="shared" si="3"/>
        <v>0</v>
      </c>
      <c r="AM10" s="86">
        <f t="shared" si="3"/>
        <v>0</v>
      </c>
      <c r="AN10" s="86">
        <f t="shared" si="3"/>
        <v>9732.2199999999993</v>
      </c>
      <c r="AO10" s="86">
        <f t="shared" si="3"/>
        <v>0</v>
      </c>
      <c r="AP10" s="86">
        <f t="shared" si="3"/>
        <v>0</v>
      </c>
      <c r="AQ10" s="86">
        <f t="shared" si="3"/>
        <v>0</v>
      </c>
      <c r="AR10" s="86">
        <f t="shared" si="3"/>
        <v>0</v>
      </c>
      <c r="AS10" s="86">
        <f t="shared" si="3"/>
        <v>0</v>
      </c>
      <c r="AT10" s="86">
        <f t="shared" si="3"/>
        <v>0</v>
      </c>
      <c r="AU10" s="86">
        <f t="shared" si="3"/>
        <v>0</v>
      </c>
      <c r="AV10" s="86">
        <f t="shared" si="3"/>
        <v>0</v>
      </c>
      <c r="AW10" s="86">
        <f t="shared" si="3"/>
        <v>0</v>
      </c>
      <c r="AX10" s="86">
        <f t="shared" ref="AX10:CC10" si="4">SUM(AX7:AX9)</f>
        <v>0</v>
      </c>
      <c r="AY10" s="86">
        <f t="shared" si="4"/>
        <v>0</v>
      </c>
      <c r="AZ10" s="86">
        <f t="shared" si="4"/>
        <v>0</v>
      </c>
      <c r="BA10" s="86">
        <f t="shared" si="4"/>
        <v>0</v>
      </c>
      <c r="BB10" s="86">
        <f t="shared" si="4"/>
        <v>0</v>
      </c>
      <c r="BC10" s="86">
        <f t="shared" si="4"/>
        <v>0</v>
      </c>
      <c r="BD10" s="86">
        <f t="shared" si="4"/>
        <v>0</v>
      </c>
      <c r="BE10" s="86">
        <f t="shared" si="4"/>
        <v>0</v>
      </c>
      <c r="BF10" s="86">
        <f t="shared" si="4"/>
        <v>0</v>
      </c>
      <c r="BG10" s="86">
        <f t="shared" si="4"/>
        <v>0</v>
      </c>
      <c r="BH10" s="86">
        <f t="shared" si="4"/>
        <v>0</v>
      </c>
      <c r="BI10" s="86">
        <f t="shared" si="4"/>
        <v>0</v>
      </c>
      <c r="BJ10" s="86">
        <f t="shared" si="4"/>
        <v>0</v>
      </c>
      <c r="BK10" s="86">
        <f t="shared" si="4"/>
        <v>0</v>
      </c>
      <c r="BL10" s="86">
        <f t="shared" si="4"/>
        <v>0</v>
      </c>
      <c r="BM10" s="86">
        <f t="shared" si="4"/>
        <v>0</v>
      </c>
      <c r="BN10" s="86">
        <f t="shared" si="4"/>
        <v>0</v>
      </c>
      <c r="BO10" s="86">
        <f t="shared" si="4"/>
        <v>0</v>
      </c>
      <c r="BP10" s="86">
        <f t="shared" si="4"/>
        <v>0</v>
      </c>
      <c r="BQ10" s="86">
        <f t="shared" si="4"/>
        <v>0</v>
      </c>
      <c r="BR10" s="86">
        <f t="shared" si="4"/>
        <v>0</v>
      </c>
      <c r="BS10" s="86">
        <f t="shared" si="4"/>
        <v>0</v>
      </c>
      <c r="BT10" s="86">
        <f t="shared" si="4"/>
        <v>0</v>
      </c>
      <c r="BU10" s="86">
        <f t="shared" si="4"/>
        <v>0</v>
      </c>
      <c r="BV10" s="86">
        <f t="shared" si="4"/>
        <v>0</v>
      </c>
      <c r="BW10" s="86">
        <f t="shared" si="4"/>
        <v>0</v>
      </c>
      <c r="BX10" s="86">
        <f t="shared" si="4"/>
        <v>0</v>
      </c>
      <c r="BY10" s="86">
        <f t="shared" si="4"/>
        <v>0</v>
      </c>
      <c r="BZ10" s="86">
        <f t="shared" si="4"/>
        <v>0</v>
      </c>
      <c r="CA10" s="86">
        <f t="shared" si="4"/>
        <v>0</v>
      </c>
      <c r="CB10" s="86">
        <f t="shared" si="4"/>
        <v>0</v>
      </c>
      <c r="CC10" s="86">
        <f t="shared" si="4"/>
        <v>0</v>
      </c>
      <c r="CD10" s="86">
        <f t="shared" ref="CD10:DI10" si="5">SUM(CD7:CD9)</f>
        <v>0</v>
      </c>
      <c r="CE10" s="86">
        <f t="shared" si="5"/>
        <v>0</v>
      </c>
      <c r="CF10" s="86">
        <f t="shared" si="5"/>
        <v>0</v>
      </c>
      <c r="CG10" s="86">
        <f t="shared" si="5"/>
        <v>0</v>
      </c>
      <c r="CH10" s="86">
        <f t="shared" si="5"/>
        <v>0</v>
      </c>
      <c r="CI10" s="86">
        <f t="shared" si="5"/>
        <v>0</v>
      </c>
      <c r="CJ10" s="86">
        <f t="shared" si="5"/>
        <v>0</v>
      </c>
      <c r="CK10" s="86">
        <f t="shared" si="5"/>
        <v>0</v>
      </c>
      <c r="CL10" s="86">
        <f t="shared" si="5"/>
        <v>0</v>
      </c>
      <c r="CM10" s="86">
        <f t="shared" si="5"/>
        <v>0</v>
      </c>
      <c r="CN10" s="86">
        <f t="shared" si="5"/>
        <v>0</v>
      </c>
      <c r="CO10" s="86">
        <f t="shared" si="5"/>
        <v>0</v>
      </c>
      <c r="CP10" s="86">
        <f t="shared" si="5"/>
        <v>0</v>
      </c>
      <c r="CQ10" s="86">
        <f t="shared" si="5"/>
        <v>0</v>
      </c>
      <c r="CR10" s="86">
        <f t="shared" si="5"/>
        <v>0</v>
      </c>
      <c r="CS10" s="86">
        <f t="shared" si="5"/>
        <v>0</v>
      </c>
      <c r="CT10" s="86">
        <f t="shared" si="5"/>
        <v>0</v>
      </c>
      <c r="CU10" s="86">
        <f t="shared" si="5"/>
        <v>0</v>
      </c>
      <c r="CV10" s="86">
        <f t="shared" si="5"/>
        <v>0</v>
      </c>
      <c r="CW10" s="86">
        <f t="shared" si="5"/>
        <v>0</v>
      </c>
      <c r="CX10" s="86">
        <f t="shared" si="5"/>
        <v>0</v>
      </c>
      <c r="CY10" s="86">
        <f t="shared" si="5"/>
        <v>0</v>
      </c>
      <c r="CZ10" s="86">
        <f t="shared" si="5"/>
        <v>0</v>
      </c>
      <c r="DA10" s="86">
        <f t="shared" si="5"/>
        <v>0</v>
      </c>
      <c r="DB10" s="86">
        <f t="shared" si="5"/>
        <v>0</v>
      </c>
      <c r="DC10" s="86">
        <f t="shared" si="5"/>
        <v>0</v>
      </c>
      <c r="DD10" s="86">
        <f t="shared" si="5"/>
        <v>0</v>
      </c>
      <c r="DE10" s="86">
        <f t="shared" si="5"/>
        <v>0</v>
      </c>
      <c r="DF10" s="86">
        <f t="shared" si="5"/>
        <v>0</v>
      </c>
      <c r="DG10" s="86">
        <f t="shared" si="5"/>
        <v>0</v>
      </c>
      <c r="DH10" s="86">
        <f t="shared" si="5"/>
        <v>0</v>
      </c>
      <c r="DI10" s="86">
        <f t="shared" si="5"/>
        <v>0</v>
      </c>
      <c r="DJ10" s="86">
        <f t="shared" ref="DJ10:DM10" si="6">SUM(DJ7:DJ9)</f>
        <v>0</v>
      </c>
      <c r="DK10" s="86">
        <f t="shared" si="6"/>
        <v>0</v>
      </c>
      <c r="DL10" s="86">
        <f t="shared" si="6"/>
        <v>0</v>
      </c>
      <c r="DM10" s="86">
        <f t="shared" si="6"/>
        <v>0</v>
      </c>
      <c r="DN10" s="76">
        <f t="shared" si="1"/>
        <v>9732.2199999999993</v>
      </c>
      <c r="DO10" s="76">
        <f t="shared" si="2"/>
        <v>0</v>
      </c>
    </row>
    <row r="11" spans="1:119" ht="18.75" customHeight="1" thickBot="1" x14ac:dyDescent="0.3"/>
    <row r="12" spans="1:119" ht="18.75" customHeight="1" thickBot="1" x14ac:dyDescent="0.3">
      <c r="A12" s="88">
        <f>E7</f>
        <v>0</v>
      </c>
      <c r="B12" s="89"/>
      <c r="C12" s="90"/>
      <c r="D12" s="91" t="s">
        <v>149</v>
      </c>
      <c r="E12" s="91" t="s">
        <v>150</v>
      </c>
      <c r="F12" s="92" t="s">
        <v>151</v>
      </c>
      <c r="G12" s="93"/>
      <c r="H12" s="94"/>
      <c r="I12" s="95"/>
      <c r="J12" s="96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307</v>
      </c>
      <c r="B13" s="104"/>
      <c r="C13" s="105"/>
      <c r="D13" s="106">
        <f>AN7</f>
        <v>2646.95</v>
      </c>
      <c r="E13" s="107"/>
      <c r="F13" t="str">
        <f>"In payment for salaries and wages of on call payroll for F&amp;B service, F&amp;B Production and Pomec for the period of August 17-25, 2025 using housefund received on " &amp; TEXT(A7, "mmmm dd, yyyy") &amp; " with" &amp; " CPO#" &amp;B7</f>
        <v>In payment for salaries and wages of on call payroll for F&amp;B service, F&amp;B Production and Pomec for the period of August 17-25, 2025 using housefund received on August 25, 2025 with CPO#</v>
      </c>
      <c r="G13" s="108"/>
      <c r="H13" s="109"/>
      <c r="I13" s="110"/>
      <c r="J13" s="108"/>
      <c r="K13" s="97"/>
      <c r="L13" s="98"/>
      <c r="M13" s="99"/>
      <c r="N13" s="100"/>
      <c r="O13" s="101"/>
      <c r="P13" s="102"/>
    </row>
    <row r="14" spans="1:119" ht="18.75" customHeight="1" x14ac:dyDescent="0.25">
      <c r="A14" s="103" t="s">
        <v>308</v>
      </c>
      <c r="B14" s="104"/>
      <c r="C14" s="105"/>
      <c r="D14" s="106">
        <f>AN8</f>
        <v>3507</v>
      </c>
      <c r="E14" s="107"/>
      <c r="F14" t="str">
        <f>"In payment for salaries and wages of on call payroll for F&amp;B service, F&amp;B Production and Pomec for the period of August 17-25, 2025 using housefund received on " &amp; TEXT(A8, "mmmm dd, yyyy") &amp; " with" &amp; " CPO#" &amp;B8</f>
        <v>In payment for salaries and wages of on call payroll for F&amp;B service, F&amp;B Production and Pomec for the period of August 17-25, 2025 using housefund received on August 26, 2025 with CPO#</v>
      </c>
      <c r="G14" s="108"/>
      <c r="H14" s="109"/>
      <c r="I14" s="110"/>
      <c r="J14" s="108"/>
      <c r="K14" s="97"/>
      <c r="L14" s="98"/>
      <c r="M14" s="99"/>
      <c r="N14" s="100"/>
      <c r="O14" s="101"/>
      <c r="P14" s="102"/>
    </row>
    <row r="15" spans="1:119" ht="18.75" customHeight="1" x14ac:dyDescent="0.25">
      <c r="A15" s="103" t="s">
        <v>309</v>
      </c>
      <c r="B15" s="104"/>
      <c r="C15" s="105"/>
      <c r="D15" s="106">
        <f>AN9</f>
        <v>3578.27</v>
      </c>
      <c r="E15" s="107"/>
      <c r="F15" t="str">
        <f>"In payment for salaries and wages of on call payroll for F&amp;B service, F&amp;B Production and Pomec for the period of August 17-25, 2025 using housefund received on " &amp; TEXT(A9, "mmmm dd, yyyy") &amp; " with" &amp; " CPO#" &amp;B9</f>
        <v>In payment for salaries and wages of on call payroll for F&amp;B service, F&amp;B Production and Pomec for the period of August 17-25, 2025 using housefund received on August 27, 2025 with CPO#</v>
      </c>
      <c r="G15" s="108"/>
      <c r="H15" s="109"/>
      <c r="I15" s="110"/>
      <c r="J15" s="108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 t="s">
        <v>152</v>
      </c>
      <c r="B16" s="104"/>
      <c r="C16" s="105"/>
      <c r="D16" s="106">
        <f>Q10</f>
        <v>0</v>
      </c>
      <c r="E16" s="107"/>
      <c r="F16" s="111" t="str">
        <f>"Recording input VAT for expenses and purchases made using house fund for " &amp; TEXT(A7, "mmmm dd, yyyy")</f>
        <v>Recording input VAT for expenses and purchases made using house fund for August 25, 2025</v>
      </c>
      <c r="G16" s="111"/>
      <c r="H16" s="111"/>
      <c r="I16" s="111"/>
      <c r="J16" s="111"/>
      <c r="K16" s="111"/>
      <c r="L16" s="111"/>
      <c r="M16" s="99"/>
      <c r="N16" s="100"/>
      <c r="O16" s="101"/>
      <c r="P16" s="102"/>
    </row>
    <row r="17" spans="1:16" ht="18.75" customHeight="1" x14ac:dyDescent="0.25">
      <c r="A17" s="112" t="s">
        <v>126</v>
      </c>
      <c r="B17" s="113"/>
      <c r="C17" s="114"/>
      <c r="D17" s="115"/>
      <c r="E17" s="107">
        <f>P10</f>
        <v>0</v>
      </c>
      <c r="F17" s="111" t="str">
        <f>"Recording the tax withheld for expenses and purchases using the house fund received on " &amp; TEXT(A7, "mmmm dd, yyyy")</f>
        <v>Recording the tax withheld for expenses and purchases using the house fund received on August 25, 2025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03" t="s">
        <v>153</v>
      </c>
      <c r="B18" s="113"/>
      <c r="C18" s="114"/>
      <c r="D18" s="116"/>
      <c r="E18" s="117">
        <f>M10</f>
        <v>9732.2199999999993</v>
      </c>
      <c r="F18" s="111" t="str">
        <f>"Recording house fund expenses for replenishment on " &amp; TEXT(A7, "mmmm dd, yyyy")</f>
        <v>Recording house fund expenses for replenishment on August 25, 2025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4">
      <c r="A19" s="112"/>
      <c r="B19" s="113"/>
      <c r="C19" s="114"/>
      <c r="D19" s="118">
        <f>SUM(D13:D18)</f>
        <v>9732.2199999999993</v>
      </c>
      <c r="E19" s="118">
        <f>SUM(E13:E18)</f>
        <v>9732.2199999999993</v>
      </c>
      <c r="F19" s="107"/>
      <c r="G19" s="107"/>
      <c r="H19" s="119"/>
      <c r="I19" s="120"/>
      <c r="J19" s="107"/>
      <c r="K19" s="97"/>
      <c r="L19" s="98"/>
      <c r="M19" s="99"/>
      <c r="N19" s="100"/>
      <c r="O19" s="101"/>
      <c r="P19" s="102"/>
    </row>
    <row r="20" spans="1:16" ht="18.75" customHeight="1" x14ac:dyDescent="0.25">
      <c r="A20" s="121" t="s">
        <v>154</v>
      </c>
      <c r="B20" s="122" t="str">
        <f>"To record house fund expenses on " &amp; TEXT(A7, "mmmm dd, yyyy") &amp; " with PCV#" &amp; C7</f>
        <v>To record house fund expenses on August 25, 2025 with PCV#6687</v>
      </c>
      <c r="C20" s="123"/>
      <c r="D20" s="124"/>
      <c r="E20" s="124"/>
      <c r="F20" s="124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5D148-5BD6-43F9-9D50-B93CE2E708AB}">
  <sheetPr>
    <tabColor rgb="FF7030A0"/>
  </sheetPr>
  <dimension ref="A1:DO20"/>
  <sheetViews>
    <sheetView topLeftCell="A4" workbookViewId="0">
      <selection activeCell="A7" sqref="A7:XFD10"/>
    </sheetView>
  </sheetViews>
  <sheetFormatPr defaultRowHeight="15" x14ac:dyDescent="0.25"/>
  <cols>
    <col min="4" max="4" width="10" bestFit="1" customWidth="1"/>
    <col min="5" max="5" width="10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45899</v>
      </c>
      <c r="B7" s="65"/>
      <c r="C7" s="65">
        <v>6688</v>
      </c>
      <c r="D7" s="66" t="s">
        <v>301</v>
      </c>
      <c r="E7" s="67"/>
      <c r="F7" s="67"/>
      <c r="G7" s="67"/>
      <c r="H7" s="68"/>
      <c r="I7" s="69"/>
      <c r="J7" s="66" t="s">
        <v>302</v>
      </c>
      <c r="K7" s="70">
        <v>1</v>
      </c>
      <c r="L7" s="70">
        <v>8517</v>
      </c>
      <c r="M7" s="71">
        <f t="shared" ref="M7:M9" si="0">K7*L7</f>
        <v>8517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75">
        <f>M7+P7-Q7</f>
        <v>8517</v>
      </c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8517</v>
      </c>
      <c r="DO7" s="76">
        <f>DN7-M7</f>
        <v>0</v>
      </c>
    </row>
    <row r="8" spans="1:119" ht="18.75" customHeight="1" x14ac:dyDescent="0.25">
      <c r="A8" s="64">
        <v>45899</v>
      </c>
      <c r="B8" s="65"/>
      <c r="C8" s="65"/>
      <c r="D8" s="66"/>
      <c r="E8" s="77"/>
      <c r="F8" s="78"/>
      <c r="G8" s="79"/>
      <c r="H8" s="68"/>
      <c r="I8" s="69"/>
      <c r="J8" s="66" t="s">
        <v>303</v>
      </c>
      <c r="K8" s="70">
        <v>1</v>
      </c>
      <c r="L8" s="70">
        <v>4509</v>
      </c>
      <c r="M8" s="71">
        <f t="shared" si="0"/>
        <v>4509</v>
      </c>
      <c r="N8" s="66"/>
      <c r="O8" s="72" t="s">
        <v>304</v>
      </c>
      <c r="P8" s="73"/>
      <c r="Q8" s="74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75">
        <f>M8+P8-Q8</f>
        <v>4509</v>
      </c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0" si="1">SUM(Q8:DM8)-P8</f>
        <v>4509</v>
      </c>
      <c r="DO8" s="76">
        <f t="shared" ref="DO8:DO10" si="2">DN8-M8</f>
        <v>0</v>
      </c>
    </row>
    <row r="9" spans="1:119" ht="18.75" customHeight="1" x14ac:dyDescent="0.25">
      <c r="A9" s="64">
        <v>45899</v>
      </c>
      <c r="B9" s="65"/>
      <c r="C9" s="65"/>
      <c r="D9" s="66"/>
      <c r="E9" s="77"/>
      <c r="F9" s="78"/>
      <c r="G9" s="79"/>
      <c r="H9" s="68"/>
      <c r="I9" s="69"/>
      <c r="J9" s="66" t="s">
        <v>311</v>
      </c>
      <c r="K9" s="70">
        <v>1</v>
      </c>
      <c r="L9" s="70">
        <v>4218.75</v>
      </c>
      <c r="M9" s="71">
        <f t="shared" si="0"/>
        <v>4218.75</v>
      </c>
      <c r="N9" s="66"/>
      <c r="O9" s="72" t="s">
        <v>304</v>
      </c>
      <c r="P9" s="73"/>
      <c r="Q9" s="74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75">
        <f>M9+P9-Q9</f>
        <v>4218.75</v>
      </c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1"/>
        <v>4218.75</v>
      </c>
      <c r="DO9" s="76">
        <f t="shared" si="2"/>
        <v>0</v>
      </c>
    </row>
    <row r="10" spans="1:119" s="87" customFormat="1" ht="18.75" customHeight="1" x14ac:dyDescent="0.25">
      <c r="A10" s="80"/>
      <c r="B10" s="81"/>
      <c r="C10" s="82"/>
      <c r="D10" s="83"/>
      <c r="E10" s="83"/>
      <c r="F10" s="83"/>
      <c r="G10" s="83"/>
      <c r="H10" s="84"/>
      <c r="I10" s="81"/>
      <c r="J10" s="83"/>
      <c r="K10" s="85"/>
      <c r="L10" s="85"/>
      <c r="M10" s="86">
        <f>SUM(M7:M9)</f>
        <v>17244.75</v>
      </c>
      <c r="N10" s="86"/>
      <c r="O10" s="85" t="s">
        <v>304</v>
      </c>
      <c r="P10" s="86"/>
      <c r="Q10" s="86"/>
      <c r="R10" s="86">
        <f t="shared" ref="R10:AW10" si="3">SUM(R7:R9)</f>
        <v>0</v>
      </c>
      <c r="S10" s="86">
        <f t="shared" si="3"/>
        <v>0</v>
      </c>
      <c r="T10" s="86">
        <f t="shared" si="3"/>
        <v>0</v>
      </c>
      <c r="U10" s="86">
        <f t="shared" si="3"/>
        <v>0</v>
      </c>
      <c r="V10" s="86">
        <f t="shared" si="3"/>
        <v>0</v>
      </c>
      <c r="W10" s="86">
        <f t="shared" si="3"/>
        <v>0</v>
      </c>
      <c r="X10" s="86">
        <f t="shared" si="3"/>
        <v>0</v>
      </c>
      <c r="Y10" s="86">
        <f t="shared" si="3"/>
        <v>0</v>
      </c>
      <c r="Z10" s="86">
        <f t="shared" si="3"/>
        <v>0</v>
      </c>
      <c r="AA10" s="86">
        <f t="shared" si="3"/>
        <v>0</v>
      </c>
      <c r="AB10" s="86">
        <f t="shared" si="3"/>
        <v>0</v>
      </c>
      <c r="AC10" s="86">
        <f t="shared" si="3"/>
        <v>0</v>
      </c>
      <c r="AD10" s="86">
        <f t="shared" si="3"/>
        <v>0</v>
      </c>
      <c r="AE10" s="86">
        <f t="shared" si="3"/>
        <v>0</v>
      </c>
      <c r="AF10" s="86">
        <f t="shared" si="3"/>
        <v>0</v>
      </c>
      <c r="AG10" s="86">
        <f t="shared" si="3"/>
        <v>0</v>
      </c>
      <c r="AH10" s="86">
        <f t="shared" si="3"/>
        <v>0</v>
      </c>
      <c r="AI10" s="86">
        <f t="shared" si="3"/>
        <v>0</v>
      </c>
      <c r="AJ10" s="86">
        <f t="shared" si="3"/>
        <v>0</v>
      </c>
      <c r="AK10" s="86">
        <f t="shared" si="3"/>
        <v>0</v>
      </c>
      <c r="AL10" s="86">
        <f t="shared" si="3"/>
        <v>0</v>
      </c>
      <c r="AM10" s="86">
        <f t="shared" si="3"/>
        <v>0</v>
      </c>
      <c r="AN10" s="86">
        <f t="shared" si="3"/>
        <v>17244.75</v>
      </c>
      <c r="AO10" s="86">
        <f t="shared" si="3"/>
        <v>0</v>
      </c>
      <c r="AP10" s="86">
        <f t="shared" si="3"/>
        <v>0</v>
      </c>
      <c r="AQ10" s="86">
        <f t="shared" si="3"/>
        <v>0</v>
      </c>
      <c r="AR10" s="86">
        <f t="shared" si="3"/>
        <v>0</v>
      </c>
      <c r="AS10" s="86">
        <f t="shared" si="3"/>
        <v>0</v>
      </c>
      <c r="AT10" s="86">
        <f t="shared" si="3"/>
        <v>0</v>
      </c>
      <c r="AU10" s="86">
        <f t="shared" si="3"/>
        <v>0</v>
      </c>
      <c r="AV10" s="86">
        <f t="shared" si="3"/>
        <v>0</v>
      </c>
      <c r="AW10" s="86">
        <f t="shared" si="3"/>
        <v>0</v>
      </c>
      <c r="AX10" s="86">
        <f t="shared" ref="AX10:CC10" si="4">SUM(AX7:AX9)</f>
        <v>0</v>
      </c>
      <c r="AY10" s="86">
        <f t="shared" si="4"/>
        <v>0</v>
      </c>
      <c r="AZ10" s="86">
        <f t="shared" si="4"/>
        <v>0</v>
      </c>
      <c r="BA10" s="86">
        <f t="shared" si="4"/>
        <v>0</v>
      </c>
      <c r="BB10" s="86">
        <f t="shared" si="4"/>
        <v>0</v>
      </c>
      <c r="BC10" s="86">
        <f t="shared" si="4"/>
        <v>0</v>
      </c>
      <c r="BD10" s="86">
        <f t="shared" si="4"/>
        <v>0</v>
      </c>
      <c r="BE10" s="86">
        <f t="shared" si="4"/>
        <v>0</v>
      </c>
      <c r="BF10" s="86">
        <f t="shared" si="4"/>
        <v>0</v>
      </c>
      <c r="BG10" s="86">
        <f t="shared" si="4"/>
        <v>0</v>
      </c>
      <c r="BH10" s="86">
        <f t="shared" si="4"/>
        <v>0</v>
      </c>
      <c r="BI10" s="86">
        <f t="shared" si="4"/>
        <v>0</v>
      </c>
      <c r="BJ10" s="86">
        <f t="shared" si="4"/>
        <v>0</v>
      </c>
      <c r="BK10" s="86">
        <f t="shared" si="4"/>
        <v>0</v>
      </c>
      <c r="BL10" s="86">
        <f t="shared" si="4"/>
        <v>0</v>
      </c>
      <c r="BM10" s="86">
        <f t="shared" si="4"/>
        <v>0</v>
      </c>
      <c r="BN10" s="86">
        <f t="shared" si="4"/>
        <v>0</v>
      </c>
      <c r="BO10" s="86">
        <f t="shared" si="4"/>
        <v>0</v>
      </c>
      <c r="BP10" s="86">
        <f t="shared" si="4"/>
        <v>0</v>
      </c>
      <c r="BQ10" s="86">
        <f t="shared" si="4"/>
        <v>0</v>
      </c>
      <c r="BR10" s="86">
        <f t="shared" si="4"/>
        <v>0</v>
      </c>
      <c r="BS10" s="86">
        <f t="shared" si="4"/>
        <v>0</v>
      </c>
      <c r="BT10" s="86">
        <f t="shared" si="4"/>
        <v>0</v>
      </c>
      <c r="BU10" s="86">
        <f t="shared" si="4"/>
        <v>0</v>
      </c>
      <c r="BV10" s="86">
        <f t="shared" si="4"/>
        <v>0</v>
      </c>
      <c r="BW10" s="86">
        <f t="shared" si="4"/>
        <v>0</v>
      </c>
      <c r="BX10" s="86">
        <f t="shared" si="4"/>
        <v>0</v>
      </c>
      <c r="BY10" s="86">
        <f t="shared" si="4"/>
        <v>0</v>
      </c>
      <c r="BZ10" s="86">
        <f t="shared" si="4"/>
        <v>0</v>
      </c>
      <c r="CA10" s="86">
        <f t="shared" si="4"/>
        <v>0</v>
      </c>
      <c r="CB10" s="86">
        <f t="shared" si="4"/>
        <v>0</v>
      </c>
      <c r="CC10" s="86">
        <f t="shared" si="4"/>
        <v>0</v>
      </c>
      <c r="CD10" s="86">
        <f t="shared" ref="CD10:DI10" si="5">SUM(CD7:CD9)</f>
        <v>0</v>
      </c>
      <c r="CE10" s="86">
        <f t="shared" si="5"/>
        <v>0</v>
      </c>
      <c r="CF10" s="86">
        <f t="shared" si="5"/>
        <v>0</v>
      </c>
      <c r="CG10" s="86">
        <f t="shared" si="5"/>
        <v>0</v>
      </c>
      <c r="CH10" s="86">
        <f t="shared" si="5"/>
        <v>0</v>
      </c>
      <c r="CI10" s="86">
        <f t="shared" si="5"/>
        <v>0</v>
      </c>
      <c r="CJ10" s="86">
        <f t="shared" si="5"/>
        <v>0</v>
      </c>
      <c r="CK10" s="86">
        <f t="shared" si="5"/>
        <v>0</v>
      </c>
      <c r="CL10" s="86">
        <f t="shared" si="5"/>
        <v>0</v>
      </c>
      <c r="CM10" s="86">
        <f t="shared" si="5"/>
        <v>0</v>
      </c>
      <c r="CN10" s="86">
        <f t="shared" si="5"/>
        <v>0</v>
      </c>
      <c r="CO10" s="86">
        <f t="shared" si="5"/>
        <v>0</v>
      </c>
      <c r="CP10" s="86">
        <f t="shared" si="5"/>
        <v>0</v>
      </c>
      <c r="CQ10" s="86">
        <f t="shared" si="5"/>
        <v>0</v>
      </c>
      <c r="CR10" s="86">
        <f t="shared" si="5"/>
        <v>0</v>
      </c>
      <c r="CS10" s="86">
        <f t="shared" si="5"/>
        <v>0</v>
      </c>
      <c r="CT10" s="86">
        <f t="shared" si="5"/>
        <v>0</v>
      </c>
      <c r="CU10" s="86">
        <f t="shared" si="5"/>
        <v>0</v>
      </c>
      <c r="CV10" s="86">
        <f t="shared" si="5"/>
        <v>0</v>
      </c>
      <c r="CW10" s="86">
        <f t="shared" si="5"/>
        <v>0</v>
      </c>
      <c r="CX10" s="86">
        <f t="shared" si="5"/>
        <v>0</v>
      </c>
      <c r="CY10" s="86">
        <f t="shared" si="5"/>
        <v>0</v>
      </c>
      <c r="CZ10" s="86">
        <f t="shared" si="5"/>
        <v>0</v>
      </c>
      <c r="DA10" s="86">
        <f t="shared" si="5"/>
        <v>0</v>
      </c>
      <c r="DB10" s="86">
        <f t="shared" si="5"/>
        <v>0</v>
      </c>
      <c r="DC10" s="86">
        <f t="shared" si="5"/>
        <v>0</v>
      </c>
      <c r="DD10" s="86">
        <f t="shared" si="5"/>
        <v>0</v>
      </c>
      <c r="DE10" s="86">
        <f t="shared" si="5"/>
        <v>0</v>
      </c>
      <c r="DF10" s="86">
        <f t="shared" si="5"/>
        <v>0</v>
      </c>
      <c r="DG10" s="86">
        <f t="shared" si="5"/>
        <v>0</v>
      </c>
      <c r="DH10" s="86">
        <f t="shared" si="5"/>
        <v>0</v>
      </c>
      <c r="DI10" s="86">
        <f t="shared" si="5"/>
        <v>0</v>
      </c>
      <c r="DJ10" s="86">
        <f t="shared" ref="DJ10:DM10" si="6">SUM(DJ7:DJ9)</f>
        <v>0</v>
      </c>
      <c r="DK10" s="86">
        <f t="shared" si="6"/>
        <v>0</v>
      </c>
      <c r="DL10" s="86">
        <f t="shared" si="6"/>
        <v>0</v>
      </c>
      <c r="DM10" s="86">
        <f t="shared" si="6"/>
        <v>0</v>
      </c>
      <c r="DN10" s="76">
        <f t="shared" si="1"/>
        <v>17244.75</v>
      </c>
      <c r="DO10" s="76">
        <f t="shared" si="2"/>
        <v>0</v>
      </c>
    </row>
    <row r="11" spans="1:119" ht="18.75" customHeight="1" thickBot="1" x14ac:dyDescent="0.3"/>
    <row r="12" spans="1:119" ht="18.75" customHeight="1" thickBot="1" x14ac:dyDescent="0.3">
      <c r="A12" s="88">
        <f>E7</f>
        <v>0</v>
      </c>
      <c r="B12" s="89"/>
      <c r="C12" s="90"/>
      <c r="D12" s="91" t="s">
        <v>149</v>
      </c>
      <c r="E12" s="91" t="s">
        <v>150</v>
      </c>
      <c r="F12" s="92" t="s">
        <v>151</v>
      </c>
      <c r="G12" s="93"/>
      <c r="H12" s="94"/>
      <c r="I12" s="95"/>
      <c r="J12" s="96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312</v>
      </c>
      <c r="B13" s="104"/>
      <c r="C13" s="105"/>
      <c r="D13" s="106">
        <f>AN7</f>
        <v>8517</v>
      </c>
      <c r="E13" s="107"/>
      <c r="F13" t="str">
        <f>"In payment for salaries and wages of on call payroll for F&amp;B service, F&amp;B Production and Pomec for the period of August 24-30, 2025 using housefund received on " &amp; TEXT(A7, "mmmm dd, yyyy") &amp; " with" &amp; " CPO#" &amp;B7</f>
        <v>In payment for salaries and wages of on call payroll for F&amp;B service, F&amp;B Production and Pomec for the period of August 24-30, 2025 using housefund received on August 30, 2025 with CPO#</v>
      </c>
      <c r="G13" s="108"/>
      <c r="H13" s="109"/>
      <c r="I13" s="110"/>
      <c r="J13" s="108"/>
      <c r="K13" s="97"/>
      <c r="L13" s="98"/>
      <c r="M13" s="99"/>
      <c r="N13" s="100"/>
      <c r="O13" s="101"/>
      <c r="P13" s="102"/>
    </row>
    <row r="14" spans="1:119" ht="18.75" customHeight="1" x14ac:dyDescent="0.25">
      <c r="A14" s="103" t="s">
        <v>313</v>
      </c>
      <c r="B14" s="104"/>
      <c r="C14" s="105"/>
      <c r="D14" s="106">
        <f>AN8</f>
        <v>4509</v>
      </c>
      <c r="E14" s="107"/>
      <c r="F14" t="str">
        <f>"In payment for salaries and wages of on call payroll for F&amp;B service, F&amp;B Production and Pomec for the period of August 24-30, 2025 using housefund received on " &amp; TEXT(A8, "mmmm dd, yyyy") &amp; " with" &amp; " CPO#" &amp;B8</f>
        <v>In payment for salaries and wages of on call payroll for F&amp;B service, F&amp;B Production and Pomec for the period of August 24-30, 2025 using housefund received on August 30, 2025 with CPO#</v>
      </c>
      <c r="G14" s="108"/>
      <c r="H14" s="109"/>
      <c r="I14" s="110"/>
      <c r="J14" s="108"/>
      <c r="K14" s="97"/>
      <c r="L14" s="98"/>
      <c r="M14" s="99"/>
      <c r="N14" s="100"/>
      <c r="O14" s="101"/>
      <c r="P14" s="102"/>
    </row>
    <row r="15" spans="1:119" ht="18.75" customHeight="1" x14ac:dyDescent="0.25">
      <c r="A15" s="103" t="s">
        <v>314</v>
      </c>
      <c r="B15" s="104"/>
      <c r="C15" s="105"/>
      <c r="D15" s="106">
        <f>AN9</f>
        <v>4218.75</v>
      </c>
      <c r="E15" s="107"/>
      <c r="F15" t="str">
        <f>"In payment for salaries and wages of on call payroll for F&amp;B service, F&amp;B Production and Pomec for the period of August 24-30, 2025 using housefund received on " &amp; TEXT(A9, "mmmm dd, yyyy") &amp; " with" &amp; " CPO#" &amp;B9</f>
        <v>In payment for salaries and wages of on call payroll for F&amp;B service, F&amp;B Production and Pomec for the period of August 24-30, 2025 using housefund received on August 30, 2025 with CPO#</v>
      </c>
      <c r="G15" s="108"/>
      <c r="H15" s="109"/>
      <c r="I15" s="110"/>
      <c r="J15" s="108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 t="s">
        <v>152</v>
      </c>
      <c r="B16" s="104"/>
      <c r="C16" s="105"/>
      <c r="D16" s="106">
        <f>Q10</f>
        <v>0</v>
      </c>
      <c r="E16" s="107"/>
      <c r="F16" s="111" t="str">
        <f>"Recording input VAT for expenses and purchases made using house fund for " &amp; TEXT(A7, "mmmm dd, yyyy")</f>
        <v>Recording input VAT for expenses and purchases made using house fund for August 30, 2025</v>
      </c>
      <c r="G16" s="111"/>
      <c r="H16" s="111"/>
      <c r="I16" s="111"/>
      <c r="J16" s="111"/>
      <c r="K16" s="111"/>
      <c r="L16" s="111"/>
      <c r="M16" s="99"/>
      <c r="N16" s="100"/>
      <c r="O16" s="101"/>
      <c r="P16" s="102"/>
    </row>
    <row r="17" spans="1:16" ht="18.75" customHeight="1" x14ac:dyDescent="0.25">
      <c r="A17" s="112" t="s">
        <v>126</v>
      </c>
      <c r="B17" s="113"/>
      <c r="C17" s="114"/>
      <c r="D17" s="115"/>
      <c r="E17" s="107">
        <f>P10</f>
        <v>0</v>
      </c>
      <c r="F17" s="111" t="str">
        <f>"Recording the tax withheld for expenses and purchases using the house fund received on " &amp; TEXT(A7, "mmmm dd, yyyy")</f>
        <v>Recording the tax withheld for expenses and purchases using the house fund received on August 30, 2025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03" t="s">
        <v>153</v>
      </c>
      <c r="B18" s="113"/>
      <c r="C18" s="114"/>
      <c r="D18" s="116"/>
      <c r="E18" s="117">
        <f>M10</f>
        <v>17244.75</v>
      </c>
      <c r="F18" s="111" t="str">
        <f>"Recording house fund expenses for replenishment on " &amp; TEXT(A7, "mmmm dd, yyyy")</f>
        <v>Recording house fund expenses for replenishment on August 30, 2025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4">
      <c r="A19" s="112"/>
      <c r="B19" s="113"/>
      <c r="C19" s="114"/>
      <c r="D19" s="118">
        <f>SUM(D13:D18)</f>
        <v>17244.75</v>
      </c>
      <c r="E19" s="118">
        <f>SUM(E13:E18)</f>
        <v>17244.75</v>
      </c>
      <c r="F19" s="107"/>
      <c r="G19" s="107"/>
      <c r="H19" s="119"/>
      <c r="I19" s="120"/>
      <c r="J19" s="107"/>
      <c r="K19" s="97"/>
      <c r="L19" s="98"/>
      <c r="M19" s="99"/>
      <c r="N19" s="100"/>
      <c r="O19" s="101"/>
      <c r="P19" s="102"/>
    </row>
    <row r="20" spans="1:16" ht="18.75" customHeight="1" x14ac:dyDescent="0.25">
      <c r="A20" s="121" t="s">
        <v>154</v>
      </c>
      <c r="B20" s="122" t="str">
        <f>"To record house fund expenses on " &amp; TEXT(A7, "mmmm dd, yyyy") &amp; " with PCV#" &amp; C7</f>
        <v>To record house fund expenses on August 30, 2025 with PCV#6688</v>
      </c>
      <c r="C20" s="123"/>
      <c r="D20" s="124"/>
      <c r="E20" s="124"/>
      <c r="F20" s="124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342E6-0C60-4FF5-988A-5B0C44E462C8}">
  <sheetPr>
    <tabColor rgb="FF7030A0"/>
  </sheetPr>
  <dimension ref="A1:DO20"/>
  <sheetViews>
    <sheetView topLeftCell="A7" workbookViewId="0">
      <selection activeCell="I18" sqref="I18"/>
    </sheetView>
  </sheetViews>
  <sheetFormatPr defaultRowHeight="15" x14ac:dyDescent="0.25"/>
  <cols>
    <col min="4" max="4" width="10" bestFit="1" customWidth="1"/>
    <col min="5" max="5" width="10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45908</v>
      </c>
      <c r="B7" s="65">
        <v>6689</v>
      </c>
      <c r="C7" s="65"/>
      <c r="D7" s="66" t="s">
        <v>301</v>
      </c>
      <c r="E7" s="67"/>
      <c r="F7" s="67"/>
      <c r="G7" s="67"/>
      <c r="H7" s="68"/>
      <c r="I7" s="69"/>
      <c r="J7" s="66" t="s">
        <v>315</v>
      </c>
      <c r="K7" s="70">
        <v>1</v>
      </c>
      <c r="L7" s="70">
        <v>3945.38</v>
      </c>
      <c r="M7" s="71">
        <f t="shared" ref="M7:M9" si="0">K7*L7</f>
        <v>3945.38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75">
        <f>M7+P7-Q7</f>
        <v>3945.38</v>
      </c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3945.38</v>
      </c>
      <c r="DO7" s="76">
        <f>DN7-M7</f>
        <v>0</v>
      </c>
    </row>
    <row r="8" spans="1:119" ht="18.75" customHeight="1" x14ac:dyDescent="0.25">
      <c r="A8" s="64">
        <v>45908</v>
      </c>
      <c r="B8" s="65"/>
      <c r="C8" s="65"/>
      <c r="D8" s="66"/>
      <c r="E8" s="77"/>
      <c r="F8" s="78"/>
      <c r="G8" s="79"/>
      <c r="H8" s="68"/>
      <c r="I8" s="69"/>
      <c r="J8" s="66" t="s">
        <v>305</v>
      </c>
      <c r="K8" s="70">
        <v>1</v>
      </c>
      <c r="L8" s="70">
        <v>8517</v>
      </c>
      <c r="M8" s="71">
        <f t="shared" si="0"/>
        <v>8517</v>
      </c>
      <c r="N8" s="66"/>
      <c r="O8" s="72" t="s">
        <v>304</v>
      </c>
      <c r="P8" s="73"/>
      <c r="Q8" s="74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75">
        <f>M8+P8-Q8</f>
        <v>8517</v>
      </c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0" si="1">SUM(Q8:DM8)-P8</f>
        <v>8517</v>
      </c>
      <c r="DO8" s="76">
        <f t="shared" ref="DO8:DO10" si="2">DN8-M8</f>
        <v>0</v>
      </c>
    </row>
    <row r="9" spans="1:119" ht="18.75" customHeight="1" x14ac:dyDescent="0.25">
      <c r="A9" s="64">
        <v>45908</v>
      </c>
      <c r="B9" s="65"/>
      <c r="C9" s="65"/>
      <c r="D9" s="66"/>
      <c r="E9" s="77"/>
      <c r="F9" s="78"/>
      <c r="G9" s="79"/>
      <c r="H9" s="68"/>
      <c r="I9" s="69"/>
      <c r="J9" s="66" t="s">
        <v>303</v>
      </c>
      <c r="K9" s="70">
        <v>1</v>
      </c>
      <c r="L9" s="70">
        <v>7482</v>
      </c>
      <c r="M9" s="71">
        <f t="shared" si="0"/>
        <v>7482</v>
      </c>
      <c r="N9" s="66"/>
      <c r="O9" s="72" t="s">
        <v>304</v>
      </c>
      <c r="P9" s="73"/>
      <c r="Q9" s="74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75">
        <f>M9+P9-Q9</f>
        <v>7482</v>
      </c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1"/>
        <v>7482</v>
      </c>
      <c r="DO9" s="76">
        <f t="shared" si="2"/>
        <v>0</v>
      </c>
    </row>
    <row r="10" spans="1:119" s="87" customFormat="1" ht="18.75" customHeight="1" x14ac:dyDescent="0.25">
      <c r="A10" s="80"/>
      <c r="B10" s="81"/>
      <c r="C10" s="82"/>
      <c r="D10" s="83"/>
      <c r="E10" s="83"/>
      <c r="F10" s="83"/>
      <c r="G10" s="83"/>
      <c r="H10" s="84"/>
      <c r="I10" s="81"/>
      <c r="J10" s="83"/>
      <c r="K10" s="85"/>
      <c r="L10" s="85"/>
      <c r="M10" s="86">
        <f>SUM(M7:M9)</f>
        <v>19944.38</v>
      </c>
      <c r="N10" s="86"/>
      <c r="O10" s="85" t="s">
        <v>304</v>
      </c>
      <c r="P10" s="86"/>
      <c r="Q10" s="86"/>
      <c r="R10" s="86">
        <f t="shared" ref="R10" si="3">SUM(R7:R9)</f>
        <v>0</v>
      </c>
      <c r="S10" s="86">
        <f t="shared" ref="S10:AX10" si="4">SUM(S7:S9)</f>
        <v>0</v>
      </c>
      <c r="T10" s="86">
        <f t="shared" si="4"/>
        <v>0</v>
      </c>
      <c r="U10" s="86">
        <f t="shared" si="4"/>
        <v>0</v>
      </c>
      <c r="V10" s="86">
        <f t="shared" si="4"/>
        <v>0</v>
      </c>
      <c r="W10" s="86">
        <f t="shared" si="4"/>
        <v>0</v>
      </c>
      <c r="X10" s="86">
        <f t="shared" si="4"/>
        <v>0</v>
      </c>
      <c r="Y10" s="86">
        <f t="shared" si="4"/>
        <v>0</v>
      </c>
      <c r="Z10" s="86">
        <f t="shared" si="4"/>
        <v>0</v>
      </c>
      <c r="AA10" s="86">
        <f t="shared" si="4"/>
        <v>0</v>
      </c>
      <c r="AB10" s="86">
        <f t="shared" si="4"/>
        <v>0</v>
      </c>
      <c r="AC10" s="86">
        <f t="shared" si="4"/>
        <v>0</v>
      </c>
      <c r="AD10" s="86">
        <f t="shared" si="4"/>
        <v>0</v>
      </c>
      <c r="AE10" s="86">
        <f t="shared" si="4"/>
        <v>0</v>
      </c>
      <c r="AF10" s="86">
        <f t="shared" si="4"/>
        <v>0</v>
      </c>
      <c r="AG10" s="86">
        <f t="shared" si="4"/>
        <v>0</v>
      </c>
      <c r="AH10" s="86">
        <f t="shared" si="4"/>
        <v>0</v>
      </c>
      <c r="AI10" s="86">
        <f t="shared" si="4"/>
        <v>0</v>
      </c>
      <c r="AJ10" s="86">
        <f t="shared" si="4"/>
        <v>0</v>
      </c>
      <c r="AK10" s="86">
        <f t="shared" si="4"/>
        <v>0</v>
      </c>
      <c r="AL10" s="86">
        <f t="shared" si="4"/>
        <v>0</v>
      </c>
      <c r="AM10" s="86">
        <f t="shared" si="4"/>
        <v>0</v>
      </c>
      <c r="AN10" s="86">
        <f t="shared" si="4"/>
        <v>19944.38</v>
      </c>
      <c r="AO10" s="86">
        <f t="shared" si="4"/>
        <v>0</v>
      </c>
      <c r="AP10" s="86">
        <f t="shared" si="4"/>
        <v>0</v>
      </c>
      <c r="AQ10" s="86">
        <f t="shared" si="4"/>
        <v>0</v>
      </c>
      <c r="AR10" s="86">
        <f t="shared" si="4"/>
        <v>0</v>
      </c>
      <c r="AS10" s="86">
        <f t="shared" si="4"/>
        <v>0</v>
      </c>
      <c r="AT10" s="86">
        <f t="shared" si="4"/>
        <v>0</v>
      </c>
      <c r="AU10" s="86">
        <f t="shared" si="4"/>
        <v>0</v>
      </c>
      <c r="AV10" s="86">
        <f t="shared" si="4"/>
        <v>0</v>
      </c>
      <c r="AW10" s="86">
        <f t="shared" si="4"/>
        <v>0</v>
      </c>
      <c r="AX10" s="86">
        <f t="shared" si="4"/>
        <v>0</v>
      </c>
      <c r="AY10" s="86">
        <f t="shared" ref="AY10:CD10" si="5">SUM(AY7:AY9)</f>
        <v>0</v>
      </c>
      <c r="AZ10" s="86">
        <f t="shared" si="5"/>
        <v>0</v>
      </c>
      <c r="BA10" s="86">
        <f t="shared" si="5"/>
        <v>0</v>
      </c>
      <c r="BB10" s="86">
        <f t="shared" si="5"/>
        <v>0</v>
      </c>
      <c r="BC10" s="86">
        <f t="shared" si="5"/>
        <v>0</v>
      </c>
      <c r="BD10" s="86">
        <f t="shared" si="5"/>
        <v>0</v>
      </c>
      <c r="BE10" s="86">
        <f t="shared" si="5"/>
        <v>0</v>
      </c>
      <c r="BF10" s="86">
        <f t="shared" si="5"/>
        <v>0</v>
      </c>
      <c r="BG10" s="86">
        <f t="shared" si="5"/>
        <v>0</v>
      </c>
      <c r="BH10" s="86">
        <f t="shared" si="5"/>
        <v>0</v>
      </c>
      <c r="BI10" s="86">
        <f t="shared" si="5"/>
        <v>0</v>
      </c>
      <c r="BJ10" s="86">
        <f t="shared" si="5"/>
        <v>0</v>
      </c>
      <c r="BK10" s="86">
        <f t="shared" si="5"/>
        <v>0</v>
      </c>
      <c r="BL10" s="86">
        <f t="shared" si="5"/>
        <v>0</v>
      </c>
      <c r="BM10" s="86">
        <f t="shared" si="5"/>
        <v>0</v>
      </c>
      <c r="BN10" s="86">
        <f t="shared" si="5"/>
        <v>0</v>
      </c>
      <c r="BO10" s="86">
        <f t="shared" si="5"/>
        <v>0</v>
      </c>
      <c r="BP10" s="86">
        <f t="shared" si="5"/>
        <v>0</v>
      </c>
      <c r="BQ10" s="86">
        <f t="shared" si="5"/>
        <v>0</v>
      </c>
      <c r="BR10" s="86">
        <f t="shared" si="5"/>
        <v>0</v>
      </c>
      <c r="BS10" s="86">
        <f t="shared" si="5"/>
        <v>0</v>
      </c>
      <c r="BT10" s="86">
        <f t="shared" si="5"/>
        <v>0</v>
      </c>
      <c r="BU10" s="86">
        <f t="shared" si="5"/>
        <v>0</v>
      </c>
      <c r="BV10" s="86">
        <f t="shared" si="5"/>
        <v>0</v>
      </c>
      <c r="BW10" s="86">
        <f t="shared" si="5"/>
        <v>0</v>
      </c>
      <c r="BX10" s="86">
        <f t="shared" si="5"/>
        <v>0</v>
      </c>
      <c r="BY10" s="86">
        <f t="shared" si="5"/>
        <v>0</v>
      </c>
      <c r="BZ10" s="86">
        <f t="shared" si="5"/>
        <v>0</v>
      </c>
      <c r="CA10" s="86">
        <f t="shared" si="5"/>
        <v>0</v>
      </c>
      <c r="CB10" s="86">
        <f t="shared" si="5"/>
        <v>0</v>
      </c>
      <c r="CC10" s="86">
        <f t="shared" si="5"/>
        <v>0</v>
      </c>
      <c r="CD10" s="86">
        <f t="shared" si="5"/>
        <v>0</v>
      </c>
      <c r="CE10" s="86">
        <f t="shared" ref="CE10:DJ10" si="6">SUM(CE7:CE9)</f>
        <v>0</v>
      </c>
      <c r="CF10" s="86">
        <f t="shared" si="6"/>
        <v>0</v>
      </c>
      <c r="CG10" s="86">
        <f t="shared" si="6"/>
        <v>0</v>
      </c>
      <c r="CH10" s="86">
        <f t="shared" si="6"/>
        <v>0</v>
      </c>
      <c r="CI10" s="86">
        <f t="shared" si="6"/>
        <v>0</v>
      </c>
      <c r="CJ10" s="86">
        <f t="shared" si="6"/>
        <v>0</v>
      </c>
      <c r="CK10" s="86">
        <f t="shared" si="6"/>
        <v>0</v>
      </c>
      <c r="CL10" s="86">
        <f t="shared" si="6"/>
        <v>0</v>
      </c>
      <c r="CM10" s="86">
        <f t="shared" si="6"/>
        <v>0</v>
      </c>
      <c r="CN10" s="86">
        <f t="shared" si="6"/>
        <v>0</v>
      </c>
      <c r="CO10" s="86">
        <f t="shared" si="6"/>
        <v>0</v>
      </c>
      <c r="CP10" s="86">
        <f t="shared" si="6"/>
        <v>0</v>
      </c>
      <c r="CQ10" s="86">
        <f t="shared" si="6"/>
        <v>0</v>
      </c>
      <c r="CR10" s="86">
        <f t="shared" si="6"/>
        <v>0</v>
      </c>
      <c r="CS10" s="86">
        <f t="shared" si="6"/>
        <v>0</v>
      </c>
      <c r="CT10" s="86">
        <f t="shared" si="6"/>
        <v>0</v>
      </c>
      <c r="CU10" s="86">
        <f t="shared" si="6"/>
        <v>0</v>
      </c>
      <c r="CV10" s="86">
        <f t="shared" si="6"/>
        <v>0</v>
      </c>
      <c r="CW10" s="86">
        <f t="shared" si="6"/>
        <v>0</v>
      </c>
      <c r="CX10" s="86">
        <f t="shared" si="6"/>
        <v>0</v>
      </c>
      <c r="CY10" s="86">
        <f t="shared" si="6"/>
        <v>0</v>
      </c>
      <c r="CZ10" s="86">
        <f t="shared" si="6"/>
        <v>0</v>
      </c>
      <c r="DA10" s="86">
        <f t="shared" si="6"/>
        <v>0</v>
      </c>
      <c r="DB10" s="86">
        <f t="shared" si="6"/>
        <v>0</v>
      </c>
      <c r="DC10" s="86">
        <f t="shared" si="6"/>
        <v>0</v>
      </c>
      <c r="DD10" s="86">
        <f t="shared" si="6"/>
        <v>0</v>
      </c>
      <c r="DE10" s="86">
        <f t="shared" si="6"/>
        <v>0</v>
      </c>
      <c r="DF10" s="86">
        <f t="shared" si="6"/>
        <v>0</v>
      </c>
      <c r="DG10" s="86">
        <f t="shared" si="6"/>
        <v>0</v>
      </c>
      <c r="DH10" s="86">
        <f t="shared" si="6"/>
        <v>0</v>
      </c>
      <c r="DI10" s="86">
        <f t="shared" si="6"/>
        <v>0</v>
      </c>
      <c r="DJ10" s="86">
        <f t="shared" si="6"/>
        <v>0</v>
      </c>
      <c r="DK10" s="86">
        <f t="shared" ref="DK10:DM10" si="7">SUM(DK7:DK9)</f>
        <v>0</v>
      </c>
      <c r="DL10" s="86">
        <f t="shared" si="7"/>
        <v>0</v>
      </c>
      <c r="DM10" s="86">
        <f t="shared" si="7"/>
        <v>0</v>
      </c>
      <c r="DN10" s="76">
        <f t="shared" si="1"/>
        <v>19944.38</v>
      </c>
      <c r="DO10" s="76">
        <f t="shared" si="2"/>
        <v>0</v>
      </c>
    </row>
    <row r="11" spans="1:119" ht="18.75" customHeight="1" thickBot="1" x14ac:dyDescent="0.3"/>
    <row r="12" spans="1:119" ht="18.75" customHeight="1" thickBot="1" x14ac:dyDescent="0.3">
      <c r="A12" s="88">
        <f>E7</f>
        <v>0</v>
      </c>
      <c r="B12" s="89"/>
      <c r="C12" s="90"/>
      <c r="D12" s="91" t="s">
        <v>149</v>
      </c>
      <c r="E12" s="91" t="s">
        <v>150</v>
      </c>
      <c r="F12" s="92" t="s">
        <v>151</v>
      </c>
      <c r="G12" s="93"/>
      <c r="H12" s="94"/>
      <c r="I12" s="95"/>
      <c r="J12" s="96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312</v>
      </c>
      <c r="B13" s="104"/>
      <c r="C13" s="105"/>
      <c r="D13" s="106">
        <f>AN7</f>
        <v>3945.38</v>
      </c>
      <c r="E13" s="107"/>
      <c r="F13" t="str">
        <f>"In payment for salaries and wages of on call payroll for F&amp;B service, F&amp;B Production and Pomec for the period of August 30- September 8, 2025 using housefund received on " &amp; TEXT(A7, "mmmm dd, yyyy") &amp; " with" &amp; " CPO#" &amp;B7</f>
        <v>In payment for salaries and wages of on call payroll for F&amp;B service, F&amp;B Production and Pomec for the period of August 30- September 8, 2025 using housefund received on September 08, 2025 with CPO#6689</v>
      </c>
      <c r="G13" s="108"/>
      <c r="H13" s="109"/>
      <c r="I13" s="110"/>
      <c r="J13" s="108"/>
      <c r="K13" s="97"/>
      <c r="L13" s="98"/>
      <c r="M13" s="99"/>
      <c r="N13" s="100"/>
      <c r="O13" s="101"/>
      <c r="P13" s="102"/>
    </row>
    <row r="14" spans="1:119" ht="18.75" customHeight="1" x14ac:dyDescent="0.25">
      <c r="A14" s="103" t="s">
        <v>313</v>
      </c>
      <c r="B14" s="104"/>
      <c r="C14" s="105"/>
      <c r="D14" s="106">
        <f>AN8</f>
        <v>8517</v>
      </c>
      <c r="E14" s="107"/>
      <c r="F14" t="str">
        <f>"In payment for salaries and wages of on call payroll for F&amp;B service, F&amp;B Production and Pomec for the period of August 30- September 8, 2025 using housefund received on " &amp; TEXT(A8, "mmmm dd, yyyy") &amp; " with" &amp; " CPO#" &amp;B8</f>
        <v>In payment for salaries and wages of on call payroll for F&amp;B service, F&amp;B Production and Pomec for the period of August 30- September 8, 2025 using housefund received on September 08, 2025 with CPO#</v>
      </c>
      <c r="G14" s="108"/>
      <c r="H14" s="109"/>
      <c r="I14" s="110"/>
      <c r="J14" s="108"/>
      <c r="K14" s="97"/>
      <c r="L14" s="98"/>
      <c r="M14" s="99"/>
      <c r="N14" s="100"/>
      <c r="O14" s="101"/>
      <c r="P14" s="102"/>
    </row>
    <row r="15" spans="1:119" ht="18.75" customHeight="1" x14ac:dyDescent="0.25">
      <c r="A15" s="103" t="s">
        <v>314</v>
      </c>
      <c r="B15" s="104"/>
      <c r="C15" s="105"/>
      <c r="D15" s="106">
        <f>AN9</f>
        <v>7482</v>
      </c>
      <c r="E15" s="107"/>
      <c r="F15" t="str">
        <f>"In payment for salaries and wages of on call payroll for F&amp;B service, F&amp;B Production and Pomec for the period of August 30- September 8, 2025 using housefund received on " &amp; TEXT(A9, "mmmm dd, yyyy") &amp; " with" &amp; " CPO#" &amp;B9</f>
        <v>In payment for salaries and wages of on call payroll for F&amp;B service, F&amp;B Production and Pomec for the period of August 30- September 8, 2025 using housefund received on September 08, 2025 with CPO#</v>
      </c>
      <c r="G15" s="108"/>
      <c r="H15" s="109"/>
      <c r="I15" s="110"/>
      <c r="J15" s="108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 t="s">
        <v>152</v>
      </c>
      <c r="B16" s="104"/>
      <c r="C16" s="105"/>
      <c r="D16" s="106">
        <f>Q10</f>
        <v>0</v>
      </c>
      <c r="E16" s="107"/>
      <c r="F16" s="111" t="str">
        <f>"Recording input VAT for expenses and purchases made using house fund for " &amp; TEXT(A7, "mmmm dd, yyyy")</f>
        <v>Recording input VAT for expenses and purchases made using house fund for September 08, 2025</v>
      </c>
      <c r="G16" s="111"/>
      <c r="H16" s="111"/>
      <c r="I16" s="111"/>
      <c r="J16" s="111"/>
      <c r="K16" s="111"/>
      <c r="L16" s="111"/>
      <c r="M16" s="99"/>
      <c r="N16" s="100"/>
      <c r="O16" s="101"/>
      <c r="P16" s="102"/>
    </row>
    <row r="17" spans="1:16" ht="18.75" customHeight="1" x14ac:dyDescent="0.25">
      <c r="A17" s="112" t="s">
        <v>126</v>
      </c>
      <c r="B17" s="113"/>
      <c r="C17" s="114"/>
      <c r="D17" s="115"/>
      <c r="E17" s="107">
        <f>P10</f>
        <v>0</v>
      </c>
      <c r="F17" s="111" t="str">
        <f>"Recording the tax withheld for expenses and purchases using the house fund received on " &amp; TEXT(A7, "mmmm dd, yyyy")</f>
        <v>Recording the tax withheld for expenses and purchases using the house fund received on September 08, 2025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03" t="s">
        <v>153</v>
      </c>
      <c r="B18" s="113"/>
      <c r="C18" s="114"/>
      <c r="D18" s="116"/>
      <c r="E18" s="117">
        <f>M10</f>
        <v>19944.38</v>
      </c>
      <c r="F18" s="111" t="str">
        <f>"Recording house fund expenses for replenishment on " &amp; TEXT(A7, "mmmm dd, yyyy")</f>
        <v>Recording house fund expenses for replenishment on September 08, 2025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4">
      <c r="A19" s="112"/>
      <c r="B19" s="113"/>
      <c r="C19" s="114"/>
      <c r="D19" s="118">
        <f>SUM(D13:D18)</f>
        <v>19944.38</v>
      </c>
      <c r="E19" s="118">
        <f>SUM(E13:E18)</f>
        <v>19944.38</v>
      </c>
      <c r="F19" s="107"/>
      <c r="G19" s="107"/>
      <c r="H19" s="119"/>
      <c r="I19" s="120"/>
      <c r="J19" s="107"/>
      <c r="K19" s="97"/>
      <c r="L19" s="98"/>
      <c r="M19" s="99"/>
      <c r="N19" s="100"/>
      <c r="O19" s="101"/>
      <c r="P19" s="102"/>
    </row>
    <row r="20" spans="1:16" ht="18.75" customHeight="1" x14ac:dyDescent="0.25">
      <c r="A20" s="121" t="s">
        <v>154</v>
      </c>
      <c r="B20" s="122" t="str">
        <f>"To record house fund expenses on " &amp; TEXT(A7, "mmmm dd, yyyy") &amp; " with PCV#" &amp; C7</f>
        <v>To record house fund expenses on September 08, 2025 with PCV#</v>
      </c>
      <c r="C20" s="123"/>
      <c r="D20" s="124"/>
      <c r="E20" s="124"/>
      <c r="F20" s="124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A8398-73A3-4879-B0DF-2F70CCF2C6A0}">
  <sheetPr>
    <tabColor theme="5" tint="0.39997558519241921"/>
  </sheetPr>
  <dimension ref="A1:DO17"/>
  <sheetViews>
    <sheetView workbookViewId="0">
      <selection activeCell="F12" sqref="F12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138" t="s">
        <v>320</v>
      </c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162"/>
      <c r="DN6" s="63" t="s">
        <v>147</v>
      </c>
    </row>
    <row r="7" spans="1:119" ht="18.75" customHeight="1" x14ac:dyDescent="0.25">
      <c r="A7" s="64">
        <v>45889</v>
      </c>
      <c r="B7" s="65">
        <v>4120</v>
      </c>
      <c r="C7" s="65"/>
      <c r="D7" s="66" t="s">
        <v>316</v>
      </c>
      <c r="E7" s="67" t="s">
        <v>317</v>
      </c>
      <c r="F7" s="67"/>
      <c r="G7" s="67"/>
      <c r="H7" s="68"/>
      <c r="I7" s="69"/>
      <c r="J7" s="66" t="s">
        <v>318</v>
      </c>
      <c r="K7" s="70">
        <v>1</v>
      </c>
      <c r="L7" s="70">
        <v>4000</v>
      </c>
      <c r="M7" s="71">
        <f t="shared" ref="M7:M8" si="0">K7*L7</f>
        <v>4000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75">
        <f>M7+P7-Q7</f>
        <v>4000</v>
      </c>
      <c r="DN7" s="76">
        <f>SUM(Q7:DM7)-P7</f>
        <v>4000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 t="s">
        <v>319</v>
      </c>
      <c r="K8" s="70">
        <v>1</v>
      </c>
      <c r="L8" s="70">
        <v>4000</v>
      </c>
      <c r="M8" s="71">
        <f t="shared" si="0"/>
        <v>4000</v>
      </c>
      <c r="N8" s="66"/>
      <c r="O8" s="72" t="s">
        <v>304</v>
      </c>
      <c r="P8" s="73"/>
      <c r="Q8" s="74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75">
        <f>M8+P8-Q8</f>
        <v>4000</v>
      </c>
      <c r="DN8" s="76">
        <f>SUM(Q8:DM8)-P8</f>
        <v>4000</v>
      </c>
      <c r="DO8" s="76">
        <f t="shared" ref="DO8:DO9" si="1">DN8-M8</f>
        <v>0</v>
      </c>
    </row>
    <row r="9" spans="1:119" s="87" customFormat="1" ht="18.75" customHeight="1" x14ac:dyDescent="0.25">
      <c r="A9" s="80"/>
      <c r="B9" s="81"/>
      <c r="C9" s="82"/>
      <c r="D9" s="83"/>
      <c r="E9" s="83"/>
      <c r="F9" s="83"/>
      <c r="G9" s="83"/>
      <c r="H9" s="84"/>
      <c r="I9" s="81"/>
      <c r="J9" s="83"/>
      <c r="K9" s="85"/>
      <c r="L9" s="85"/>
      <c r="M9" s="86">
        <f>SUM(M7:M8)</f>
        <v>8000</v>
      </c>
      <c r="N9" s="86"/>
      <c r="O9" s="85" t="s">
        <v>304</v>
      </c>
      <c r="P9" s="86"/>
      <c r="Q9" s="86"/>
      <c r="R9" s="86">
        <f t="shared" ref="R9:AW9" si="2">SUM(R7:R8)</f>
        <v>0</v>
      </c>
      <c r="S9" s="86">
        <f t="shared" si="2"/>
        <v>0</v>
      </c>
      <c r="T9" s="86">
        <f t="shared" si="2"/>
        <v>0</v>
      </c>
      <c r="U9" s="86">
        <f t="shared" si="2"/>
        <v>0</v>
      </c>
      <c r="V9" s="86">
        <f t="shared" si="2"/>
        <v>0</v>
      </c>
      <c r="W9" s="86">
        <f t="shared" si="2"/>
        <v>0</v>
      </c>
      <c r="X9" s="86">
        <f t="shared" si="2"/>
        <v>0</v>
      </c>
      <c r="Y9" s="86">
        <f t="shared" si="2"/>
        <v>0</v>
      </c>
      <c r="Z9" s="86">
        <f t="shared" si="2"/>
        <v>0</v>
      </c>
      <c r="AA9" s="86">
        <f t="shared" si="2"/>
        <v>0</v>
      </c>
      <c r="AB9" s="86">
        <f t="shared" si="2"/>
        <v>0</v>
      </c>
      <c r="AC9" s="86">
        <f t="shared" si="2"/>
        <v>0</v>
      </c>
      <c r="AD9" s="86">
        <f t="shared" si="2"/>
        <v>0</v>
      </c>
      <c r="AE9" s="86">
        <f t="shared" si="2"/>
        <v>0</v>
      </c>
      <c r="AF9" s="86">
        <f t="shared" si="2"/>
        <v>0</v>
      </c>
      <c r="AG9" s="86">
        <f t="shared" si="2"/>
        <v>0</v>
      </c>
      <c r="AH9" s="86">
        <f t="shared" si="2"/>
        <v>0</v>
      </c>
      <c r="AI9" s="86">
        <f t="shared" si="2"/>
        <v>0</v>
      </c>
      <c r="AJ9" s="86">
        <f t="shared" si="2"/>
        <v>0</v>
      </c>
      <c r="AK9" s="86">
        <f t="shared" si="2"/>
        <v>0</v>
      </c>
      <c r="AL9" s="86">
        <f t="shared" si="2"/>
        <v>0</v>
      </c>
      <c r="AM9" s="86">
        <f t="shared" si="2"/>
        <v>0</v>
      </c>
      <c r="AN9" s="86">
        <f t="shared" si="2"/>
        <v>0</v>
      </c>
      <c r="AO9" s="86">
        <f t="shared" si="2"/>
        <v>0</v>
      </c>
      <c r="AP9" s="86">
        <f t="shared" si="2"/>
        <v>0</v>
      </c>
      <c r="AQ9" s="86">
        <f t="shared" si="2"/>
        <v>0</v>
      </c>
      <c r="AR9" s="86">
        <f t="shared" si="2"/>
        <v>0</v>
      </c>
      <c r="AS9" s="86">
        <f t="shared" si="2"/>
        <v>0</v>
      </c>
      <c r="AT9" s="86">
        <f t="shared" si="2"/>
        <v>0</v>
      </c>
      <c r="AU9" s="86">
        <f t="shared" si="2"/>
        <v>0</v>
      </c>
      <c r="AV9" s="86">
        <f t="shared" si="2"/>
        <v>0</v>
      </c>
      <c r="AW9" s="86">
        <f t="shared" si="2"/>
        <v>0</v>
      </c>
      <c r="AX9" s="86">
        <f t="shared" ref="AX9:CC9" si="3">SUM(AX7:AX8)</f>
        <v>0</v>
      </c>
      <c r="AY9" s="86">
        <f t="shared" si="3"/>
        <v>0</v>
      </c>
      <c r="AZ9" s="86">
        <f t="shared" si="3"/>
        <v>0</v>
      </c>
      <c r="BA9" s="86">
        <f t="shared" si="3"/>
        <v>0</v>
      </c>
      <c r="BB9" s="86">
        <f t="shared" si="3"/>
        <v>0</v>
      </c>
      <c r="BC9" s="86">
        <f t="shared" si="3"/>
        <v>0</v>
      </c>
      <c r="BD9" s="86">
        <f t="shared" si="3"/>
        <v>0</v>
      </c>
      <c r="BE9" s="86">
        <f t="shared" si="3"/>
        <v>0</v>
      </c>
      <c r="BF9" s="86">
        <f t="shared" si="3"/>
        <v>0</v>
      </c>
      <c r="BG9" s="86">
        <f t="shared" si="3"/>
        <v>0</v>
      </c>
      <c r="BH9" s="86">
        <f t="shared" si="3"/>
        <v>0</v>
      </c>
      <c r="BI9" s="86">
        <f t="shared" si="3"/>
        <v>0</v>
      </c>
      <c r="BJ9" s="86">
        <f t="shared" si="3"/>
        <v>0</v>
      </c>
      <c r="BK9" s="86">
        <f t="shared" si="3"/>
        <v>0</v>
      </c>
      <c r="BL9" s="86">
        <f t="shared" si="3"/>
        <v>0</v>
      </c>
      <c r="BM9" s="86">
        <f t="shared" si="3"/>
        <v>0</v>
      </c>
      <c r="BN9" s="86">
        <f t="shared" si="3"/>
        <v>0</v>
      </c>
      <c r="BO9" s="86">
        <f t="shared" si="3"/>
        <v>0</v>
      </c>
      <c r="BP9" s="86">
        <f t="shared" si="3"/>
        <v>0</v>
      </c>
      <c r="BQ9" s="86">
        <f t="shared" si="3"/>
        <v>0</v>
      </c>
      <c r="BR9" s="86">
        <f t="shared" si="3"/>
        <v>0</v>
      </c>
      <c r="BS9" s="86">
        <f t="shared" si="3"/>
        <v>0</v>
      </c>
      <c r="BT9" s="86">
        <f t="shared" si="3"/>
        <v>0</v>
      </c>
      <c r="BU9" s="86">
        <f t="shared" si="3"/>
        <v>0</v>
      </c>
      <c r="BV9" s="86">
        <f t="shared" si="3"/>
        <v>0</v>
      </c>
      <c r="BW9" s="86">
        <f t="shared" si="3"/>
        <v>0</v>
      </c>
      <c r="BX9" s="86">
        <f t="shared" si="3"/>
        <v>0</v>
      </c>
      <c r="BY9" s="86">
        <f t="shared" si="3"/>
        <v>0</v>
      </c>
      <c r="BZ9" s="86">
        <f t="shared" si="3"/>
        <v>0</v>
      </c>
      <c r="CA9" s="86">
        <f t="shared" si="3"/>
        <v>0</v>
      </c>
      <c r="CB9" s="86">
        <f t="shared" si="3"/>
        <v>0</v>
      </c>
      <c r="CC9" s="86">
        <f t="shared" si="3"/>
        <v>0</v>
      </c>
      <c r="CD9" s="86">
        <f t="shared" ref="CD9:DI9" si="4">SUM(CD7:CD8)</f>
        <v>0</v>
      </c>
      <c r="CE9" s="86">
        <f t="shared" si="4"/>
        <v>0</v>
      </c>
      <c r="CF9" s="86">
        <f t="shared" si="4"/>
        <v>0</v>
      </c>
      <c r="CG9" s="86">
        <f t="shared" si="4"/>
        <v>0</v>
      </c>
      <c r="CH9" s="86">
        <f t="shared" si="4"/>
        <v>0</v>
      </c>
      <c r="CI9" s="86">
        <f t="shared" si="4"/>
        <v>0</v>
      </c>
      <c r="CJ9" s="86">
        <f t="shared" si="4"/>
        <v>0</v>
      </c>
      <c r="CK9" s="86">
        <f t="shared" si="4"/>
        <v>0</v>
      </c>
      <c r="CL9" s="86">
        <f t="shared" si="4"/>
        <v>0</v>
      </c>
      <c r="CM9" s="86">
        <f t="shared" si="4"/>
        <v>0</v>
      </c>
      <c r="CN9" s="86">
        <f t="shared" si="4"/>
        <v>0</v>
      </c>
      <c r="CO9" s="86">
        <f t="shared" si="4"/>
        <v>0</v>
      </c>
      <c r="CP9" s="86">
        <f t="shared" si="4"/>
        <v>0</v>
      </c>
      <c r="CQ9" s="86">
        <f t="shared" si="4"/>
        <v>0</v>
      </c>
      <c r="CR9" s="86">
        <f t="shared" si="4"/>
        <v>0</v>
      </c>
      <c r="CS9" s="86">
        <f t="shared" si="4"/>
        <v>0</v>
      </c>
      <c r="CT9" s="86">
        <f t="shared" si="4"/>
        <v>0</v>
      </c>
      <c r="CU9" s="86">
        <f t="shared" si="4"/>
        <v>0</v>
      </c>
      <c r="CV9" s="86">
        <f t="shared" si="4"/>
        <v>0</v>
      </c>
      <c r="CW9" s="86">
        <f t="shared" si="4"/>
        <v>0</v>
      </c>
      <c r="CX9" s="86">
        <f t="shared" si="4"/>
        <v>0</v>
      </c>
      <c r="CY9" s="86">
        <f t="shared" si="4"/>
        <v>0</v>
      </c>
      <c r="CZ9" s="86">
        <f t="shared" si="4"/>
        <v>0</v>
      </c>
      <c r="DA9" s="86">
        <f t="shared" si="4"/>
        <v>0</v>
      </c>
      <c r="DB9" s="86">
        <f t="shared" si="4"/>
        <v>0</v>
      </c>
      <c r="DC9" s="86">
        <f t="shared" si="4"/>
        <v>0</v>
      </c>
      <c r="DD9" s="86">
        <f t="shared" si="4"/>
        <v>0</v>
      </c>
      <c r="DE9" s="86">
        <f t="shared" si="4"/>
        <v>0</v>
      </c>
      <c r="DF9" s="86">
        <f t="shared" si="4"/>
        <v>0</v>
      </c>
      <c r="DG9" s="86">
        <f t="shared" si="4"/>
        <v>0</v>
      </c>
      <c r="DH9" s="86">
        <f t="shared" si="4"/>
        <v>0</v>
      </c>
      <c r="DI9" s="86">
        <f t="shared" si="4"/>
        <v>0</v>
      </c>
      <c r="DJ9" s="86">
        <f t="shared" ref="DJ9:DM9" si="5">SUM(DJ7:DJ8)</f>
        <v>0</v>
      </c>
      <c r="DK9" s="86">
        <f t="shared" si="5"/>
        <v>0</v>
      </c>
      <c r="DL9" s="86">
        <f t="shared" si="5"/>
        <v>0</v>
      </c>
      <c r="DM9" s="86">
        <f t="shared" si="5"/>
        <v>8000</v>
      </c>
      <c r="DN9" s="76">
        <f>SUM(Q9:DM9)-P9</f>
        <v>8000</v>
      </c>
      <c r="DO9" s="76">
        <f t="shared" si="1"/>
        <v>0</v>
      </c>
    </row>
    <row r="10" spans="1:119" ht="18.75" customHeight="1" thickBot="1" x14ac:dyDescent="0.3"/>
    <row r="11" spans="1:119" ht="18.75" customHeight="1" thickBot="1" x14ac:dyDescent="0.3">
      <c r="A11" s="88" t="str">
        <f>E7</f>
        <v>JAYCEL'S BEDSPACER</v>
      </c>
      <c r="B11" s="89"/>
      <c r="C11" s="90"/>
      <c r="D11" s="91" t="s">
        <v>149</v>
      </c>
      <c r="E11" s="91" t="s">
        <v>150</v>
      </c>
      <c r="F11" s="92" t="s">
        <v>151</v>
      </c>
      <c r="G11" s="93"/>
      <c r="H11" s="94"/>
      <c r="I11" s="95"/>
      <c r="J11" s="96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320</v>
      </c>
      <c r="B12" s="104"/>
      <c r="C12" s="105"/>
      <c r="D12" s="106">
        <f>DM9</f>
        <v>8000</v>
      </c>
      <c r="E12" s="107"/>
      <c r="F12" t="str">
        <f>"In payment for 1 month deposit and 1 month advance payment of boarding house using housefund (Unrecorded for the month of August 2025) received on " &amp; TEXT(A7, "mmmm dd, yyyy") &amp; " with" &amp; " CPO#" &amp;B7</f>
        <v>In payment for 1 month deposit and 1 month advance payment of boarding house using housefund (Unrecorded for the month of August 2025) received on August 20, 2025 with CPO#4120</v>
      </c>
      <c r="G12" s="108"/>
      <c r="H12" s="109"/>
      <c r="I12" s="110"/>
      <c r="J12" s="108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152</v>
      </c>
      <c r="B13" s="104"/>
      <c r="C13" s="105"/>
      <c r="D13" s="106">
        <f>Q9</f>
        <v>0</v>
      </c>
      <c r="E13" s="107"/>
      <c r="F13" s="111" t="str">
        <f>"Recording input VAT for expenses and purchases made using house fund for " &amp; TEXT(A7, "mmmm dd, yyyy")</f>
        <v>Recording input VAT for expenses and purchases made using house fund for August 20,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12" t="s">
        <v>126</v>
      </c>
      <c r="B14" s="113"/>
      <c r="C14" s="114"/>
      <c r="D14" s="115"/>
      <c r="E14" s="107">
        <f>P9</f>
        <v>0</v>
      </c>
      <c r="F14" s="111" t="str">
        <f>"Recording the tax withheld for expenses and purchases using the house fund received on " &amp; TEXT(A7, "mmmm dd, yyyy")</f>
        <v>Recording the tax withheld for expenses and purchases using the house fund received on August 20,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25">
      <c r="A15" s="103" t="s">
        <v>153</v>
      </c>
      <c r="B15" s="113"/>
      <c r="C15" s="114"/>
      <c r="D15" s="116"/>
      <c r="E15" s="117">
        <f>M9</f>
        <v>8000</v>
      </c>
      <c r="F15" s="111" t="str">
        <f>"Recording house fund expenses for replenishment on " &amp; TEXT(A7, "mmmm dd, yyyy")</f>
        <v>Recording house fund expenses for replenishment on August 20, 2025</v>
      </c>
      <c r="G15" s="111"/>
      <c r="H15" s="111"/>
      <c r="I15" s="111"/>
      <c r="J15" s="111"/>
      <c r="K15" s="111"/>
      <c r="L15" s="111"/>
      <c r="M15" s="99"/>
      <c r="N15" s="100"/>
      <c r="O15" s="101"/>
      <c r="P15" s="102"/>
    </row>
    <row r="16" spans="1:119" ht="18.75" customHeight="1" x14ac:dyDescent="0.4">
      <c r="A16" s="112"/>
      <c r="B16" s="113"/>
      <c r="C16" s="114"/>
      <c r="D16" s="118">
        <f>SUM(D12:D15)</f>
        <v>8000</v>
      </c>
      <c r="E16" s="118">
        <f>SUM(E12:E15)</f>
        <v>8000</v>
      </c>
      <c r="F16" s="107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  <row r="17" spans="1:16" ht="18.75" customHeight="1" x14ac:dyDescent="0.25">
      <c r="A17" s="121" t="s">
        <v>154</v>
      </c>
      <c r="B17" s="122" t="str">
        <f>"To record house fund expenses on " &amp; TEXT(A7, "mmmm dd, yyyy") &amp; " with PCV#" &amp; C7</f>
        <v>To record house fund expenses on August 20, 2025 with PCV#</v>
      </c>
      <c r="C17" s="123"/>
      <c r="D17" s="124"/>
      <c r="E17" s="124"/>
      <c r="F17" s="124"/>
      <c r="G17" s="107"/>
      <c r="H17" s="119"/>
      <c r="I17" s="120"/>
      <c r="J17" s="107"/>
      <c r="K17" s="97"/>
      <c r="L17" s="98"/>
      <c r="M17" s="99"/>
      <c r="N17" s="100"/>
      <c r="O17" s="101"/>
      <c r="P17" s="102"/>
    </row>
  </sheetData>
  <mergeCells count="18">
    <mergeCell ref="N4:N6"/>
    <mergeCell ref="O4:O6"/>
    <mergeCell ref="P4:P6"/>
    <mergeCell ref="Q4:Q6"/>
    <mergeCell ref="DM5:DM6"/>
    <mergeCell ref="M4:M6"/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BF5DD-0E0B-430A-B87D-1FA05DAECFC9}">
  <sheetPr>
    <tabColor theme="5" tint="0.39997558519241921"/>
  </sheetPr>
  <dimension ref="A1:DO17"/>
  <sheetViews>
    <sheetView topLeftCell="A4" workbookViewId="0">
      <selection activeCell="G13" sqref="G13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138" t="s">
        <v>320</v>
      </c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162"/>
      <c r="DN6" s="63" t="s">
        <v>147</v>
      </c>
    </row>
    <row r="7" spans="1:119" ht="18.75" customHeight="1" x14ac:dyDescent="0.25">
      <c r="A7" s="64">
        <v>45901</v>
      </c>
      <c r="B7" s="65">
        <v>4157</v>
      </c>
      <c r="C7" s="65"/>
      <c r="D7" s="66" t="s">
        <v>316</v>
      </c>
      <c r="E7" s="67" t="s">
        <v>321</v>
      </c>
      <c r="F7" s="67"/>
      <c r="G7" s="67"/>
      <c r="H7" s="68"/>
      <c r="I7" s="69"/>
      <c r="J7" s="66" t="s">
        <v>323</v>
      </c>
      <c r="K7" s="70">
        <v>1</v>
      </c>
      <c r="L7" s="70">
        <v>4000</v>
      </c>
      <c r="M7" s="71">
        <f t="shared" ref="M7:M8" si="0">K7*L7</f>
        <v>4000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75">
        <f>M7+P7-Q7</f>
        <v>4000</v>
      </c>
      <c r="DN7" s="76">
        <f>SUM(Q7:DM7)-P7</f>
        <v>4000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 t="s">
        <v>322</v>
      </c>
      <c r="K8" s="70">
        <v>1</v>
      </c>
      <c r="L8" s="70">
        <v>4000</v>
      </c>
      <c r="M8" s="71">
        <f t="shared" si="0"/>
        <v>4000</v>
      </c>
      <c r="N8" s="66"/>
      <c r="O8" s="72" t="s">
        <v>304</v>
      </c>
      <c r="P8" s="73"/>
      <c r="Q8" s="74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75">
        <f>M8+P8-Q8</f>
        <v>4000</v>
      </c>
      <c r="DN8" s="76">
        <f>SUM(Q8:DM8)-P8</f>
        <v>4000</v>
      </c>
      <c r="DO8" s="76">
        <f t="shared" ref="DO8:DO9" si="1">DN8-M8</f>
        <v>0</v>
      </c>
    </row>
    <row r="9" spans="1:119" s="87" customFormat="1" ht="18.75" customHeight="1" x14ac:dyDescent="0.25">
      <c r="A9" s="80"/>
      <c r="B9" s="81"/>
      <c r="C9" s="82"/>
      <c r="D9" s="83"/>
      <c r="E9" s="83"/>
      <c r="F9" s="83"/>
      <c r="G9" s="83"/>
      <c r="H9" s="84"/>
      <c r="I9" s="81"/>
      <c r="J9" s="83"/>
      <c r="K9" s="85"/>
      <c r="L9" s="85"/>
      <c r="M9" s="86">
        <f>SUM(M7:M8)</f>
        <v>8000</v>
      </c>
      <c r="N9" s="86"/>
      <c r="O9" s="85" t="s">
        <v>304</v>
      </c>
      <c r="P9" s="86"/>
      <c r="Q9" s="86"/>
      <c r="R9" s="86">
        <f t="shared" ref="R9:AW9" si="2">SUM(R7:R8)</f>
        <v>0</v>
      </c>
      <c r="S9" s="86">
        <f t="shared" si="2"/>
        <v>0</v>
      </c>
      <c r="T9" s="86">
        <f t="shared" si="2"/>
        <v>0</v>
      </c>
      <c r="U9" s="86">
        <f t="shared" si="2"/>
        <v>0</v>
      </c>
      <c r="V9" s="86">
        <f t="shared" si="2"/>
        <v>0</v>
      </c>
      <c r="W9" s="86">
        <f t="shared" si="2"/>
        <v>0</v>
      </c>
      <c r="X9" s="86">
        <f t="shared" si="2"/>
        <v>0</v>
      </c>
      <c r="Y9" s="86">
        <f t="shared" si="2"/>
        <v>0</v>
      </c>
      <c r="Z9" s="86">
        <f t="shared" si="2"/>
        <v>0</v>
      </c>
      <c r="AA9" s="86">
        <f t="shared" si="2"/>
        <v>0</v>
      </c>
      <c r="AB9" s="86">
        <f t="shared" si="2"/>
        <v>0</v>
      </c>
      <c r="AC9" s="86">
        <f t="shared" si="2"/>
        <v>0</v>
      </c>
      <c r="AD9" s="86">
        <f t="shared" si="2"/>
        <v>0</v>
      </c>
      <c r="AE9" s="86">
        <f t="shared" si="2"/>
        <v>0</v>
      </c>
      <c r="AF9" s="86">
        <f t="shared" si="2"/>
        <v>0</v>
      </c>
      <c r="AG9" s="86">
        <f t="shared" si="2"/>
        <v>0</v>
      </c>
      <c r="AH9" s="86">
        <f t="shared" si="2"/>
        <v>0</v>
      </c>
      <c r="AI9" s="86">
        <f t="shared" si="2"/>
        <v>0</v>
      </c>
      <c r="AJ9" s="86">
        <f t="shared" si="2"/>
        <v>0</v>
      </c>
      <c r="AK9" s="86">
        <f t="shared" si="2"/>
        <v>0</v>
      </c>
      <c r="AL9" s="86">
        <f t="shared" si="2"/>
        <v>0</v>
      </c>
      <c r="AM9" s="86">
        <f t="shared" si="2"/>
        <v>0</v>
      </c>
      <c r="AN9" s="86">
        <f t="shared" si="2"/>
        <v>0</v>
      </c>
      <c r="AO9" s="86">
        <f t="shared" si="2"/>
        <v>0</v>
      </c>
      <c r="AP9" s="86">
        <f t="shared" si="2"/>
        <v>0</v>
      </c>
      <c r="AQ9" s="86">
        <f t="shared" si="2"/>
        <v>0</v>
      </c>
      <c r="AR9" s="86">
        <f t="shared" si="2"/>
        <v>0</v>
      </c>
      <c r="AS9" s="86">
        <f t="shared" si="2"/>
        <v>0</v>
      </c>
      <c r="AT9" s="86">
        <f t="shared" si="2"/>
        <v>0</v>
      </c>
      <c r="AU9" s="86">
        <f t="shared" si="2"/>
        <v>0</v>
      </c>
      <c r="AV9" s="86">
        <f t="shared" si="2"/>
        <v>0</v>
      </c>
      <c r="AW9" s="86">
        <f t="shared" si="2"/>
        <v>0</v>
      </c>
      <c r="AX9" s="86">
        <f t="shared" ref="AX9:CC9" si="3">SUM(AX7:AX8)</f>
        <v>0</v>
      </c>
      <c r="AY9" s="86">
        <f t="shared" si="3"/>
        <v>0</v>
      </c>
      <c r="AZ9" s="86">
        <f t="shared" si="3"/>
        <v>0</v>
      </c>
      <c r="BA9" s="86">
        <f t="shared" si="3"/>
        <v>0</v>
      </c>
      <c r="BB9" s="86">
        <f t="shared" si="3"/>
        <v>0</v>
      </c>
      <c r="BC9" s="86">
        <f t="shared" si="3"/>
        <v>0</v>
      </c>
      <c r="BD9" s="86">
        <f t="shared" si="3"/>
        <v>0</v>
      </c>
      <c r="BE9" s="86">
        <f t="shared" si="3"/>
        <v>0</v>
      </c>
      <c r="BF9" s="86">
        <f t="shared" si="3"/>
        <v>0</v>
      </c>
      <c r="BG9" s="86">
        <f t="shared" si="3"/>
        <v>0</v>
      </c>
      <c r="BH9" s="86">
        <f t="shared" si="3"/>
        <v>0</v>
      </c>
      <c r="BI9" s="86">
        <f t="shared" si="3"/>
        <v>0</v>
      </c>
      <c r="BJ9" s="86">
        <f t="shared" si="3"/>
        <v>0</v>
      </c>
      <c r="BK9" s="86">
        <f t="shared" si="3"/>
        <v>0</v>
      </c>
      <c r="BL9" s="86">
        <f t="shared" si="3"/>
        <v>0</v>
      </c>
      <c r="BM9" s="86">
        <f t="shared" si="3"/>
        <v>0</v>
      </c>
      <c r="BN9" s="86">
        <f t="shared" si="3"/>
        <v>0</v>
      </c>
      <c r="BO9" s="86">
        <f t="shared" si="3"/>
        <v>0</v>
      </c>
      <c r="BP9" s="86">
        <f t="shared" si="3"/>
        <v>0</v>
      </c>
      <c r="BQ9" s="86">
        <f t="shared" si="3"/>
        <v>0</v>
      </c>
      <c r="BR9" s="86">
        <f t="shared" si="3"/>
        <v>0</v>
      </c>
      <c r="BS9" s="86">
        <f t="shared" si="3"/>
        <v>0</v>
      </c>
      <c r="BT9" s="86">
        <f t="shared" si="3"/>
        <v>0</v>
      </c>
      <c r="BU9" s="86">
        <f t="shared" si="3"/>
        <v>0</v>
      </c>
      <c r="BV9" s="86">
        <f t="shared" si="3"/>
        <v>0</v>
      </c>
      <c r="BW9" s="86">
        <f t="shared" si="3"/>
        <v>0</v>
      </c>
      <c r="BX9" s="86">
        <f t="shared" si="3"/>
        <v>0</v>
      </c>
      <c r="BY9" s="86">
        <f t="shared" si="3"/>
        <v>0</v>
      </c>
      <c r="BZ9" s="86">
        <f t="shared" si="3"/>
        <v>0</v>
      </c>
      <c r="CA9" s="86">
        <f t="shared" si="3"/>
        <v>0</v>
      </c>
      <c r="CB9" s="86">
        <f t="shared" si="3"/>
        <v>0</v>
      </c>
      <c r="CC9" s="86">
        <f t="shared" si="3"/>
        <v>0</v>
      </c>
      <c r="CD9" s="86">
        <f t="shared" ref="CD9:DI9" si="4">SUM(CD7:CD8)</f>
        <v>0</v>
      </c>
      <c r="CE9" s="86">
        <f t="shared" si="4"/>
        <v>0</v>
      </c>
      <c r="CF9" s="86">
        <f t="shared" si="4"/>
        <v>0</v>
      </c>
      <c r="CG9" s="86">
        <f t="shared" si="4"/>
        <v>0</v>
      </c>
      <c r="CH9" s="86">
        <f t="shared" si="4"/>
        <v>0</v>
      </c>
      <c r="CI9" s="86">
        <f t="shared" si="4"/>
        <v>0</v>
      </c>
      <c r="CJ9" s="86">
        <f t="shared" si="4"/>
        <v>0</v>
      </c>
      <c r="CK9" s="86">
        <f t="shared" si="4"/>
        <v>0</v>
      </c>
      <c r="CL9" s="86">
        <f t="shared" si="4"/>
        <v>0</v>
      </c>
      <c r="CM9" s="86">
        <f t="shared" si="4"/>
        <v>0</v>
      </c>
      <c r="CN9" s="86">
        <f t="shared" si="4"/>
        <v>0</v>
      </c>
      <c r="CO9" s="86">
        <f t="shared" si="4"/>
        <v>0</v>
      </c>
      <c r="CP9" s="86">
        <f t="shared" si="4"/>
        <v>0</v>
      </c>
      <c r="CQ9" s="86">
        <f t="shared" si="4"/>
        <v>0</v>
      </c>
      <c r="CR9" s="86">
        <f t="shared" si="4"/>
        <v>0</v>
      </c>
      <c r="CS9" s="86">
        <f t="shared" si="4"/>
        <v>0</v>
      </c>
      <c r="CT9" s="86">
        <f t="shared" si="4"/>
        <v>0</v>
      </c>
      <c r="CU9" s="86">
        <f t="shared" si="4"/>
        <v>0</v>
      </c>
      <c r="CV9" s="86">
        <f t="shared" si="4"/>
        <v>0</v>
      </c>
      <c r="CW9" s="86">
        <f t="shared" si="4"/>
        <v>0</v>
      </c>
      <c r="CX9" s="86">
        <f t="shared" si="4"/>
        <v>0</v>
      </c>
      <c r="CY9" s="86">
        <f t="shared" si="4"/>
        <v>0</v>
      </c>
      <c r="CZ9" s="86">
        <f t="shared" si="4"/>
        <v>0</v>
      </c>
      <c r="DA9" s="86">
        <f t="shared" si="4"/>
        <v>0</v>
      </c>
      <c r="DB9" s="86">
        <f t="shared" si="4"/>
        <v>0</v>
      </c>
      <c r="DC9" s="86">
        <f t="shared" si="4"/>
        <v>0</v>
      </c>
      <c r="DD9" s="86">
        <f t="shared" si="4"/>
        <v>0</v>
      </c>
      <c r="DE9" s="86">
        <f t="shared" si="4"/>
        <v>0</v>
      </c>
      <c r="DF9" s="86">
        <f t="shared" si="4"/>
        <v>0</v>
      </c>
      <c r="DG9" s="86">
        <f t="shared" si="4"/>
        <v>0</v>
      </c>
      <c r="DH9" s="86">
        <f t="shared" si="4"/>
        <v>0</v>
      </c>
      <c r="DI9" s="86">
        <f t="shared" si="4"/>
        <v>0</v>
      </c>
      <c r="DJ9" s="86">
        <f t="shared" ref="DJ9:DM9" si="5">SUM(DJ7:DJ8)</f>
        <v>0</v>
      </c>
      <c r="DK9" s="86">
        <f t="shared" si="5"/>
        <v>0</v>
      </c>
      <c r="DL9" s="86">
        <f t="shared" si="5"/>
        <v>0</v>
      </c>
      <c r="DM9" s="86">
        <f t="shared" si="5"/>
        <v>8000</v>
      </c>
      <c r="DN9" s="76">
        <f>SUM(Q9:DM9)-P9</f>
        <v>8000</v>
      </c>
      <c r="DO9" s="76">
        <f t="shared" si="1"/>
        <v>0</v>
      </c>
    </row>
    <row r="10" spans="1:119" ht="18.75" customHeight="1" thickBot="1" x14ac:dyDescent="0.3"/>
    <row r="11" spans="1:119" ht="18.75" customHeight="1" thickBot="1" x14ac:dyDescent="0.3">
      <c r="A11" s="88" t="str">
        <f>E7</f>
        <v>JAYCEL'S APARTMENT</v>
      </c>
      <c r="B11" s="89"/>
      <c r="C11" s="90"/>
      <c r="D11" s="91" t="s">
        <v>149</v>
      </c>
      <c r="E11" s="91" t="s">
        <v>150</v>
      </c>
      <c r="F11" s="92" t="s">
        <v>151</v>
      </c>
      <c r="G11" s="93"/>
      <c r="H11" s="94"/>
      <c r="I11" s="95"/>
      <c r="J11" s="96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320</v>
      </c>
      <c r="B12" s="104"/>
      <c r="C12" s="105"/>
      <c r="D12" s="106">
        <f>DM9</f>
        <v>8000</v>
      </c>
      <c r="E12" s="107"/>
      <c r="F12" t="str">
        <f>"In payment for 1 month deposit and 1 month advance of boarding house for 2 pax using housefund received on " &amp; TEXT(A7, "mmmm dd, yyyy") &amp; " with" &amp; " CPO#" &amp;B7</f>
        <v>In payment for 1 month deposit and 1 month advance of boarding house for 2 pax using housefund received on September 01, 2025 with CPO#4157</v>
      </c>
      <c r="G12" s="108"/>
      <c r="H12" s="109"/>
      <c r="I12" s="110"/>
      <c r="J12" s="108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152</v>
      </c>
      <c r="B13" s="104"/>
      <c r="C13" s="105"/>
      <c r="D13" s="106">
        <f>Q9</f>
        <v>0</v>
      </c>
      <c r="E13" s="107"/>
      <c r="F13" s="111" t="str">
        <f>"Recording input VAT for expenses and purchases made using house fund for " &amp; TEXT(A7, "mmmm dd, yyyy")</f>
        <v>Recording input VAT for expenses and purchases made using house fund for September 01,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12" t="s">
        <v>126</v>
      </c>
      <c r="B14" s="113"/>
      <c r="C14" s="114"/>
      <c r="D14" s="115"/>
      <c r="E14" s="107">
        <f>P9</f>
        <v>0</v>
      </c>
      <c r="F14" s="111" t="str">
        <f>"Recording the tax withheld for expenses and purchases using the house fund received on " &amp; TEXT(A7, "mmmm dd, yyyy")</f>
        <v>Recording the tax withheld for expenses and purchases using the house fund received on September 01,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25">
      <c r="A15" s="103" t="s">
        <v>153</v>
      </c>
      <c r="B15" s="113"/>
      <c r="C15" s="114"/>
      <c r="D15" s="116"/>
      <c r="E15" s="117">
        <f>M9</f>
        <v>8000</v>
      </c>
      <c r="F15" s="111" t="str">
        <f>"Recording house fund expenses for replenishment on " &amp; TEXT(A7, "mmmm dd, yyyy")</f>
        <v>Recording house fund expenses for replenishment on September 01, 2025</v>
      </c>
      <c r="G15" s="111"/>
      <c r="H15" s="111"/>
      <c r="I15" s="111"/>
      <c r="J15" s="111"/>
      <c r="K15" s="111"/>
      <c r="L15" s="111"/>
      <c r="M15" s="99"/>
      <c r="N15" s="100"/>
      <c r="O15" s="101"/>
      <c r="P15" s="102"/>
    </row>
    <row r="16" spans="1:119" ht="18.75" customHeight="1" x14ac:dyDescent="0.4">
      <c r="A16" s="112"/>
      <c r="B16" s="113"/>
      <c r="C16" s="114"/>
      <c r="D16" s="118">
        <f>SUM(D12:D15)</f>
        <v>8000</v>
      </c>
      <c r="E16" s="118">
        <f>SUM(E12:E15)</f>
        <v>8000</v>
      </c>
      <c r="F16" s="107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  <row r="17" spans="1:16" ht="18.75" customHeight="1" x14ac:dyDescent="0.25">
      <c r="A17" s="121" t="s">
        <v>154</v>
      </c>
      <c r="B17" s="122" t="str">
        <f>"To record house fund expenses on " &amp; TEXT(A7, "mmmm dd, yyyy") &amp; " with PCV#" &amp; C7</f>
        <v>To record house fund expenses on September 01, 2025 with PCV#</v>
      </c>
      <c r="C17" s="123"/>
      <c r="D17" s="124"/>
      <c r="E17" s="124"/>
      <c r="F17" s="124"/>
      <c r="G17" s="107"/>
      <c r="H17" s="119"/>
      <c r="I17" s="120"/>
      <c r="J17" s="107"/>
      <c r="K17" s="97"/>
      <c r="L17" s="98"/>
      <c r="M17" s="99"/>
      <c r="N17" s="100"/>
      <c r="O17" s="101"/>
      <c r="P17" s="102"/>
    </row>
  </sheetData>
  <mergeCells count="18">
    <mergeCell ref="N4:N6"/>
    <mergeCell ref="O4:O6"/>
    <mergeCell ref="P4:P6"/>
    <mergeCell ref="Q4:Q6"/>
    <mergeCell ref="DM5:DM6"/>
    <mergeCell ref="M4:M6"/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5E157-7C82-4927-97A6-8DC4F34BAA37}">
  <sheetPr>
    <tabColor theme="5" tint="0.39997558519241921"/>
  </sheetPr>
  <dimension ref="A1:DO16"/>
  <sheetViews>
    <sheetView workbookViewId="0">
      <selection activeCell="K15" sqref="K15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138" t="s">
        <v>320</v>
      </c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162"/>
      <c r="DN6" s="63" t="s">
        <v>147</v>
      </c>
    </row>
    <row r="7" spans="1:119" ht="18.75" customHeight="1" x14ac:dyDescent="0.25">
      <c r="A7" s="64">
        <v>45898</v>
      </c>
      <c r="B7" s="65">
        <v>4149</v>
      </c>
      <c r="C7" s="65"/>
      <c r="D7" s="66" t="s">
        <v>324</v>
      </c>
      <c r="E7" s="67" t="s">
        <v>325</v>
      </c>
      <c r="F7" s="67" t="s">
        <v>326</v>
      </c>
      <c r="G7" s="67" t="s">
        <v>327</v>
      </c>
      <c r="H7" s="68" t="s">
        <v>328</v>
      </c>
      <c r="I7" s="69"/>
      <c r="J7" s="66" t="s">
        <v>329</v>
      </c>
      <c r="K7" s="70">
        <v>1</v>
      </c>
      <c r="L7" s="70">
        <v>30</v>
      </c>
      <c r="M7" s="71">
        <f t="shared" ref="M7" si="0">K7*L7</f>
        <v>30</v>
      </c>
      <c r="N7" s="66"/>
      <c r="O7" s="72" t="s">
        <v>148</v>
      </c>
      <c r="P7" s="73">
        <f>M7/1.12*0.02</f>
        <v>0.5357142857142857</v>
      </c>
      <c r="Q7" s="74">
        <f t="shared" ref="Q7" si="1">M7/1.12*0.12</f>
        <v>3.214285714285714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>
        <f>M7+P7-Q7</f>
        <v>27.321428571428569</v>
      </c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30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30</v>
      </c>
      <c r="N8" s="86"/>
      <c r="O8" s="85" t="s">
        <v>148</v>
      </c>
      <c r="P8" s="86">
        <f t="shared" ref="P8:AU8" si="2">SUM(P7:P7)</f>
        <v>0.5357142857142857</v>
      </c>
      <c r="Q8" s="86">
        <f t="shared" si="2"/>
        <v>3.214285714285714</v>
      </c>
      <c r="R8" s="86">
        <f t="shared" si="2"/>
        <v>0</v>
      </c>
      <c r="S8" s="86">
        <f t="shared" si="2"/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0</v>
      </c>
      <c r="AT8" s="86">
        <f t="shared" si="2"/>
        <v>27.321428571428569</v>
      </c>
      <c r="AU8" s="86">
        <f t="shared" si="2"/>
        <v>0</v>
      </c>
      <c r="AV8" s="86">
        <f t="shared" ref="AV8:CA8" si="3">SUM(AV7:AV7)</f>
        <v>0</v>
      </c>
      <c r="AW8" s="86">
        <f t="shared" si="3"/>
        <v>0</v>
      </c>
      <c r="AX8" s="86">
        <f t="shared" si="3"/>
        <v>0</v>
      </c>
      <c r="AY8" s="86">
        <f t="shared" si="3"/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0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ref="CB8:DG8" si="4">SUM(CB7:CB7)</f>
        <v>0</v>
      </c>
      <c r="CC8" s="86">
        <f t="shared" si="4"/>
        <v>0</v>
      </c>
      <c r="CD8" s="86">
        <f t="shared" si="4"/>
        <v>0</v>
      </c>
      <c r="CE8" s="86">
        <f t="shared" si="4"/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ref="DH8:DM8" si="5">SUM(DH7:DH7)</f>
        <v>0</v>
      </c>
      <c r="DI8" s="86">
        <f t="shared" si="5"/>
        <v>0</v>
      </c>
      <c r="DJ8" s="86">
        <f t="shared" si="5"/>
        <v>0</v>
      </c>
      <c r="DK8" s="86">
        <f t="shared" si="5"/>
        <v>0</v>
      </c>
      <c r="DL8" s="86">
        <f t="shared" si="5"/>
        <v>0</v>
      </c>
      <c r="DM8" s="86">
        <f t="shared" si="5"/>
        <v>0</v>
      </c>
      <c r="DN8" s="76">
        <f t="shared" ref="DN8" si="6">SUM(Q8:DM8)-P8</f>
        <v>30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GOLDEN GREAT VALUE PROPERTIES INC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330</v>
      </c>
      <c r="B11" s="104"/>
      <c r="C11" s="105"/>
      <c r="D11" s="106">
        <f>AT8</f>
        <v>27.321428571428569</v>
      </c>
      <c r="E11" s="107"/>
      <c r="F11" t="str">
        <f>"In payment for transpo expense for parking fee (Unrecorded for the month of August 2025) using housefund received on " &amp; TEXT(A7, "mmmm dd, yyyy") &amp; " with SI#06000181588" &amp; " CPO#" &amp;B7</f>
        <v>In payment for transpo expense for parking fee (Unrecorded for the month of August 2025) using housefund received on August 29, 2025 with SI#06000181588 CPO#4149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3.214285714285714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29,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0.5357142857142857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29,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30</v>
      </c>
      <c r="F14" s="111" t="str">
        <f>"Recording house fund expenses for replenishment on " &amp; TEXT(A7, "mmmm dd, yyyy")</f>
        <v>Recording house fund expenses for replenishment on August 29,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30.535714285714285</v>
      </c>
      <c r="E15" s="118">
        <f>SUM(E11:E14)</f>
        <v>30.535714285714285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29,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8">
    <mergeCell ref="N4:N6"/>
    <mergeCell ref="O4:O6"/>
    <mergeCell ref="P4:P6"/>
    <mergeCell ref="Q4:Q6"/>
    <mergeCell ref="DM5:DM6"/>
    <mergeCell ref="M4:M6"/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6413E-89EB-424D-B364-EC4C2255BEE6}">
  <sheetPr>
    <tabColor theme="5" tint="0.39997558519241921"/>
  </sheetPr>
  <dimension ref="A1:DO16"/>
  <sheetViews>
    <sheetView workbookViewId="0">
      <selection activeCell="F12" sqref="F12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45898</v>
      </c>
      <c r="B7" s="65">
        <v>4149</v>
      </c>
      <c r="C7" s="65"/>
      <c r="D7" s="66" t="s">
        <v>324</v>
      </c>
      <c r="E7" s="67" t="s">
        <v>331</v>
      </c>
      <c r="F7" s="67" t="s">
        <v>332</v>
      </c>
      <c r="G7" s="67" t="s">
        <v>333</v>
      </c>
      <c r="H7" s="68" t="s">
        <v>334</v>
      </c>
      <c r="I7" s="69"/>
      <c r="J7" s="66" t="s">
        <v>335</v>
      </c>
      <c r="K7" s="70">
        <v>1</v>
      </c>
      <c r="L7" s="70">
        <v>708</v>
      </c>
      <c r="M7" s="71">
        <f>K7*L7</f>
        <v>708</v>
      </c>
      <c r="N7" s="66"/>
      <c r="O7" s="72" t="s">
        <v>148</v>
      </c>
      <c r="P7" s="73">
        <f>M7/1.12*0.01</f>
        <v>6.3214285714285712</v>
      </c>
      <c r="Q7" s="74">
        <f>M7/1.12*0.12</f>
        <v>75.857142857142847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75">
        <f>M7+P7-Q7</f>
        <v>638.46428571428567</v>
      </c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708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708</v>
      </c>
      <c r="N8" s="86"/>
      <c r="O8" s="85" t="s">
        <v>148</v>
      </c>
      <c r="P8" s="86">
        <f t="shared" ref="P8:AU8" si="0">SUM(P7:P7)</f>
        <v>6.3214285714285712</v>
      </c>
      <c r="Q8" s="86">
        <f t="shared" si="0"/>
        <v>75.857142857142847</v>
      </c>
      <c r="R8" s="86">
        <f t="shared" si="0"/>
        <v>0</v>
      </c>
      <c r="S8" s="86">
        <f t="shared" si="0"/>
        <v>0</v>
      </c>
      <c r="T8" s="86">
        <f t="shared" si="0"/>
        <v>0</v>
      </c>
      <c r="U8" s="86">
        <f t="shared" si="0"/>
        <v>0</v>
      </c>
      <c r="V8" s="86">
        <f t="shared" si="0"/>
        <v>0</v>
      </c>
      <c r="W8" s="86">
        <f t="shared" si="0"/>
        <v>0</v>
      </c>
      <c r="X8" s="86">
        <f t="shared" si="0"/>
        <v>0</v>
      </c>
      <c r="Y8" s="86">
        <f t="shared" si="0"/>
        <v>0</v>
      </c>
      <c r="Z8" s="86">
        <f t="shared" si="0"/>
        <v>0</v>
      </c>
      <c r="AA8" s="86">
        <f t="shared" si="0"/>
        <v>0</v>
      </c>
      <c r="AB8" s="86">
        <f t="shared" si="0"/>
        <v>0</v>
      </c>
      <c r="AC8" s="86">
        <f t="shared" si="0"/>
        <v>0</v>
      </c>
      <c r="AD8" s="86">
        <f t="shared" si="0"/>
        <v>0</v>
      </c>
      <c r="AE8" s="86">
        <f t="shared" si="0"/>
        <v>0</v>
      </c>
      <c r="AF8" s="86">
        <f t="shared" si="0"/>
        <v>0</v>
      </c>
      <c r="AG8" s="86">
        <f t="shared" si="0"/>
        <v>0</v>
      </c>
      <c r="AH8" s="86">
        <f t="shared" si="0"/>
        <v>0</v>
      </c>
      <c r="AI8" s="86">
        <f t="shared" si="0"/>
        <v>0</v>
      </c>
      <c r="AJ8" s="86">
        <f t="shared" si="0"/>
        <v>0</v>
      </c>
      <c r="AK8" s="86">
        <f t="shared" si="0"/>
        <v>0</v>
      </c>
      <c r="AL8" s="86">
        <f t="shared" si="0"/>
        <v>0</v>
      </c>
      <c r="AM8" s="86">
        <f t="shared" si="0"/>
        <v>0</v>
      </c>
      <c r="AN8" s="86">
        <f t="shared" si="0"/>
        <v>0</v>
      </c>
      <c r="AO8" s="86">
        <f t="shared" si="0"/>
        <v>0</v>
      </c>
      <c r="AP8" s="86">
        <f t="shared" si="0"/>
        <v>0</v>
      </c>
      <c r="AQ8" s="86">
        <f t="shared" si="0"/>
        <v>0</v>
      </c>
      <c r="AR8" s="86">
        <f t="shared" si="0"/>
        <v>0</v>
      </c>
      <c r="AS8" s="86">
        <f t="shared" si="0"/>
        <v>0</v>
      </c>
      <c r="AT8" s="86">
        <f t="shared" si="0"/>
        <v>0</v>
      </c>
      <c r="AU8" s="86">
        <f t="shared" si="0"/>
        <v>0</v>
      </c>
      <c r="AV8" s="86">
        <f t="shared" ref="AV8:CA8" si="1">SUM(AV7:AV7)</f>
        <v>0</v>
      </c>
      <c r="AW8" s="86">
        <f t="shared" si="1"/>
        <v>0</v>
      </c>
      <c r="AX8" s="86">
        <f t="shared" si="1"/>
        <v>0</v>
      </c>
      <c r="AY8" s="86">
        <f t="shared" si="1"/>
        <v>0</v>
      </c>
      <c r="AZ8" s="86">
        <f t="shared" si="1"/>
        <v>0</v>
      </c>
      <c r="BA8" s="86">
        <f t="shared" si="1"/>
        <v>0</v>
      </c>
      <c r="BB8" s="86">
        <f t="shared" si="1"/>
        <v>0</v>
      </c>
      <c r="BC8" s="86">
        <f t="shared" si="1"/>
        <v>0</v>
      </c>
      <c r="BD8" s="86">
        <f t="shared" si="1"/>
        <v>0</v>
      </c>
      <c r="BE8" s="86">
        <f t="shared" si="1"/>
        <v>0</v>
      </c>
      <c r="BF8" s="86">
        <f t="shared" si="1"/>
        <v>0</v>
      </c>
      <c r="BG8" s="86">
        <f t="shared" si="1"/>
        <v>0</v>
      </c>
      <c r="BH8" s="86">
        <f t="shared" si="1"/>
        <v>0</v>
      </c>
      <c r="BI8" s="86">
        <f t="shared" si="1"/>
        <v>0</v>
      </c>
      <c r="BJ8" s="86">
        <f t="shared" si="1"/>
        <v>0</v>
      </c>
      <c r="BK8" s="86">
        <f t="shared" si="1"/>
        <v>0</v>
      </c>
      <c r="BL8" s="86">
        <f t="shared" si="1"/>
        <v>0</v>
      </c>
      <c r="BM8" s="86">
        <f t="shared" si="1"/>
        <v>0</v>
      </c>
      <c r="BN8" s="86">
        <f t="shared" si="1"/>
        <v>0</v>
      </c>
      <c r="BO8" s="86">
        <f t="shared" si="1"/>
        <v>638.46428571428567</v>
      </c>
      <c r="BP8" s="86">
        <f t="shared" si="1"/>
        <v>0</v>
      </c>
      <c r="BQ8" s="86">
        <f t="shared" si="1"/>
        <v>0</v>
      </c>
      <c r="BR8" s="86">
        <f t="shared" si="1"/>
        <v>0</v>
      </c>
      <c r="BS8" s="86">
        <f t="shared" si="1"/>
        <v>0</v>
      </c>
      <c r="BT8" s="86">
        <f t="shared" si="1"/>
        <v>0</v>
      </c>
      <c r="BU8" s="86">
        <f t="shared" si="1"/>
        <v>0</v>
      </c>
      <c r="BV8" s="86">
        <f t="shared" si="1"/>
        <v>0</v>
      </c>
      <c r="BW8" s="86">
        <f t="shared" si="1"/>
        <v>0</v>
      </c>
      <c r="BX8" s="86">
        <f t="shared" si="1"/>
        <v>0</v>
      </c>
      <c r="BY8" s="86">
        <f t="shared" si="1"/>
        <v>0</v>
      </c>
      <c r="BZ8" s="86">
        <f t="shared" si="1"/>
        <v>0</v>
      </c>
      <c r="CA8" s="86">
        <f t="shared" si="1"/>
        <v>0</v>
      </c>
      <c r="CB8" s="86">
        <f t="shared" ref="CB8:DG8" si="2">SUM(CB7:CB7)</f>
        <v>0</v>
      </c>
      <c r="CC8" s="86">
        <f t="shared" si="2"/>
        <v>0</v>
      </c>
      <c r="CD8" s="86">
        <f t="shared" si="2"/>
        <v>0</v>
      </c>
      <c r="CE8" s="86">
        <f t="shared" si="2"/>
        <v>0</v>
      </c>
      <c r="CF8" s="86">
        <f t="shared" si="2"/>
        <v>0</v>
      </c>
      <c r="CG8" s="86">
        <f t="shared" si="2"/>
        <v>0</v>
      </c>
      <c r="CH8" s="86">
        <f t="shared" si="2"/>
        <v>0</v>
      </c>
      <c r="CI8" s="86">
        <f t="shared" si="2"/>
        <v>0</v>
      </c>
      <c r="CJ8" s="86">
        <f t="shared" si="2"/>
        <v>0</v>
      </c>
      <c r="CK8" s="86">
        <f t="shared" si="2"/>
        <v>0</v>
      </c>
      <c r="CL8" s="86">
        <f t="shared" si="2"/>
        <v>0</v>
      </c>
      <c r="CM8" s="86">
        <f t="shared" si="2"/>
        <v>0</v>
      </c>
      <c r="CN8" s="86">
        <f t="shared" si="2"/>
        <v>0</v>
      </c>
      <c r="CO8" s="86">
        <f t="shared" si="2"/>
        <v>0</v>
      </c>
      <c r="CP8" s="86">
        <f t="shared" si="2"/>
        <v>0</v>
      </c>
      <c r="CQ8" s="86">
        <f t="shared" si="2"/>
        <v>0</v>
      </c>
      <c r="CR8" s="86">
        <f t="shared" si="2"/>
        <v>0</v>
      </c>
      <c r="CS8" s="86">
        <f t="shared" si="2"/>
        <v>0</v>
      </c>
      <c r="CT8" s="86">
        <f t="shared" si="2"/>
        <v>0</v>
      </c>
      <c r="CU8" s="86">
        <f t="shared" si="2"/>
        <v>0</v>
      </c>
      <c r="CV8" s="86">
        <f t="shared" si="2"/>
        <v>0</v>
      </c>
      <c r="CW8" s="86">
        <f t="shared" si="2"/>
        <v>0</v>
      </c>
      <c r="CX8" s="86">
        <f t="shared" si="2"/>
        <v>0</v>
      </c>
      <c r="CY8" s="86">
        <f t="shared" si="2"/>
        <v>0</v>
      </c>
      <c r="CZ8" s="86">
        <f t="shared" si="2"/>
        <v>0</v>
      </c>
      <c r="DA8" s="86">
        <f t="shared" si="2"/>
        <v>0</v>
      </c>
      <c r="DB8" s="86">
        <f t="shared" si="2"/>
        <v>0</v>
      </c>
      <c r="DC8" s="86">
        <f t="shared" si="2"/>
        <v>0</v>
      </c>
      <c r="DD8" s="86">
        <f t="shared" si="2"/>
        <v>0</v>
      </c>
      <c r="DE8" s="86">
        <f t="shared" si="2"/>
        <v>0</v>
      </c>
      <c r="DF8" s="86">
        <f t="shared" si="2"/>
        <v>0</v>
      </c>
      <c r="DG8" s="86">
        <f t="shared" si="2"/>
        <v>0</v>
      </c>
      <c r="DH8" s="86">
        <f t="shared" ref="DH8:DM8" si="3">SUM(DH7:DH7)</f>
        <v>0</v>
      </c>
      <c r="DI8" s="86">
        <f t="shared" si="3"/>
        <v>0</v>
      </c>
      <c r="DJ8" s="86">
        <f t="shared" si="3"/>
        <v>0</v>
      </c>
      <c r="DK8" s="86">
        <f t="shared" si="3"/>
        <v>0</v>
      </c>
      <c r="DL8" s="86">
        <f t="shared" si="3"/>
        <v>0</v>
      </c>
      <c r="DM8" s="86">
        <f t="shared" si="3"/>
        <v>0</v>
      </c>
      <c r="DN8" s="76">
        <f>SUM(Q8:DM8)-P8</f>
        <v>708</v>
      </c>
      <c r="DO8" s="76">
        <f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JOLLIBEE PARKMALL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336</v>
      </c>
      <c r="B11" s="104"/>
      <c r="C11" s="105"/>
      <c r="D11" s="106">
        <f>BO8</f>
        <v>638.46428571428567</v>
      </c>
      <c r="E11" s="107"/>
      <c r="F11" t="str">
        <f>"In payment for contractors meal in parkmall (Unrecorded for the month of August 2025) using housefund received on " &amp; TEXT(A7, "mmmm dd, yyyy") &amp; " with SI#JBO969" &amp; " CPO#" &amp;B7</f>
        <v>In payment for contractors meal in parkmall (Unrecorded for the month of August 2025) using housefund received on August 29, 2025 with SI#JBO969 CPO#4149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75.857142857142847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29,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6.3214285714285712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29,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708</v>
      </c>
      <c r="F14" s="111" t="str">
        <f>"Recording house fund expenses for replenishment on " &amp; TEXT(A7, "mmmm dd, yyyy")</f>
        <v>Recording house fund expenses for replenishment on August 29,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714.32142857142856</v>
      </c>
      <c r="E15" s="118">
        <f>SUM(E11:E14)</f>
        <v>714.32142857142856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29,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D9C0D-C7D8-4526-A856-0AAEEF1B9EA7}">
  <sheetPr>
    <tabColor theme="5" tint="0.39997558519241921"/>
  </sheetPr>
  <dimension ref="A1:DO16"/>
  <sheetViews>
    <sheetView workbookViewId="0">
      <selection activeCell="L14" sqref="L14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45898</v>
      </c>
      <c r="B7" s="65">
        <v>4149</v>
      </c>
      <c r="C7" s="65"/>
      <c r="D7" s="66" t="s">
        <v>324</v>
      </c>
      <c r="E7" s="67" t="s">
        <v>337</v>
      </c>
      <c r="F7" s="67" t="s">
        <v>332</v>
      </c>
      <c r="G7" s="67" t="s">
        <v>338</v>
      </c>
      <c r="H7" s="68" t="s">
        <v>339</v>
      </c>
      <c r="I7" s="69"/>
      <c r="J7" s="66" t="s">
        <v>340</v>
      </c>
      <c r="K7" s="70">
        <v>1</v>
      </c>
      <c r="L7" s="70">
        <v>11.75</v>
      </c>
      <c r="M7" s="71">
        <f t="shared" ref="M7" si="0">K7*L7</f>
        <v>11.75</v>
      </c>
      <c r="N7" s="66"/>
      <c r="O7" s="72" t="s">
        <v>148</v>
      </c>
      <c r="P7" s="73">
        <f t="shared" ref="P7" si="1">M7/1.12*0.01</f>
        <v>0.10491071428571427</v>
      </c>
      <c r="Q7" s="74">
        <f t="shared" ref="Q7" si="2">M7/1.12*0.12</f>
        <v>1.2589285714285712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75">
        <f>M7+P7-Q7</f>
        <v>10.595982142857142</v>
      </c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11.75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11.75</v>
      </c>
      <c r="N8" s="86"/>
      <c r="O8" s="85" t="s">
        <v>148</v>
      </c>
      <c r="P8" s="86">
        <f t="shared" ref="P8:AU8" si="3">SUM(P7:P7)</f>
        <v>0.10491071428571427</v>
      </c>
      <c r="Q8" s="86">
        <f t="shared" si="3"/>
        <v>1.2589285714285712</v>
      </c>
      <c r="R8" s="86">
        <f t="shared" si="3"/>
        <v>0</v>
      </c>
      <c r="S8" s="86">
        <f t="shared" si="3"/>
        <v>0</v>
      </c>
      <c r="T8" s="86">
        <f t="shared" si="3"/>
        <v>0</v>
      </c>
      <c r="U8" s="86">
        <f t="shared" si="3"/>
        <v>0</v>
      </c>
      <c r="V8" s="86">
        <f t="shared" si="3"/>
        <v>0</v>
      </c>
      <c r="W8" s="86">
        <f t="shared" si="3"/>
        <v>0</v>
      </c>
      <c r="X8" s="86">
        <f t="shared" si="3"/>
        <v>0</v>
      </c>
      <c r="Y8" s="86">
        <f t="shared" si="3"/>
        <v>0</v>
      </c>
      <c r="Z8" s="86">
        <f t="shared" si="3"/>
        <v>0</v>
      </c>
      <c r="AA8" s="86">
        <f t="shared" si="3"/>
        <v>0</v>
      </c>
      <c r="AB8" s="86">
        <f t="shared" si="3"/>
        <v>0</v>
      </c>
      <c r="AC8" s="86">
        <f t="shared" si="3"/>
        <v>0</v>
      </c>
      <c r="AD8" s="86">
        <f t="shared" si="3"/>
        <v>0</v>
      </c>
      <c r="AE8" s="86">
        <f t="shared" si="3"/>
        <v>0</v>
      </c>
      <c r="AF8" s="86">
        <f t="shared" si="3"/>
        <v>0</v>
      </c>
      <c r="AG8" s="86">
        <f t="shared" si="3"/>
        <v>0</v>
      </c>
      <c r="AH8" s="86">
        <f t="shared" si="3"/>
        <v>0</v>
      </c>
      <c r="AI8" s="86">
        <f t="shared" si="3"/>
        <v>0</v>
      </c>
      <c r="AJ8" s="86">
        <f t="shared" si="3"/>
        <v>0</v>
      </c>
      <c r="AK8" s="86">
        <f t="shared" si="3"/>
        <v>0</v>
      </c>
      <c r="AL8" s="86">
        <f t="shared" si="3"/>
        <v>0</v>
      </c>
      <c r="AM8" s="86">
        <f t="shared" si="3"/>
        <v>0</v>
      </c>
      <c r="AN8" s="86">
        <f t="shared" si="3"/>
        <v>0</v>
      </c>
      <c r="AO8" s="86">
        <f t="shared" si="3"/>
        <v>0</v>
      </c>
      <c r="AP8" s="86">
        <f t="shared" si="3"/>
        <v>0</v>
      </c>
      <c r="AQ8" s="86">
        <f t="shared" si="3"/>
        <v>0</v>
      </c>
      <c r="AR8" s="86">
        <f t="shared" si="3"/>
        <v>0</v>
      </c>
      <c r="AS8" s="86">
        <f t="shared" si="3"/>
        <v>0</v>
      </c>
      <c r="AT8" s="86">
        <f t="shared" si="3"/>
        <v>0</v>
      </c>
      <c r="AU8" s="86">
        <f t="shared" si="3"/>
        <v>0</v>
      </c>
      <c r="AV8" s="86">
        <f t="shared" ref="AV8:CA8" si="4">SUM(AV7:AV7)</f>
        <v>0</v>
      </c>
      <c r="AW8" s="86">
        <f t="shared" si="4"/>
        <v>0</v>
      </c>
      <c r="AX8" s="86">
        <f t="shared" si="4"/>
        <v>0</v>
      </c>
      <c r="AY8" s="86">
        <f t="shared" si="4"/>
        <v>0</v>
      </c>
      <c r="AZ8" s="86">
        <f t="shared" si="4"/>
        <v>0</v>
      </c>
      <c r="BA8" s="86">
        <f t="shared" si="4"/>
        <v>0</v>
      </c>
      <c r="BB8" s="86">
        <f t="shared" si="4"/>
        <v>0</v>
      </c>
      <c r="BC8" s="86">
        <f t="shared" si="4"/>
        <v>0</v>
      </c>
      <c r="BD8" s="86">
        <f t="shared" si="4"/>
        <v>0</v>
      </c>
      <c r="BE8" s="86">
        <f t="shared" si="4"/>
        <v>0</v>
      </c>
      <c r="BF8" s="86">
        <f t="shared" si="4"/>
        <v>0</v>
      </c>
      <c r="BG8" s="86">
        <f t="shared" si="4"/>
        <v>0</v>
      </c>
      <c r="BH8" s="86">
        <f t="shared" si="4"/>
        <v>0</v>
      </c>
      <c r="BI8" s="86">
        <f t="shared" si="4"/>
        <v>0</v>
      </c>
      <c r="BJ8" s="86">
        <f t="shared" si="4"/>
        <v>0</v>
      </c>
      <c r="BK8" s="86">
        <f t="shared" si="4"/>
        <v>0</v>
      </c>
      <c r="BL8" s="86">
        <f t="shared" si="4"/>
        <v>0</v>
      </c>
      <c r="BM8" s="86">
        <f t="shared" si="4"/>
        <v>0</v>
      </c>
      <c r="BN8" s="86">
        <f t="shared" si="4"/>
        <v>0</v>
      </c>
      <c r="BO8" s="86">
        <f t="shared" si="4"/>
        <v>10.595982142857142</v>
      </c>
      <c r="BP8" s="86">
        <f t="shared" si="4"/>
        <v>0</v>
      </c>
      <c r="BQ8" s="86">
        <f t="shared" si="4"/>
        <v>0</v>
      </c>
      <c r="BR8" s="86">
        <f t="shared" si="4"/>
        <v>0</v>
      </c>
      <c r="BS8" s="86">
        <f t="shared" si="4"/>
        <v>0</v>
      </c>
      <c r="BT8" s="86">
        <f t="shared" si="4"/>
        <v>0</v>
      </c>
      <c r="BU8" s="86">
        <f t="shared" si="4"/>
        <v>0</v>
      </c>
      <c r="BV8" s="86">
        <f t="shared" si="4"/>
        <v>0</v>
      </c>
      <c r="BW8" s="86">
        <f t="shared" si="4"/>
        <v>0</v>
      </c>
      <c r="BX8" s="86">
        <f t="shared" si="4"/>
        <v>0</v>
      </c>
      <c r="BY8" s="86">
        <f t="shared" si="4"/>
        <v>0</v>
      </c>
      <c r="BZ8" s="86">
        <f t="shared" si="4"/>
        <v>0</v>
      </c>
      <c r="CA8" s="86">
        <f t="shared" si="4"/>
        <v>0</v>
      </c>
      <c r="CB8" s="86">
        <f t="shared" ref="CB8:DG8" si="5">SUM(CB7:CB7)</f>
        <v>0</v>
      </c>
      <c r="CC8" s="86">
        <f t="shared" si="5"/>
        <v>0</v>
      </c>
      <c r="CD8" s="86">
        <f t="shared" si="5"/>
        <v>0</v>
      </c>
      <c r="CE8" s="86">
        <f t="shared" si="5"/>
        <v>0</v>
      </c>
      <c r="CF8" s="86">
        <f t="shared" si="5"/>
        <v>0</v>
      </c>
      <c r="CG8" s="86">
        <f t="shared" si="5"/>
        <v>0</v>
      </c>
      <c r="CH8" s="86">
        <f t="shared" si="5"/>
        <v>0</v>
      </c>
      <c r="CI8" s="86">
        <f t="shared" si="5"/>
        <v>0</v>
      </c>
      <c r="CJ8" s="86">
        <f t="shared" si="5"/>
        <v>0</v>
      </c>
      <c r="CK8" s="86">
        <f t="shared" si="5"/>
        <v>0</v>
      </c>
      <c r="CL8" s="86">
        <f t="shared" si="5"/>
        <v>0</v>
      </c>
      <c r="CM8" s="86">
        <f t="shared" si="5"/>
        <v>0</v>
      </c>
      <c r="CN8" s="86">
        <f t="shared" si="5"/>
        <v>0</v>
      </c>
      <c r="CO8" s="86">
        <f t="shared" si="5"/>
        <v>0</v>
      </c>
      <c r="CP8" s="86">
        <f t="shared" si="5"/>
        <v>0</v>
      </c>
      <c r="CQ8" s="86">
        <f t="shared" si="5"/>
        <v>0</v>
      </c>
      <c r="CR8" s="86">
        <f t="shared" si="5"/>
        <v>0</v>
      </c>
      <c r="CS8" s="86">
        <f t="shared" si="5"/>
        <v>0</v>
      </c>
      <c r="CT8" s="86">
        <f t="shared" si="5"/>
        <v>0</v>
      </c>
      <c r="CU8" s="86">
        <f t="shared" si="5"/>
        <v>0</v>
      </c>
      <c r="CV8" s="86">
        <f t="shared" si="5"/>
        <v>0</v>
      </c>
      <c r="CW8" s="86">
        <f t="shared" si="5"/>
        <v>0</v>
      </c>
      <c r="CX8" s="86">
        <f t="shared" si="5"/>
        <v>0</v>
      </c>
      <c r="CY8" s="86">
        <f t="shared" si="5"/>
        <v>0</v>
      </c>
      <c r="CZ8" s="86">
        <f t="shared" si="5"/>
        <v>0</v>
      </c>
      <c r="DA8" s="86">
        <f t="shared" si="5"/>
        <v>0</v>
      </c>
      <c r="DB8" s="86">
        <f t="shared" si="5"/>
        <v>0</v>
      </c>
      <c r="DC8" s="86">
        <f t="shared" si="5"/>
        <v>0</v>
      </c>
      <c r="DD8" s="86">
        <f t="shared" si="5"/>
        <v>0</v>
      </c>
      <c r="DE8" s="86">
        <f t="shared" si="5"/>
        <v>0</v>
      </c>
      <c r="DF8" s="86">
        <f t="shared" si="5"/>
        <v>0</v>
      </c>
      <c r="DG8" s="86">
        <f t="shared" si="5"/>
        <v>0</v>
      </c>
      <c r="DH8" s="86">
        <f t="shared" ref="DH8:DM8" si="6">SUM(DH7:DH7)</f>
        <v>0</v>
      </c>
      <c r="DI8" s="86">
        <f t="shared" si="6"/>
        <v>0</v>
      </c>
      <c r="DJ8" s="86">
        <f t="shared" si="6"/>
        <v>0</v>
      </c>
      <c r="DK8" s="86">
        <f t="shared" si="6"/>
        <v>0</v>
      </c>
      <c r="DL8" s="86">
        <f t="shared" si="6"/>
        <v>0</v>
      </c>
      <c r="DM8" s="86">
        <f t="shared" si="6"/>
        <v>0</v>
      </c>
      <c r="DN8" s="76">
        <f t="shared" ref="DN8" si="7">SUM(Q8:DM8)-P8</f>
        <v>11.75</v>
      </c>
      <c r="DO8" s="76">
        <f t="shared" ref="DO8" si="8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ROSE PHARMACY INCORPORATED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336</v>
      </c>
      <c r="B11" s="104"/>
      <c r="C11" s="105"/>
      <c r="D11" s="106">
        <f>BO8</f>
        <v>10.595982142857142</v>
      </c>
      <c r="E11" s="107"/>
      <c r="F11" t="str">
        <f>"In payment for 1 pc of natures spring purifies water (Unrecorded for the month of August 2025) using housefund received on " &amp; TEXT(A7, "mmmm dd, yyyy") &amp; " with SI#550750" &amp; " CPO#" &amp;B7</f>
        <v>In payment for 1 pc of natures spring purifies water (Unrecorded for the month of August 2025) using housefund received on August 29, 2025 with SI#550750 CPO#4149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1.2589285714285712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29,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0.10491071428571427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29,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11.75</v>
      </c>
      <c r="F14" s="111" t="str">
        <f>"Recording house fund expenses for replenishment on " &amp; TEXT(A7, "mmmm dd, yyyy")</f>
        <v>Recording house fund expenses for replenishment on August 29,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11.854910714285714</v>
      </c>
      <c r="E15" s="118">
        <f>SUM(E11:E14)</f>
        <v>11.854910714285714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29,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91CB2-ACC0-4E69-AF34-2C67FF142DF9}">
  <sheetPr>
    <tabColor theme="5" tint="0.39997558519241921"/>
  </sheetPr>
  <dimension ref="A1:DO16"/>
  <sheetViews>
    <sheetView topLeftCell="A4" workbookViewId="0">
      <selection activeCell="I16" sqref="I1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45904</v>
      </c>
      <c r="B7" s="65">
        <v>4171</v>
      </c>
      <c r="C7" s="65"/>
      <c r="D7" s="66" t="s">
        <v>341</v>
      </c>
      <c r="E7" s="67" t="s">
        <v>342</v>
      </c>
      <c r="F7" s="67" t="s">
        <v>343</v>
      </c>
      <c r="G7" s="67" t="s">
        <v>344</v>
      </c>
      <c r="H7" s="68" t="s">
        <v>345</v>
      </c>
      <c r="I7" s="69"/>
      <c r="J7" s="66" t="s">
        <v>329</v>
      </c>
      <c r="K7" s="70">
        <v>1</v>
      </c>
      <c r="L7" s="70">
        <v>10</v>
      </c>
      <c r="M7" s="71">
        <f t="shared" ref="M7" si="0">K7*L7</f>
        <v>10</v>
      </c>
      <c r="N7" s="66"/>
      <c r="O7" s="72" t="s">
        <v>148</v>
      </c>
      <c r="P7" s="73">
        <f>M7/1.12*0.02</f>
        <v>0.17857142857142855</v>
      </c>
      <c r="Q7" s="74">
        <f t="shared" ref="Q7" si="1">M7/1.12*0.12</f>
        <v>1.0714285714285712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>
        <f>M7+P7-Q7</f>
        <v>9.1071428571428577</v>
      </c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10</v>
      </c>
      <c r="N8" s="86"/>
      <c r="O8" s="85" t="s">
        <v>148</v>
      </c>
      <c r="P8" s="86">
        <f t="shared" ref="P8:AU8" si="2">SUM(P7:P7)</f>
        <v>0.17857142857142855</v>
      </c>
      <c r="Q8" s="86">
        <f t="shared" si="2"/>
        <v>1.0714285714285712</v>
      </c>
      <c r="R8" s="86">
        <f t="shared" si="2"/>
        <v>0</v>
      </c>
      <c r="S8" s="86">
        <f t="shared" si="2"/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0</v>
      </c>
      <c r="AT8" s="86">
        <f t="shared" si="2"/>
        <v>9.1071428571428577</v>
      </c>
      <c r="AU8" s="86">
        <f t="shared" si="2"/>
        <v>0</v>
      </c>
      <c r="AV8" s="86">
        <f t="shared" ref="AV8:CA8" si="3">SUM(AV7:AV7)</f>
        <v>0</v>
      </c>
      <c r="AW8" s="86">
        <f t="shared" si="3"/>
        <v>0</v>
      </c>
      <c r="AX8" s="86">
        <f t="shared" si="3"/>
        <v>0</v>
      </c>
      <c r="AY8" s="86">
        <f t="shared" si="3"/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0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ref="CB8:DG8" si="4">SUM(CB7:CB7)</f>
        <v>0</v>
      </c>
      <c r="CC8" s="86">
        <f t="shared" si="4"/>
        <v>0</v>
      </c>
      <c r="CD8" s="86">
        <f t="shared" si="4"/>
        <v>0</v>
      </c>
      <c r="CE8" s="86">
        <f t="shared" si="4"/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ref="DH8:DM8" si="5">SUM(DH7:DH7)</f>
        <v>0</v>
      </c>
      <c r="DI8" s="86">
        <f t="shared" si="5"/>
        <v>0</v>
      </c>
      <c r="DJ8" s="86">
        <f t="shared" si="5"/>
        <v>0</v>
      </c>
      <c r="DK8" s="86">
        <f t="shared" si="5"/>
        <v>0</v>
      </c>
      <c r="DL8" s="86">
        <f t="shared" si="5"/>
        <v>0</v>
      </c>
      <c r="DM8" s="86">
        <f t="shared" si="5"/>
        <v>0</v>
      </c>
      <c r="DN8" s="76">
        <f t="shared" ref="DN8" si="6">SUM(Q8:DM8)-P8</f>
        <v>10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INSULAR SQUARE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330</v>
      </c>
      <c r="B11" s="104"/>
      <c r="C11" s="105"/>
      <c r="D11" s="106">
        <f>AT8</f>
        <v>9.1071428571428577</v>
      </c>
      <c r="E11" s="107"/>
      <c r="F11" t="str">
        <f>"In payment for transportation expense of parking fee going to BIR using housefund received on " &amp; TEXT(A7, "mmmm dd, yyyy") &amp; " with SI#229095" &amp; " CPO#" &amp;B7</f>
        <v>In payment for transportation expense of parking fee going to BIR using housefund received on September 04, 2025 with SI#229095 CPO#4171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1.0714285714285712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04,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0.17857142857142855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04,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10</v>
      </c>
      <c r="F14" s="111" t="str">
        <f>"Recording house fund expenses for replenishment on " &amp; TEXT(A7, "mmmm dd, yyyy")</f>
        <v>Recording house fund expenses for replenishment on September 04,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10.178571428571429</v>
      </c>
      <c r="E15" s="118">
        <f>SUM(E11:E14)</f>
        <v>10.178571428571429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04,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F8933-BF00-46F5-AD85-BE5C1305C168}">
  <sheetPr>
    <tabColor theme="5" tint="0.39997558519241921"/>
  </sheetPr>
  <dimension ref="A1:DO16"/>
  <sheetViews>
    <sheetView workbookViewId="0">
      <selection activeCell="P14" sqref="P14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45904</v>
      </c>
      <c r="B7" s="65">
        <v>4171</v>
      </c>
      <c r="C7" s="65"/>
      <c r="D7" s="66" t="s">
        <v>341</v>
      </c>
      <c r="E7" s="67" t="s">
        <v>342</v>
      </c>
      <c r="F7" s="67" t="s">
        <v>343</v>
      </c>
      <c r="G7" s="67" t="s">
        <v>344</v>
      </c>
      <c r="H7" s="68" t="s">
        <v>346</v>
      </c>
      <c r="I7" s="69"/>
      <c r="J7" s="66" t="s">
        <v>329</v>
      </c>
      <c r="K7" s="70">
        <v>1</v>
      </c>
      <c r="L7" s="70">
        <v>10</v>
      </c>
      <c r="M7" s="71">
        <f t="shared" ref="M7" si="0">K7*L7</f>
        <v>10</v>
      </c>
      <c r="N7" s="66"/>
      <c r="O7" s="72" t="s">
        <v>148</v>
      </c>
      <c r="P7" s="73">
        <f t="shared" ref="P7" si="1">M7/1.12*0.01</f>
        <v>8.9285714285714274E-2</v>
      </c>
      <c r="Q7" s="74">
        <f t="shared" ref="Q7" si="2">M7/1.12*0.12</f>
        <v>1.0714285714285712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>
        <f>M7+P7-Q7</f>
        <v>9.0178571428571423</v>
      </c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10</v>
      </c>
      <c r="N8" s="86"/>
      <c r="O8" s="85" t="s">
        <v>148</v>
      </c>
      <c r="P8" s="86">
        <f t="shared" ref="P8:AU8" si="3">SUM(P7:P7)</f>
        <v>8.9285714285714274E-2</v>
      </c>
      <c r="Q8" s="86">
        <f t="shared" si="3"/>
        <v>1.0714285714285712</v>
      </c>
      <c r="R8" s="86">
        <f t="shared" si="3"/>
        <v>0</v>
      </c>
      <c r="S8" s="86">
        <f t="shared" si="3"/>
        <v>0</v>
      </c>
      <c r="T8" s="86">
        <f t="shared" si="3"/>
        <v>0</v>
      </c>
      <c r="U8" s="86">
        <f t="shared" si="3"/>
        <v>0</v>
      </c>
      <c r="V8" s="86">
        <f t="shared" si="3"/>
        <v>0</v>
      </c>
      <c r="W8" s="86">
        <f t="shared" si="3"/>
        <v>0</v>
      </c>
      <c r="X8" s="86">
        <f t="shared" si="3"/>
        <v>0</v>
      </c>
      <c r="Y8" s="86">
        <f t="shared" si="3"/>
        <v>0</v>
      </c>
      <c r="Z8" s="86">
        <f t="shared" si="3"/>
        <v>0</v>
      </c>
      <c r="AA8" s="86">
        <f t="shared" si="3"/>
        <v>0</v>
      </c>
      <c r="AB8" s="86">
        <f t="shared" si="3"/>
        <v>0</v>
      </c>
      <c r="AC8" s="86">
        <f t="shared" si="3"/>
        <v>0</v>
      </c>
      <c r="AD8" s="86">
        <f t="shared" si="3"/>
        <v>0</v>
      </c>
      <c r="AE8" s="86">
        <f t="shared" si="3"/>
        <v>0</v>
      </c>
      <c r="AF8" s="86">
        <f t="shared" si="3"/>
        <v>0</v>
      </c>
      <c r="AG8" s="86">
        <f t="shared" si="3"/>
        <v>0</v>
      </c>
      <c r="AH8" s="86">
        <f t="shared" si="3"/>
        <v>0</v>
      </c>
      <c r="AI8" s="86">
        <f t="shared" si="3"/>
        <v>0</v>
      </c>
      <c r="AJ8" s="86">
        <f t="shared" si="3"/>
        <v>0</v>
      </c>
      <c r="AK8" s="86">
        <f t="shared" si="3"/>
        <v>0</v>
      </c>
      <c r="AL8" s="86">
        <f t="shared" si="3"/>
        <v>0</v>
      </c>
      <c r="AM8" s="86">
        <f t="shared" si="3"/>
        <v>0</v>
      </c>
      <c r="AN8" s="86">
        <f t="shared" si="3"/>
        <v>0</v>
      </c>
      <c r="AO8" s="86">
        <f t="shared" si="3"/>
        <v>0</v>
      </c>
      <c r="AP8" s="86">
        <f t="shared" si="3"/>
        <v>0</v>
      </c>
      <c r="AQ8" s="86">
        <f t="shared" si="3"/>
        <v>0</v>
      </c>
      <c r="AR8" s="86">
        <f t="shared" si="3"/>
        <v>0</v>
      </c>
      <c r="AS8" s="86">
        <f t="shared" si="3"/>
        <v>0</v>
      </c>
      <c r="AT8" s="86">
        <f t="shared" si="3"/>
        <v>9.0178571428571423</v>
      </c>
      <c r="AU8" s="86">
        <f t="shared" si="3"/>
        <v>0</v>
      </c>
      <c r="AV8" s="86">
        <f t="shared" ref="AV8:CA8" si="4">SUM(AV7:AV7)</f>
        <v>0</v>
      </c>
      <c r="AW8" s="86">
        <f t="shared" si="4"/>
        <v>0</v>
      </c>
      <c r="AX8" s="86">
        <f t="shared" si="4"/>
        <v>0</v>
      </c>
      <c r="AY8" s="86">
        <f t="shared" si="4"/>
        <v>0</v>
      </c>
      <c r="AZ8" s="86">
        <f t="shared" si="4"/>
        <v>0</v>
      </c>
      <c r="BA8" s="86">
        <f t="shared" si="4"/>
        <v>0</v>
      </c>
      <c r="BB8" s="86">
        <f t="shared" si="4"/>
        <v>0</v>
      </c>
      <c r="BC8" s="86">
        <f t="shared" si="4"/>
        <v>0</v>
      </c>
      <c r="BD8" s="86">
        <f t="shared" si="4"/>
        <v>0</v>
      </c>
      <c r="BE8" s="86">
        <f t="shared" si="4"/>
        <v>0</v>
      </c>
      <c r="BF8" s="86">
        <f t="shared" si="4"/>
        <v>0</v>
      </c>
      <c r="BG8" s="86">
        <f t="shared" si="4"/>
        <v>0</v>
      </c>
      <c r="BH8" s="86">
        <f t="shared" si="4"/>
        <v>0</v>
      </c>
      <c r="BI8" s="86">
        <f t="shared" si="4"/>
        <v>0</v>
      </c>
      <c r="BJ8" s="86">
        <f t="shared" si="4"/>
        <v>0</v>
      </c>
      <c r="BK8" s="86">
        <f t="shared" si="4"/>
        <v>0</v>
      </c>
      <c r="BL8" s="86">
        <f t="shared" si="4"/>
        <v>0</v>
      </c>
      <c r="BM8" s="86">
        <f t="shared" si="4"/>
        <v>0</v>
      </c>
      <c r="BN8" s="86">
        <f t="shared" si="4"/>
        <v>0</v>
      </c>
      <c r="BO8" s="86">
        <f t="shared" si="4"/>
        <v>0</v>
      </c>
      <c r="BP8" s="86">
        <f t="shared" si="4"/>
        <v>0</v>
      </c>
      <c r="BQ8" s="86">
        <f t="shared" si="4"/>
        <v>0</v>
      </c>
      <c r="BR8" s="86">
        <f t="shared" si="4"/>
        <v>0</v>
      </c>
      <c r="BS8" s="86">
        <f t="shared" si="4"/>
        <v>0</v>
      </c>
      <c r="BT8" s="86">
        <f t="shared" si="4"/>
        <v>0</v>
      </c>
      <c r="BU8" s="86">
        <f t="shared" si="4"/>
        <v>0</v>
      </c>
      <c r="BV8" s="86">
        <f t="shared" si="4"/>
        <v>0</v>
      </c>
      <c r="BW8" s="86">
        <f t="shared" si="4"/>
        <v>0</v>
      </c>
      <c r="BX8" s="86">
        <f t="shared" si="4"/>
        <v>0</v>
      </c>
      <c r="BY8" s="86">
        <f t="shared" si="4"/>
        <v>0</v>
      </c>
      <c r="BZ8" s="86">
        <f t="shared" si="4"/>
        <v>0</v>
      </c>
      <c r="CA8" s="86">
        <f t="shared" si="4"/>
        <v>0</v>
      </c>
      <c r="CB8" s="86">
        <f t="shared" ref="CB8:DG8" si="5">SUM(CB7:CB7)</f>
        <v>0</v>
      </c>
      <c r="CC8" s="86">
        <f t="shared" si="5"/>
        <v>0</v>
      </c>
      <c r="CD8" s="86">
        <f t="shared" si="5"/>
        <v>0</v>
      </c>
      <c r="CE8" s="86">
        <f t="shared" si="5"/>
        <v>0</v>
      </c>
      <c r="CF8" s="86">
        <f t="shared" si="5"/>
        <v>0</v>
      </c>
      <c r="CG8" s="86">
        <f t="shared" si="5"/>
        <v>0</v>
      </c>
      <c r="CH8" s="86">
        <f t="shared" si="5"/>
        <v>0</v>
      </c>
      <c r="CI8" s="86">
        <f t="shared" si="5"/>
        <v>0</v>
      </c>
      <c r="CJ8" s="86">
        <f t="shared" si="5"/>
        <v>0</v>
      </c>
      <c r="CK8" s="86">
        <f t="shared" si="5"/>
        <v>0</v>
      </c>
      <c r="CL8" s="86">
        <f t="shared" si="5"/>
        <v>0</v>
      </c>
      <c r="CM8" s="86">
        <f t="shared" si="5"/>
        <v>0</v>
      </c>
      <c r="CN8" s="86">
        <f t="shared" si="5"/>
        <v>0</v>
      </c>
      <c r="CO8" s="86">
        <f t="shared" si="5"/>
        <v>0</v>
      </c>
      <c r="CP8" s="86">
        <f t="shared" si="5"/>
        <v>0</v>
      </c>
      <c r="CQ8" s="86">
        <f t="shared" si="5"/>
        <v>0</v>
      </c>
      <c r="CR8" s="86">
        <f t="shared" si="5"/>
        <v>0</v>
      </c>
      <c r="CS8" s="86">
        <f t="shared" si="5"/>
        <v>0</v>
      </c>
      <c r="CT8" s="86">
        <f t="shared" si="5"/>
        <v>0</v>
      </c>
      <c r="CU8" s="86">
        <f t="shared" si="5"/>
        <v>0</v>
      </c>
      <c r="CV8" s="86">
        <f t="shared" si="5"/>
        <v>0</v>
      </c>
      <c r="CW8" s="86">
        <f t="shared" si="5"/>
        <v>0</v>
      </c>
      <c r="CX8" s="86">
        <f t="shared" si="5"/>
        <v>0</v>
      </c>
      <c r="CY8" s="86">
        <f t="shared" si="5"/>
        <v>0</v>
      </c>
      <c r="CZ8" s="86">
        <f t="shared" si="5"/>
        <v>0</v>
      </c>
      <c r="DA8" s="86">
        <f t="shared" si="5"/>
        <v>0</v>
      </c>
      <c r="DB8" s="86">
        <f t="shared" si="5"/>
        <v>0</v>
      </c>
      <c r="DC8" s="86">
        <f t="shared" si="5"/>
        <v>0</v>
      </c>
      <c r="DD8" s="86">
        <f t="shared" si="5"/>
        <v>0</v>
      </c>
      <c r="DE8" s="86">
        <f t="shared" si="5"/>
        <v>0</v>
      </c>
      <c r="DF8" s="86">
        <f t="shared" si="5"/>
        <v>0</v>
      </c>
      <c r="DG8" s="86">
        <f t="shared" si="5"/>
        <v>0</v>
      </c>
      <c r="DH8" s="86">
        <f t="shared" ref="DH8:DM8" si="6">SUM(DH7:DH7)</f>
        <v>0</v>
      </c>
      <c r="DI8" s="86">
        <f t="shared" si="6"/>
        <v>0</v>
      </c>
      <c r="DJ8" s="86">
        <f t="shared" si="6"/>
        <v>0</v>
      </c>
      <c r="DK8" s="86">
        <f t="shared" si="6"/>
        <v>0</v>
      </c>
      <c r="DL8" s="86">
        <f t="shared" si="6"/>
        <v>0</v>
      </c>
      <c r="DM8" s="86">
        <f t="shared" si="6"/>
        <v>0</v>
      </c>
      <c r="DN8" s="76">
        <f t="shared" ref="DN8" si="7">SUM(Q8:DM8)-P8</f>
        <v>10</v>
      </c>
      <c r="DO8" s="76">
        <f t="shared" ref="DO8" si="8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INSULAR SQUARE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330</v>
      </c>
      <c r="B11" s="104"/>
      <c r="C11" s="105"/>
      <c r="D11" s="106">
        <f>AT8</f>
        <v>9.0178571428571423</v>
      </c>
      <c r="E11" s="107"/>
      <c r="F11" t="str">
        <f>"In payment for transportation expense of parking fee using housefund received on " &amp; TEXT(A7, "mmmm dd, yyyy") &amp; " with SI#229094" &amp; " CPO#" &amp;B7</f>
        <v>In payment for transportation expense of parking fee using housefund received on September 04, 2025 with SI#229094 CPO#4171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1.0714285714285712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04,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8.9285714285714274E-2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04,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10</v>
      </c>
      <c r="F14" s="111" t="str">
        <f>"Recording house fund expenses for replenishment on " &amp; TEXT(A7, "mmmm dd, yyyy")</f>
        <v>Recording house fund expenses for replenishment on September 04,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10.089285714285714</v>
      </c>
      <c r="E15" s="118">
        <f>SUM(E11:E14)</f>
        <v>10.089285714285714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04,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579F6-5624-412E-858E-73D9D6835944}">
  <sheetPr>
    <tabColor theme="5" tint="0.39997558519241921"/>
  </sheetPr>
  <dimension ref="A1:DO17"/>
  <sheetViews>
    <sheetView workbookViewId="0">
      <selection activeCell="A12" sqref="A12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45904</v>
      </c>
      <c r="B7" s="65"/>
      <c r="C7" s="65"/>
      <c r="D7" s="66" t="s">
        <v>341</v>
      </c>
      <c r="E7" s="67" t="s">
        <v>347</v>
      </c>
      <c r="F7" s="67"/>
      <c r="G7" s="67"/>
      <c r="H7" s="68"/>
      <c r="I7" s="69"/>
      <c r="J7" s="66" t="s">
        <v>348</v>
      </c>
      <c r="K7" s="70">
        <v>2</v>
      </c>
      <c r="L7" s="70">
        <v>15</v>
      </c>
      <c r="M7" s="71">
        <f t="shared" ref="M7:M8" si="0">K7*L7</f>
        <v>30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75">
        <f>M7+P7-Q7</f>
        <v>30</v>
      </c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30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 t="s">
        <v>349</v>
      </c>
      <c r="K8" s="70">
        <v>2</v>
      </c>
      <c r="L8" s="70">
        <v>15</v>
      </c>
      <c r="M8" s="71">
        <f t="shared" si="0"/>
        <v>30</v>
      </c>
      <c r="N8" s="66"/>
      <c r="O8" s="72" t="s">
        <v>304</v>
      </c>
      <c r="P8" s="73"/>
      <c r="Q8" s="74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75">
        <f>M8+P8-Q8</f>
        <v>30</v>
      </c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9" si="1">SUM(Q8:DM8)-P8</f>
        <v>30</v>
      </c>
      <c r="DO8" s="76">
        <f t="shared" ref="DO8:DO9" si="2">DN8-M8</f>
        <v>0</v>
      </c>
    </row>
    <row r="9" spans="1:119" s="87" customFormat="1" ht="18.75" customHeight="1" x14ac:dyDescent="0.25">
      <c r="A9" s="80"/>
      <c r="B9" s="81"/>
      <c r="C9" s="82"/>
      <c r="D9" s="83"/>
      <c r="E9" s="83"/>
      <c r="F9" s="83"/>
      <c r="G9" s="83"/>
      <c r="H9" s="84"/>
      <c r="I9" s="81"/>
      <c r="J9" s="83"/>
      <c r="K9" s="85"/>
      <c r="L9" s="85"/>
      <c r="M9" s="86">
        <f>SUM(M7:M8)</f>
        <v>60</v>
      </c>
      <c r="N9" s="86"/>
      <c r="O9" s="85" t="s">
        <v>304</v>
      </c>
      <c r="P9" s="86"/>
      <c r="Q9" s="86"/>
      <c r="R9" s="86">
        <f t="shared" ref="R9:AW9" si="3">SUM(R7:R8)</f>
        <v>0</v>
      </c>
      <c r="S9" s="86">
        <f t="shared" si="3"/>
        <v>0</v>
      </c>
      <c r="T9" s="86">
        <f t="shared" si="3"/>
        <v>0</v>
      </c>
      <c r="U9" s="86">
        <f t="shared" si="3"/>
        <v>0</v>
      </c>
      <c r="V9" s="86">
        <f t="shared" si="3"/>
        <v>0</v>
      </c>
      <c r="W9" s="86">
        <f t="shared" si="3"/>
        <v>0</v>
      </c>
      <c r="X9" s="86">
        <f t="shared" si="3"/>
        <v>0</v>
      </c>
      <c r="Y9" s="86">
        <f t="shared" si="3"/>
        <v>0</v>
      </c>
      <c r="Z9" s="86">
        <f t="shared" si="3"/>
        <v>0</v>
      </c>
      <c r="AA9" s="86">
        <f t="shared" si="3"/>
        <v>0</v>
      </c>
      <c r="AB9" s="86">
        <f t="shared" si="3"/>
        <v>0</v>
      </c>
      <c r="AC9" s="86">
        <f t="shared" si="3"/>
        <v>0</v>
      </c>
      <c r="AD9" s="86">
        <f t="shared" si="3"/>
        <v>0</v>
      </c>
      <c r="AE9" s="86">
        <f t="shared" si="3"/>
        <v>0</v>
      </c>
      <c r="AF9" s="86">
        <f t="shared" si="3"/>
        <v>0</v>
      </c>
      <c r="AG9" s="86">
        <f t="shared" si="3"/>
        <v>0</v>
      </c>
      <c r="AH9" s="86">
        <f t="shared" si="3"/>
        <v>0</v>
      </c>
      <c r="AI9" s="86">
        <f t="shared" si="3"/>
        <v>0</v>
      </c>
      <c r="AJ9" s="86">
        <f t="shared" si="3"/>
        <v>0</v>
      </c>
      <c r="AK9" s="86">
        <f t="shared" si="3"/>
        <v>0</v>
      </c>
      <c r="AL9" s="86">
        <f t="shared" si="3"/>
        <v>0</v>
      </c>
      <c r="AM9" s="86">
        <f t="shared" si="3"/>
        <v>0</v>
      </c>
      <c r="AN9" s="86">
        <f t="shared" si="3"/>
        <v>0</v>
      </c>
      <c r="AO9" s="86">
        <f t="shared" si="3"/>
        <v>0</v>
      </c>
      <c r="AP9" s="86">
        <f t="shared" si="3"/>
        <v>0</v>
      </c>
      <c r="AQ9" s="86">
        <f t="shared" si="3"/>
        <v>0</v>
      </c>
      <c r="AR9" s="86">
        <f t="shared" si="3"/>
        <v>0</v>
      </c>
      <c r="AS9" s="86">
        <f t="shared" si="3"/>
        <v>0</v>
      </c>
      <c r="AT9" s="86">
        <f t="shared" si="3"/>
        <v>0</v>
      </c>
      <c r="AU9" s="86">
        <f t="shared" si="3"/>
        <v>0</v>
      </c>
      <c r="AV9" s="86">
        <f t="shared" si="3"/>
        <v>0</v>
      </c>
      <c r="AW9" s="86">
        <f t="shared" si="3"/>
        <v>0</v>
      </c>
      <c r="AX9" s="86">
        <f t="shared" ref="AX9:CC9" si="4">SUM(AX7:AX8)</f>
        <v>0</v>
      </c>
      <c r="AY9" s="86">
        <f t="shared" si="4"/>
        <v>0</v>
      </c>
      <c r="AZ9" s="86">
        <f t="shared" si="4"/>
        <v>0</v>
      </c>
      <c r="BA9" s="86">
        <f t="shared" si="4"/>
        <v>0</v>
      </c>
      <c r="BB9" s="86">
        <f t="shared" si="4"/>
        <v>0</v>
      </c>
      <c r="BC9" s="86">
        <f t="shared" si="4"/>
        <v>0</v>
      </c>
      <c r="BD9" s="86">
        <f t="shared" si="4"/>
        <v>0</v>
      </c>
      <c r="BE9" s="86">
        <f t="shared" si="4"/>
        <v>0</v>
      </c>
      <c r="BF9" s="86">
        <f t="shared" si="4"/>
        <v>0</v>
      </c>
      <c r="BG9" s="86">
        <f t="shared" si="4"/>
        <v>0</v>
      </c>
      <c r="BH9" s="86">
        <f t="shared" si="4"/>
        <v>0</v>
      </c>
      <c r="BI9" s="86">
        <f t="shared" si="4"/>
        <v>0</v>
      </c>
      <c r="BJ9" s="86">
        <f t="shared" si="4"/>
        <v>0</v>
      </c>
      <c r="BK9" s="86">
        <f t="shared" si="4"/>
        <v>0</v>
      </c>
      <c r="BL9" s="86">
        <f t="shared" si="4"/>
        <v>0</v>
      </c>
      <c r="BM9" s="86">
        <f t="shared" si="4"/>
        <v>0</v>
      </c>
      <c r="BN9" s="86">
        <f t="shared" si="4"/>
        <v>0</v>
      </c>
      <c r="BO9" s="86">
        <f t="shared" si="4"/>
        <v>0</v>
      </c>
      <c r="BP9" s="86">
        <f t="shared" si="4"/>
        <v>60</v>
      </c>
      <c r="BQ9" s="86">
        <f t="shared" si="4"/>
        <v>0</v>
      </c>
      <c r="BR9" s="86">
        <f t="shared" si="4"/>
        <v>0</v>
      </c>
      <c r="BS9" s="86">
        <f t="shared" si="4"/>
        <v>0</v>
      </c>
      <c r="BT9" s="86">
        <f t="shared" si="4"/>
        <v>0</v>
      </c>
      <c r="BU9" s="86">
        <f t="shared" si="4"/>
        <v>0</v>
      </c>
      <c r="BV9" s="86">
        <f t="shared" si="4"/>
        <v>0</v>
      </c>
      <c r="BW9" s="86">
        <f t="shared" si="4"/>
        <v>0</v>
      </c>
      <c r="BX9" s="86">
        <f t="shared" si="4"/>
        <v>0</v>
      </c>
      <c r="BY9" s="86">
        <f t="shared" si="4"/>
        <v>0</v>
      </c>
      <c r="BZ9" s="86">
        <f t="shared" si="4"/>
        <v>0</v>
      </c>
      <c r="CA9" s="86">
        <f t="shared" si="4"/>
        <v>0</v>
      </c>
      <c r="CB9" s="86">
        <f t="shared" si="4"/>
        <v>0</v>
      </c>
      <c r="CC9" s="86">
        <f t="shared" si="4"/>
        <v>0</v>
      </c>
      <c r="CD9" s="86">
        <f t="shared" ref="CD9:DI9" si="5">SUM(CD7:CD8)</f>
        <v>0</v>
      </c>
      <c r="CE9" s="86">
        <f t="shared" si="5"/>
        <v>0</v>
      </c>
      <c r="CF9" s="86">
        <f t="shared" si="5"/>
        <v>0</v>
      </c>
      <c r="CG9" s="86">
        <f t="shared" si="5"/>
        <v>0</v>
      </c>
      <c r="CH9" s="86">
        <f t="shared" si="5"/>
        <v>0</v>
      </c>
      <c r="CI9" s="86">
        <f t="shared" si="5"/>
        <v>0</v>
      </c>
      <c r="CJ9" s="86">
        <f t="shared" si="5"/>
        <v>0</v>
      </c>
      <c r="CK9" s="86">
        <f t="shared" si="5"/>
        <v>0</v>
      </c>
      <c r="CL9" s="86">
        <f t="shared" si="5"/>
        <v>0</v>
      </c>
      <c r="CM9" s="86">
        <f t="shared" si="5"/>
        <v>0</v>
      </c>
      <c r="CN9" s="86">
        <f t="shared" si="5"/>
        <v>0</v>
      </c>
      <c r="CO9" s="86">
        <f t="shared" si="5"/>
        <v>0</v>
      </c>
      <c r="CP9" s="86">
        <f t="shared" si="5"/>
        <v>0</v>
      </c>
      <c r="CQ9" s="86">
        <f t="shared" si="5"/>
        <v>0</v>
      </c>
      <c r="CR9" s="86">
        <f t="shared" si="5"/>
        <v>0</v>
      </c>
      <c r="CS9" s="86">
        <f t="shared" si="5"/>
        <v>0</v>
      </c>
      <c r="CT9" s="86">
        <f t="shared" si="5"/>
        <v>0</v>
      </c>
      <c r="CU9" s="86">
        <f t="shared" si="5"/>
        <v>0</v>
      </c>
      <c r="CV9" s="86">
        <f t="shared" si="5"/>
        <v>0</v>
      </c>
      <c r="CW9" s="86">
        <f t="shared" si="5"/>
        <v>0</v>
      </c>
      <c r="CX9" s="86">
        <f t="shared" si="5"/>
        <v>0</v>
      </c>
      <c r="CY9" s="86">
        <f t="shared" si="5"/>
        <v>0</v>
      </c>
      <c r="CZ9" s="86">
        <f t="shared" si="5"/>
        <v>0</v>
      </c>
      <c r="DA9" s="86">
        <f t="shared" si="5"/>
        <v>0</v>
      </c>
      <c r="DB9" s="86">
        <f t="shared" si="5"/>
        <v>0</v>
      </c>
      <c r="DC9" s="86">
        <f t="shared" si="5"/>
        <v>0</v>
      </c>
      <c r="DD9" s="86">
        <f t="shared" si="5"/>
        <v>0</v>
      </c>
      <c r="DE9" s="86">
        <f t="shared" si="5"/>
        <v>0</v>
      </c>
      <c r="DF9" s="86">
        <f t="shared" si="5"/>
        <v>0</v>
      </c>
      <c r="DG9" s="86">
        <f t="shared" si="5"/>
        <v>0</v>
      </c>
      <c r="DH9" s="86">
        <f t="shared" si="5"/>
        <v>0</v>
      </c>
      <c r="DI9" s="86">
        <f t="shared" si="5"/>
        <v>0</v>
      </c>
      <c r="DJ9" s="86">
        <f t="shared" ref="DJ9:DM9" si="6">SUM(DJ7:DJ8)</f>
        <v>0</v>
      </c>
      <c r="DK9" s="86">
        <f t="shared" si="6"/>
        <v>0</v>
      </c>
      <c r="DL9" s="86">
        <f t="shared" si="6"/>
        <v>0</v>
      </c>
      <c r="DM9" s="86">
        <f t="shared" si="6"/>
        <v>0</v>
      </c>
      <c r="DN9" s="76">
        <f t="shared" si="1"/>
        <v>60</v>
      </c>
      <c r="DO9" s="76">
        <f t="shared" si="2"/>
        <v>0</v>
      </c>
    </row>
    <row r="10" spans="1:119" ht="18.75" customHeight="1" thickBot="1" x14ac:dyDescent="0.3"/>
    <row r="11" spans="1:119" ht="18.75" customHeight="1" thickBot="1" x14ac:dyDescent="0.3">
      <c r="A11" s="88" t="str">
        <f>E7</f>
        <v>ZION CTS PRINTING</v>
      </c>
      <c r="B11" s="89"/>
      <c r="C11" s="90"/>
      <c r="D11" s="91" t="s">
        <v>149</v>
      </c>
      <c r="E11" s="91" t="s">
        <v>150</v>
      </c>
      <c r="F11" s="92" t="s">
        <v>151</v>
      </c>
      <c r="G11" s="93"/>
      <c r="H11" s="94"/>
      <c r="I11" s="95"/>
      <c r="J11" s="96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350</v>
      </c>
      <c r="B12" s="104"/>
      <c r="C12" s="105"/>
      <c r="D12" s="106">
        <f>BP9</f>
        <v>60</v>
      </c>
      <c r="E12" s="107"/>
      <c r="F12" t="str">
        <f>"In payment for 2 copies of BIR and 2 copies of email for notary papers using housefund received on " &amp; TEXT(A7, "mmmm dd, yyyy") &amp; " with" &amp; " CPO#" &amp;B7</f>
        <v>In payment for 2 copies of BIR and 2 copies of email for notary papers using housefund received on September 04, 2025 with CPO#</v>
      </c>
      <c r="G12" s="108"/>
      <c r="H12" s="109"/>
      <c r="I12" s="110"/>
      <c r="J12" s="108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152</v>
      </c>
      <c r="B13" s="104"/>
      <c r="C13" s="105"/>
      <c r="D13" s="106">
        <f>Q9</f>
        <v>0</v>
      </c>
      <c r="E13" s="107"/>
      <c r="F13" s="111" t="str">
        <f>"Recording input VAT for expenses and purchases made using house fund for " &amp; TEXT(A7, "mmmm dd, yyyy")</f>
        <v>Recording input VAT for expenses and purchases made using house fund for September 04,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12" t="s">
        <v>126</v>
      </c>
      <c r="B14" s="113"/>
      <c r="C14" s="114"/>
      <c r="D14" s="115"/>
      <c r="E14" s="107">
        <f>P9</f>
        <v>0</v>
      </c>
      <c r="F14" s="111" t="str">
        <f>"Recording the tax withheld for expenses and purchases using the house fund received on " &amp; TEXT(A7, "mmmm dd, yyyy")</f>
        <v>Recording the tax withheld for expenses and purchases using the house fund received on September 04,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25">
      <c r="A15" s="103" t="s">
        <v>153</v>
      </c>
      <c r="B15" s="113"/>
      <c r="C15" s="114"/>
      <c r="D15" s="116"/>
      <c r="E15" s="117">
        <f>M9</f>
        <v>60</v>
      </c>
      <c r="F15" s="111" t="str">
        <f>"Recording house fund expenses for replenishment on " &amp; TEXT(A7, "mmmm dd, yyyy")</f>
        <v>Recording house fund expenses for replenishment on September 04, 2025</v>
      </c>
      <c r="G15" s="111"/>
      <c r="H15" s="111"/>
      <c r="I15" s="111"/>
      <c r="J15" s="111"/>
      <c r="K15" s="111"/>
      <c r="L15" s="111"/>
      <c r="M15" s="99"/>
      <c r="N15" s="100"/>
      <c r="O15" s="101"/>
      <c r="P15" s="102"/>
    </row>
    <row r="16" spans="1:119" ht="18.75" customHeight="1" x14ac:dyDescent="0.4">
      <c r="A16" s="112"/>
      <c r="B16" s="113"/>
      <c r="C16" s="114"/>
      <c r="D16" s="118">
        <f>SUM(D12:D15)</f>
        <v>60</v>
      </c>
      <c r="E16" s="118">
        <f>SUM(E12:E15)</f>
        <v>60</v>
      </c>
      <c r="F16" s="107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  <row r="17" spans="1:16" ht="18.75" customHeight="1" x14ac:dyDescent="0.25">
      <c r="A17" s="121" t="s">
        <v>154</v>
      </c>
      <c r="B17" s="122" t="str">
        <f>"To record house fund expenses on " &amp; TEXT(A7, "mmmm dd, yyyy") &amp; " with PCV#" &amp; C7</f>
        <v>To record house fund expenses on September 04, 2025 with PCV#</v>
      </c>
      <c r="C17" s="123"/>
      <c r="D17" s="124"/>
      <c r="E17" s="124"/>
      <c r="F17" s="124"/>
      <c r="G17" s="107"/>
      <c r="H17" s="119"/>
      <c r="I17" s="120"/>
      <c r="J17" s="107"/>
      <c r="K17" s="97"/>
      <c r="L17" s="98"/>
      <c r="M17" s="99"/>
      <c r="N17" s="100"/>
      <c r="O17" s="101"/>
      <c r="P17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AB31-D20B-47E2-B886-648F75455124}">
  <sheetPr>
    <tabColor theme="5" tint="0.39997558519241921"/>
  </sheetPr>
  <dimension ref="A1:DO17"/>
  <sheetViews>
    <sheetView workbookViewId="0">
      <selection activeCell="A12" sqref="A12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45904</v>
      </c>
      <c r="B7" s="65">
        <v>4171</v>
      </c>
      <c r="C7" s="65"/>
      <c r="D7" s="66" t="s">
        <v>341</v>
      </c>
      <c r="E7" s="66" t="s">
        <v>351</v>
      </c>
      <c r="F7" s="67" t="s">
        <v>352</v>
      </c>
      <c r="G7" s="67"/>
      <c r="H7" s="68"/>
      <c r="I7" s="69"/>
      <c r="J7" s="66" t="s">
        <v>353</v>
      </c>
      <c r="K7" s="70">
        <v>1</v>
      </c>
      <c r="L7" s="70">
        <v>2700</v>
      </c>
      <c r="M7" s="71">
        <f t="shared" ref="M7" si="0">K7*L7</f>
        <v>2700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75">
        <f>M7+P7-Q7</f>
        <v>2700</v>
      </c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2700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2700</v>
      </c>
      <c r="N8" s="86"/>
      <c r="O8" s="85" t="s">
        <v>304</v>
      </c>
      <c r="P8" s="86"/>
      <c r="Q8" s="86"/>
      <c r="R8" s="86">
        <f t="shared" ref="R8:AW8" si="1">SUM(R7:R7)</f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0</v>
      </c>
      <c r="AO8" s="86">
        <f t="shared" si="1"/>
        <v>0</v>
      </c>
      <c r="AP8" s="86">
        <f t="shared" si="1"/>
        <v>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0</v>
      </c>
      <c r="AU8" s="86">
        <f t="shared" si="1"/>
        <v>0</v>
      </c>
      <c r="AV8" s="86">
        <f t="shared" si="1"/>
        <v>0</v>
      </c>
      <c r="AW8" s="86">
        <f t="shared" si="1"/>
        <v>0</v>
      </c>
      <c r="AX8" s="86">
        <f t="shared" ref="AX8:CC8" si="2">SUM(AX7:AX7)</f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0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2700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0</v>
      </c>
      <c r="CA8" s="86">
        <f t="shared" si="2"/>
        <v>0</v>
      </c>
      <c r="CB8" s="86">
        <f t="shared" si="2"/>
        <v>0</v>
      </c>
      <c r="CC8" s="86">
        <f t="shared" si="2"/>
        <v>0</v>
      </c>
      <c r="CD8" s="86">
        <f t="shared" ref="CD8:DI8" si="3">SUM(CD7:CD7)</f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0</v>
      </c>
      <c r="CZ8" s="86">
        <f t="shared" si="3"/>
        <v>0</v>
      </c>
      <c r="DA8" s="86">
        <f t="shared" si="3"/>
        <v>0</v>
      </c>
      <c r="DB8" s="86">
        <f t="shared" si="3"/>
        <v>0</v>
      </c>
      <c r="DC8" s="86">
        <f t="shared" si="3"/>
        <v>0</v>
      </c>
      <c r="DD8" s="86">
        <f t="shared" si="3"/>
        <v>0</v>
      </c>
      <c r="DE8" s="86">
        <f t="shared" si="3"/>
        <v>0</v>
      </c>
      <c r="DF8" s="86">
        <f t="shared" si="3"/>
        <v>0</v>
      </c>
      <c r="DG8" s="86">
        <f t="shared" si="3"/>
        <v>0</v>
      </c>
      <c r="DH8" s="86">
        <f t="shared" si="3"/>
        <v>0</v>
      </c>
      <c r="DI8" s="86">
        <f t="shared" si="3"/>
        <v>0</v>
      </c>
      <c r="DJ8" s="86">
        <f t="shared" ref="DJ8:DM8" si="4">SUM(DJ7:DJ7)</f>
        <v>0</v>
      </c>
      <c r="DK8" s="86">
        <f t="shared" si="4"/>
        <v>0</v>
      </c>
      <c r="DL8" s="86">
        <f t="shared" si="4"/>
        <v>0</v>
      </c>
      <c r="DM8" s="86">
        <f t="shared" si="4"/>
        <v>0</v>
      </c>
      <c r="DN8" s="76">
        <f t="shared" ref="DN8" si="5">SUM(Q8:DM8)-P8</f>
        <v>2700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BAGUIO LAW OFFICE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350</v>
      </c>
      <c r="B11" s="104"/>
      <c r="C11" s="105"/>
      <c r="D11" s="106">
        <f>BP8</f>
        <v>2700</v>
      </c>
      <c r="E11" s="107"/>
      <c r="F11" t="str">
        <f>"In payment for acknowledgement receipt for notary of papers using housefund received on " &amp; TEXT(A7, "mmmm dd, yyyy") &amp; " with" &amp; " CPO#" &amp;B7</f>
        <v>In payment for acknowledgement receipt for notary of papers using housefund received on September 04, 2025 with CPO#4171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/>
      <c r="B12" s="104"/>
      <c r="C12" s="105"/>
      <c r="D12" s="106"/>
      <c r="E12" s="107"/>
      <c r="G12" s="108"/>
      <c r="H12" s="109"/>
      <c r="I12" s="110"/>
      <c r="J12" s="108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152</v>
      </c>
      <c r="B13" s="104"/>
      <c r="C13" s="105"/>
      <c r="D13" s="106">
        <f>Q8</f>
        <v>0</v>
      </c>
      <c r="E13" s="107"/>
      <c r="F13" s="111" t="str">
        <f>"Recording input VAT for expenses and purchases made using house fund for " &amp; TEXT(A7, "mmmm dd, yyyy")</f>
        <v>Recording input VAT for expenses and purchases made using house fund for September 04,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12" t="s">
        <v>126</v>
      </c>
      <c r="B14" s="113"/>
      <c r="C14" s="114"/>
      <c r="D14" s="115"/>
      <c r="E14" s="107">
        <f>P8</f>
        <v>0</v>
      </c>
      <c r="F14" s="111" t="str">
        <f>"Recording the tax withheld for expenses and purchases using the house fund received on " &amp; TEXT(A7, "mmmm dd, yyyy")</f>
        <v>Recording the tax withheld for expenses and purchases using the house fund received on September 04,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25">
      <c r="A15" s="103" t="s">
        <v>153</v>
      </c>
      <c r="B15" s="113"/>
      <c r="C15" s="114"/>
      <c r="D15" s="116"/>
      <c r="E15" s="117">
        <f>M8</f>
        <v>2700</v>
      </c>
      <c r="F15" s="111" t="str">
        <f>"Recording house fund expenses for replenishment on " &amp; TEXT(A7, "mmmm dd, yyyy")</f>
        <v>Recording house fund expenses for replenishment on September 04, 2025</v>
      </c>
      <c r="G15" s="111"/>
      <c r="H15" s="111"/>
      <c r="I15" s="111"/>
      <c r="J15" s="111"/>
      <c r="K15" s="111"/>
      <c r="L15" s="111"/>
      <c r="M15" s="99"/>
      <c r="N15" s="100"/>
      <c r="O15" s="101"/>
      <c r="P15" s="102"/>
    </row>
    <row r="16" spans="1:119" ht="18.75" customHeight="1" x14ac:dyDescent="0.4">
      <c r="A16" s="112"/>
      <c r="B16" s="113"/>
      <c r="C16" s="114"/>
      <c r="D16" s="118">
        <f>SUM(D11:D15)</f>
        <v>2700</v>
      </c>
      <c r="E16" s="118">
        <f>SUM(E11:E15)</f>
        <v>2700</v>
      </c>
      <c r="F16" s="107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  <row r="17" spans="1:16" ht="18.75" customHeight="1" x14ac:dyDescent="0.25">
      <c r="A17" s="121" t="s">
        <v>154</v>
      </c>
      <c r="B17" s="122" t="str">
        <f>"To record house fund expenses on " &amp; TEXT(A7, "mmmm dd, yyyy") &amp; " with PCV#" &amp; C7</f>
        <v>To record house fund expenses on September 04, 2025 with PCV#</v>
      </c>
      <c r="C17" s="123"/>
      <c r="D17" s="124"/>
      <c r="E17" s="124"/>
      <c r="F17" s="124"/>
      <c r="G17" s="107"/>
      <c r="H17" s="119"/>
      <c r="I17" s="120"/>
      <c r="J17" s="107"/>
      <c r="K17" s="97"/>
      <c r="L17" s="98"/>
      <c r="M17" s="99"/>
      <c r="N17" s="100"/>
      <c r="O17" s="101"/>
      <c r="P17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31844-E384-4BE7-878F-701679FB1231}">
  <sheetPr>
    <tabColor theme="5" tint="0.39997558519241921"/>
  </sheetPr>
  <dimension ref="A1:DO16"/>
  <sheetViews>
    <sheetView workbookViewId="0">
      <selection activeCell="G16" sqref="G1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45901</v>
      </c>
      <c r="B7" s="65">
        <v>4158</v>
      </c>
      <c r="C7" s="65"/>
      <c r="D7" s="66" t="s">
        <v>324</v>
      </c>
      <c r="E7" s="67" t="s">
        <v>354</v>
      </c>
      <c r="F7" s="67" t="s">
        <v>352</v>
      </c>
      <c r="G7" s="67" t="s">
        <v>355</v>
      </c>
      <c r="H7" s="68" t="s">
        <v>356</v>
      </c>
      <c r="I7" s="69"/>
      <c r="J7" s="66" t="s">
        <v>335</v>
      </c>
      <c r="K7" s="70">
        <v>1</v>
      </c>
      <c r="L7" s="70">
        <v>125</v>
      </c>
      <c r="M7" s="71">
        <f t="shared" ref="M7" si="0">K7*L7</f>
        <v>125</v>
      </c>
      <c r="N7" s="66"/>
      <c r="O7" s="72" t="s">
        <v>18</v>
      </c>
      <c r="P7" s="73">
        <f>M7*0.01</f>
        <v>1.25</v>
      </c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>
        <f>M7+P7-Q7</f>
        <v>126.25</v>
      </c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125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125</v>
      </c>
      <c r="N8" s="86"/>
      <c r="O8" s="85" t="s">
        <v>304</v>
      </c>
      <c r="P8" s="86">
        <f>SUM(P7:P7)</f>
        <v>1.25</v>
      </c>
      <c r="Q8" s="86"/>
      <c r="R8" s="86">
        <f t="shared" ref="R8:AW8" si="1">SUM(R7:R7)</f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0</v>
      </c>
      <c r="AO8" s="86">
        <f t="shared" si="1"/>
        <v>0</v>
      </c>
      <c r="AP8" s="86">
        <f t="shared" si="1"/>
        <v>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0</v>
      </c>
      <c r="AU8" s="86">
        <f t="shared" si="1"/>
        <v>0</v>
      </c>
      <c r="AV8" s="86">
        <f t="shared" si="1"/>
        <v>0</v>
      </c>
      <c r="AW8" s="86">
        <f t="shared" si="1"/>
        <v>0</v>
      </c>
      <c r="AX8" s="86">
        <f t="shared" ref="AX8:CC8" si="2">SUM(AX7:AX7)</f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0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126.25</v>
      </c>
      <c r="CA8" s="86">
        <f t="shared" si="2"/>
        <v>0</v>
      </c>
      <c r="CB8" s="86">
        <f t="shared" si="2"/>
        <v>0</v>
      </c>
      <c r="CC8" s="86">
        <f t="shared" si="2"/>
        <v>0</v>
      </c>
      <c r="CD8" s="86">
        <f t="shared" ref="CD8:DI8" si="3">SUM(CD7:CD7)</f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0</v>
      </c>
      <c r="CZ8" s="86">
        <f t="shared" si="3"/>
        <v>0</v>
      </c>
      <c r="DA8" s="86">
        <f t="shared" si="3"/>
        <v>0</v>
      </c>
      <c r="DB8" s="86">
        <f t="shared" si="3"/>
        <v>0</v>
      </c>
      <c r="DC8" s="86">
        <f t="shared" si="3"/>
        <v>0</v>
      </c>
      <c r="DD8" s="86">
        <f t="shared" si="3"/>
        <v>0</v>
      </c>
      <c r="DE8" s="86">
        <f t="shared" si="3"/>
        <v>0</v>
      </c>
      <c r="DF8" s="86">
        <f t="shared" si="3"/>
        <v>0</v>
      </c>
      <c r="DG8" s="86">
        <f t="shared" si="3"/>
        <v>0</v>
      </c>
      <c r="DH8" s="86">
        <f t="shared" si="3"/>
        <v>0</v>
      </c>
      <c r="DI8" s="86">
        <f t="shared" si="3"/>
        <v>0</v>
      </c>
      <c r="DJ8" s="86">
        <f t="shared" ref="DJ8:DM8" si="4">SUM(DJ7:DJ7)</f>
        <v>0</v>
      </c>
      <c r="DK8" s="86">
        <f t="shared" si="4"/>
        <v>0</v>
      </c>
      <c r="DL8" s="86">
        <f t="shared" si="4"/>
        <v>0</v>
      </c>
      <c r="DM8" s="86">
        <f t="shared" si="4"/>
        <v>0</v>
      </c>
      <c r="DN8" s="76">
        <f t="shared" ref="DN8" si="5">SUM(Q8:DM8)-P8</f>
        <v>125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WELL AND VIC KAN-ANAN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357</v>
      </c>
      <c r="B11" s="104"/>
      <c r="C11" s="105"/>
      <c r="D11" s="106">
        <f>BZ8</f>
        <v>126.25</v>
      </c>
      <c r="E11" s="107"/>
      <c r="F11" t="str">
        <f>"In payment for employees staff meal for 1 pax of employee using housefund received on " &amp; TEXT(A7, "mmmm dd, yyyy") &amp; " with SI#6587" &amp; " CPO#" &amp;B7</f>
        <v>In payment for employees staff meal for 1 pax of employee using housefund received on September 01, 2025 with SI#6587 CPO#4158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01,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1.25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01,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125</v>
      </c>
      <c r="F14" s="111" t="str">
        <f>"Recording house fund expenses for replenishment on " &amp; TEXT(A7, "mmmm dd, yyyy")</f>
        <v>Recording house fund expenses for replenishment on September 01,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126.25</v>
      </c>
      <c r="E15" s="118">
        <f>SUM(E11:E14)</f>
        <v>126.25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01,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2A703-4803-4337-9F35-60804258DB0C}">
  <sheetPr>
    <tabColor theme="5" tint="0.39997558519241921"/>
  </sheetPr>
  <dimension ref="A1:DO19"/>
  <sheetViews>
    <sheetView workbookViewId="0">
      <selection activeCell="M13" sqref="M13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45901</v>
      </c>
      <c r="B7" s="65">
        <v>4158</v>
      </c>
      <c r="C7" s="65"/>
      <c r="D7" s="66" t="s">
        <v>324</v>
      </c>
      <c r="E7" s="67" t="s">
        <v>358</v>
      </c>
      <c r="F7" s="67" t="s">
        <v>359</v>
      </c>
      <c r="G7" s="67" t="s">
        <v>360</v>
      </c>
      <c r="H7" s="68" t="s">
        <v>361</v>
      </c>
      <c r="I7" s="69"/>
      <c r="J7" s="66" t="s">
        <v>362</v>
      </c>
      <c r="K7" s="70">
        <v>1</v>
      </c>
      <c r="L7" s="70">
        <v>56</v>
      </c>
      <c r="M7" s="71">
        <f t="shared" ref="M7" si="0">K7*L7</f>
        <v>56</v>
      </c>
      <c r="N7" s="66"/>
      <c r="O7" s="72" t="s">
        <v>148</v>
      </c>
      <c r="P7" s="73">
        <f>M7/1.12*0.02</f>
        <v>0.99999999999999989</v>
      </c>
      <c r="Q7" s="74">
        <f t="shared" ref="Q7" si="1">M7/1.12*0.12</f>
        <v>5.9999999999999991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75">
        <f>M7/4+P7/4-Q7/4</f>
        <v>12.75</v>
      </c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>
        <v>12.75</v>
      </c>
      <c r="DK7" s="66">
        <v>12.75</v>
      </c>
      <c r="DL7" s="66">
        <v>12.75</v>
      </c>
      <c r="DM7" s="66"/>
      <c r="DN7" s="76">
        <f>SUM(Q7:DM7)-P7</f>
        <v>56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56</v>
      </c>
      <c r="N8" s="86"/>
      <c r="O8" s="85" t="s">
        <v>148</v>
      </c>
      <c r="P8" s="86">
        <f t="shared" ref="P8:BE8" si="2">SUM(P7:P7)</f>
        <v>0.99999999999999989</v>
      </c>
      <c r="Q8" s="86">
        <f t="shared" si="2"/>
        <v>5.9999999999999991</v>
      </c>
      <c r="R8" s="86">
        <f t="shared" si="2"/>
        <v>0</v>
      </c>
      <c r="S8" s="86">
        <f t="shared" si="2"/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0</v>
      </c>
      <c r="AT8" s="86">
        <f t="shared" si="2"/>
        <v>0</v>
      </c>
      <c r="AU8" s="86">
        <f t="shared" si="2"/>
        <v>0</v>
      </c>
      <c r="AV8" s="86">
        <f t="shared" si="2"/>
        <v>0</v>
      </c>
      <c r="AW8" s="86">
        <f t="shared" si="2"/>
        <v>0</v>
      </c>
      <c r="AX8" s="86">
        <f t="shared" si="2"/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>BF7</f>
        <v>12.75</v>
      </c>
      <c r="BG8" s="86">
        <f t="shared" ref="BG8:CL8" si="3">SUM(BG7:BG7)</f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si="3"/>
        <v>0</v>
      </c>
      <c r="CC8" s="86">
        <f t="shared" si="3"/>
        <v>0</v>
      </c>
      <c r="CD8" s="86">
        <f t="shared" si="3"/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ref="CM8:DI8" si="4">SUM(CM7:CM7)</f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si="4"/>
        <v>0</v>
      </c>
      <c r="DI8" s="86">
        <f t="shared" si="4"/>
        <v>0</v>
      </c>
      <c r="DJ8" s="86">
        <v>12.75</v>
      </c>
      <c r="DK8" s="86">
        <v>12.75</v>
      </c>
      <c r="DL8" s="86">
        <v>12.75</v>
      </c>
      <c r="DM8" s="86">
        <f>SUM(DM7:DM7)</f>
        <v>0</v>
      </c>
      <c r="DN8" s="76">
        <f t="shared" ref="DN8" si="5">SUM(Q8:DM8)-P8</f>
        <v>56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MCIAA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363</v>
      </c>
      <c r="B11" s="104"/>
      <c r="C11" s="105"/>
      <c r="D11" s="106">
        <f>BF8</f>
        <v>12.75</v>
      </c>
      <c r="E11" s="107"/>
      <c r="F11" t="str">
        <f>"In payment for storage fee for cargo of souveniers (PHILTOA) using housefund received on " &amp; TEXT(A7, "mmmm dd, yyyy") &amp; " with SI#2500004997" &amp; " CPO#" &amp;B7</f>
        <v>In payment for storage fee for cargo of souveniers (PHILTOA) using housefund received on September 01, 2025 with SI#2500004997 CPO#4158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364</v>
      </c>
      <c r="B12" s="104"/>
      <c r="C12" s="105"/>
      <c r="D12" s="106">
        <f>DL8</f>
        <v>12.75</v>
      </c>
      <c r="E12" s="107"/>
      <c r="F12" t="s">
        <v>367</v>
      </c>
      <c r="G12" s="108"/>
      <c r="H12" s="109"/>
      <c r="I12" s="110"/>
      <c r="J12" s="108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365</v>
      </c>
      <c r="B13" s="104"/>
      <c r="C13" s="105"/>
      <c r="D13" s="106">
        <f>DJ8</f>
        <v>12.75</v>
      </c>
      <c r="E13" s="107"/>
      <c r="F13" t="s">
        <v>367</v>
      </c>
      <c r="G13" s="108"/>
      <c r="H13" s="109"/>
      <c r="I13" s="110"/>
      <c r="J13" s="108"/>
      <c r="K13" s="97"/>
      <c r="L13" s="98"/>
      <c r="M13" s="99"/>
      <c r="N13" s="100"/>
      <c r="O13" s="101"/>
      <c r="P13" s="102"/>
    </row>
    <row r="14" spans="1:119" ht="18.75" customHeight="1" x14ac:dyDescent="0.25">
      <c r="A14" s="103" t="s">
        <v>366</v>
      </c>
      <c r="B14" s="104"/>
      <c r="C14" s="105"/>
      <c r="D14" s="106">
        <f>DK8</f>
        <v>12.75</v>
      </c>
      <c r="E14" s="107"/>
      <c r="F14" t="s">
        <v>367</v>
      </c>
      <c r="G14" s="108"/>
      <c r="H14" s="109"/>
      <c r="I14" s="110"/>
      <c r="J14" s="108"/>
      <c r="K14" s="97"/>
      <c r="L14" s="98"/>
      <c r="M14" s="99"/>
      <c r="N14" s="100"/>
      <c r="O14" s="101"/>
      <c r="P14" s="102"/>
    </row>
    <row r="15" spans="1:119" ht="18.75" customHeight="1" x14ac:dyDescent="0.25">
      <c r="A15" s="103" t="s">
        <v>152</v>
      </c>
      <c r="B15" s="104"/>
      <c r="C15" s="105"/>
      <c r="D15" s="106">
        <f>Q8</f>
        <v>5.9999999999999991</v>
      </c>
      <c r="E15" s="107"/>
      <c r="F15" s="111" t="str">
        <f>"Recording input VAT for expenses and purchases made using house fund for " &amp; TEXT(A7, "mmmm dd, yyyy")</f>
        <v>Recording input VAT for expenses and purchases made using house fund for September 01, 2025</v>
      </c>
      <c r="G15" s="111"/>
      <c r="H15" s="111"/>
      <c r="I15" s="111"/>
      <c r="J15" s="111"/>
      <c r="K15" s="111"/>
      <c r="L15" s="111"/>
      <c r="M15" s="99"/>
      <c r="N15" s="100"/>
      <c r="O15" s="101"/>
      <c r="P15" s="102"/>
    </row>
    <row r="16" spans="1:119" ht="18.75" customHeight="1" x14ac:dyDescent="0.25">
      <c r="A16" s="112" t="s">
        <v>126</v>
      </c>
      <c r="B16" s="113"/>
      <c r="C16" s="114"/>
      <c r="D16" s="115"/>
      <c r="E16" s="107">
        <f>P8</f>
        <v>0.99999999999999989</v>
      </c>
      <c r="F16" s="111" t="str">
        <f>"Recording the tax withheld for expenses and purchases using the house fund received on " &amp; TEXT(A7, "mmmm dd, yyyy")</f>
        <v>Recording the tax withheld for expenses and purchases using the house fund received on September 01, 2025</v>
      </c>
      <c r="G16" s="111"/>
      <c r="H16" s="111"/>
      <c r="I16" s="111"/>
      <c r="J16" s="111"/>
      <c r="K16" s="111"/>
      <c r="L16" s="111"/>
      <c r="M16" s="99"/>
      <c r="N16" s="100"/>
      <c r="O16" s="101"/>
      <c r="P16" s="102"/>
    </row>
    <row r="17" spans="1:16" ht="18.75" customHeight="1" x14ac:dyDescent="0.25">
      <c r="A17" s="103" t="s">
        <v>153</v>
      </c>
      <c r="B17" s="113"/>
      <c r="C17" s="114"/>
      <c r="D17" s="116"/>
      <c r="E17" s="117">
        <f>M8</f>
        <v>56</v>
      </c>
      <c r="F17" s="111" t="str">
        <f>"Recording house fund expenses for replenishment on " &amp; TEXT(A7, "mmmm dd, yyyy")</f>
        <v>Recording house fund expenses for replenishment on September 01, 2025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4">
      <c r="A18" s="112"/>
      <c r="B18" s="113"/>
      <c r="C18" s="114"/>
      <c r="D18" s="118">
        <f>SUM(D11:D17)</f>
        <v>57</v>
      </c>
      <c r="E18" s="118">
        <f>SUM(E11:E17)</f>
        <v>57</v>
      </c>
      <c r="F18" s="107"/>
      <c r="G18" s="107"/>
      <c r="H18" s="119"/>
      <c r="I18" s="120"/>
      <c r="J18" s="107"/>
      <c r="K18" s="97"/>
      <c r="L18" s="98"/>
      <c r="M18" s="99"/>
      <c r="N18" s="100"/>
      <c r="O18" s="101"/>
      <c r="P18" s="102"/>
    </row>
    <row r="19" spans="1:16" ht="18.75" customHeight="1" x14ac:dyDescent="0.25">
      <c r="A19" s="121" t="s">
        <v>154</v>
      </c>
      <c r="B19" s="122" t="str">
        <f>"To record house fund expenses on " &amp; TEXT(A7, "mmmm dd, yyyy") &amp; " with PCV#" &amp; C7</f>
        <v>To record house fund expenses on September 01, 2025 with PCV#</v>
      </c>
      <c r="C19" s="123"/>
      <c r="D19" s="124"/>
      <c r="E19" s="124"/>
      <c r="F19" s="124"/>
      <c r="G19" s="107"/>
      <c r="H19" s="119"/>
      <c r="I19" s="120"/>
      <c r="J19" s="107"/>
      <c r="K19" s="97"/>
      <c r="L19" s="98"/>
      <c r="M19" s="99"/>
      <c r="N19" s="100"/>
      <c r="O19" s="101"/>
      <c r="P19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4BF08-83DC-4513-8173-E2B7E4188C93}">
  <sheetPr>
    <tabColor theme="5" tint="0.39997558519241921"/>
  </sheetPr>
  <dimension ref="A1:DO19"/>
  <sheetViews>
    <sheetView topLeftCell="A4" workbookViewId="0">
      <selection activeCell="BF7" sqref="BF7:BF8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45901</v>
      </c>
      <c r="B7" s="65">
        <v>4158</v>
      </c>
      <c r="C7" s="65"/>
      <c r="D7" s="66" t="s">
        <v>324</v>
      </c>
      <c r="E7" s="67" t="s">
        <v>368</v>
      </c>
      <c r="F7" s="67" t="s">
        <v>369</v>
      </c>
      <c r="G7" s="67" t="s">
        <v>370</v>
      </c>
      <c r="H7" s="68" t="s">
        <v>371</v>
      </c>
      <c r="I7" s="69"/>
      <c r="J7" s="66" t="s">
        <v>372</v>
      </c>
      <c r="K7" s="70">
        <v>1</v>
      </c>
      <c r="L7" s="70">
        <v>649.44000000000005</v>
      </c>
      <c r="M7" s="71">
        <f t="shared" ref="M7" si="0">K7*L7</f>
        <v>649.44000000000005</v>
      </c>
      <c r="N7" s="66"/>
      <c r="O7" s="72" t="s">
        <v>148</v>
      </c>
      <c r="P7" s="73">
        <f>M7/1.12*0.02</f>
        <v>11.597142857142858</v>
      </c>
      <c r="Q7" s="74">
        <f t="shared" ref="Q7" si="1">M7/1.12*0.12</f>
        <v>69.582857142857151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75">
        <f>M7/4+P7/4-Q7/4</f>
        <v>147.86357142857145</v>
      </c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>
        <v>147.86357142857099</v>
      </c>
      <c r="DK7" s="66">
        <v>147.86357142857145</v>
      </c>
      <c r="DL7" s="66">
        <v>147.86357142857099</v>
      </c>
      <c r="DM7" s="66"/>
      <c r="DN7" s="76">
        <f>SUM(Q7:DM7)-P7</f>
        <v>649.43999999999915</v>
      </c>
      <c r="DO7" s="76">
        <f>DN7-M7</f>
        <v>-9.0949470177292824E-13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649.44000000000005</v>
      </c>
      <c r="N8" s="86"/>
      <c r="O8" s="85" t="s">
        <v>148</v>
      </c>
      <c r="P8" s="86">
        <f>SUM(P7:P7)</f>
        <v>11.597142857142858</v>
      </c>
      <c r="Q8" s="86">
        <f>SUM(Q7:Q7)</f>
        <v>69.582857142857151</v>
      </c>
      <c r="S8" s="86">
        <f t="shared" ref="S8:AX8" si="2">SUM(S7:S7)</f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0</v>
      </c>
      <c r="AT8" s="86">
        <f t="shared" si="2"/>
        <v>0</v>
      </c>
      <c r="AU8" s="86">
        <f t="shared" si="2"/>
        <v>0</v>
      </c>
      <c r="AV8" s="86">
        <f t="shared" si="2"/>
        <v>0</v>
      </c>
      <c r="AW8" s="86">
        <f t="shared" si="2"/>
        <v>0</v>
      </c>
      <c r="AX8" s="86">
        <f t="shared" si="2"/>
        <v>0</v>
      </c>
      <c r="AY8" s="86">
        <f t="shared" ref="AY8:CD8" si="3">SUM(AY7:AY7)</f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0</v>
      </c>
      <c r="BF8" s="86">
        <f>BF7</f>
        <v>147.86357142857145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si="3"/>
        <v>0</v>
      </c>
      <c r="CC8" s="86">
        <f t="shared" si="3"/>
        <v>0</v>
      </c>
      <c r="CD8" s="86">
        <f t="shared" si="3"/>
        <v>0</v>
      </c>
      <c r="CE8" s="86">
        <f t="shared" ref="CE8:DI8" si="4">SUM(CE7:CE7)</f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si="4"/>
        <v>0</v>
      </c>
      <c r="DI8" s="86">
        <f t="shared" si="4"/>
        <v>0</v>
      </c>
      <c r="DJ8" s="86">
        <v>147.86357142857145</v>
      </c>
      <c r="DK8" s="86">
        <v>147.86357142857145</v>
      </c>
      <c r="DL8" s="86">
        <v>147.86357142857099</v>
      </c>
      <c r="DM8" s="86">
        <f>SUM(DM7:DM7)</f>
        <v>0</v>
      </c>
      <c r="DN8" s="76">
        <f t="shared" ref="DN8" si="5">SUM(Q8:DM8)-P8</f>
        <v>649.4399999999996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PHILIPPINE AIRLINES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373</v>
      </c>
      <c r="B11" s="104"/>
      <c r="C11" s="105"/>
      <c r="D11" s="106">
        <f>BF8</f>
        <v>147.86357142857145</v>
      </c>
      <c r="E11" s="107"/>
      <c r="F11" t="str">
        <f>"In payment for cargo fee from cebu to mactan for souveniers (PHILTOA) using housefund received on " &amp; TEXT(A7, "mmmm dd, yyyy") &amp; " with SI#CA/CEB/000000000272182" &amp; " CPO#" &amp;B7</f>
        <v>In payment for cargo fee from cebu to mactan for souveniers (PHILTOA) using housefund received on September 01, 2025 with SI#CA/CEB/000000000272182 CPO#4158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364</v>
      </c>
      <c r="B12" s="104"/>
      <c r="C12" s="105"/>
      <c r="D12" s="106">
        <f>DL8</f>
        <v>147.86357142857099</v>
      </c>
      <c r="E12" s="107"/>
      <c r="F12" t="s">
        <v>374</v>
      </c>
      <c r="G12" s="108"/>
      <c r="H12" s="109"/>
      <c r="I12" s="110"/>
      <c r="J12" s="108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365</v>
      </c>
      <c r="B13" s="104"/>
      <c r="C13" s="105"/>
      <c r="D13" s="106">
        <f>DJ8</f>
        <v>147.86357142857145</v>
      </c>
      <c r="E13" s="107"/>
      <c r="F13" t="s">
        <v>374</v>
      </c>
      <c r="G13" s="108"/>
      <c r="H13" s="109"/>
      <c r="I13" s="110"/>
      <c r="J13" s="108"/>
      <c r="K13" s="97"/>
      <c r="L13" s="98"/>
      <c r="M13" s="99"/>
      <c r="N13" s="100"/>
      <c r="O13" s="101"/>
      <c r="P13" s="102"/>
    </row>
    <row r="14" spans="1:119" ht="18.75" customHeight="1" x14ac:dyDescent="0.25">
      <c r="A14" s="103" t="s">
        <v>366</v>
      </c>
      <c r="B14" s="104"/>
      <c r="C14" s="105"/>
      <c r="D14" s="106">
        <f>DK8</f>
        <v>147.86357142857145</v>
      </c>
      <c r="E14" s="107"/>
      <c r="F14" t="s">
        <v>374</v>
      </c>
      <c r="G14" s="108"/>
      <c r="H14" s="109"/>
      <c r="I14" s="110"/>
      <c r="J14" s="108"/>
      <c r="K14" s="97"/>
      <c r="L14" s="98"/>
      <c r="M14" s="99"/>
      <c r="N14" s="100"/>
      <c r="O14" s="101"/>
      <c r="P14" s="102"/>
    </row>
    <row r="15" spans="1:119" ht="18.75" customHeight="1" x14ac:dyDescent="0.25">
      <c r="A15" s="103" t="s">
        <v>152</v>
      </c>
      <c r="B15" s="104"/>
      <c r="C15" s="105"/>
      <c r="D15" s="106">
        <f>Q8</f>
        <v>69.582857142857151</v>
      </c>
      <c r="E15" s="107"/>
      <c r="F15" s="111" t="str">
        <f>"Recording input VAT for expenses and purchases made using house fund for " &amp; TEXT(A7, "mmmm dd, yyyy")</f>
        <v>Recording input VAT for expenses and purchases made using house fund for September 01, 2025</v>
      </c>
      <c r="G15" s="111"/>
      <c r="H15" s="111"/>
      <c r="I15" s="111"/>
      <c r="J15" s="111"/>
      <c r="K15" s="111"/>
      <c r="L15" s="111"/>
      <c r="M15" s="99"/>
      <c r="N15" s="100"/>
      <c r="O15" s="101"/>
      <c r="P15" s="102"/>
    </row>
    <row r="16" spans="1:119" ht="18.75" customHeight="1" x14ac:dyDescent="0.25">
      <c r="A16" s="112" t="s">
        <v>126</v>
      </c>
      <c r="B16" s="113"/>
      <c r="C16" s="114"/>
      <c r="D16" s="115"/>
      <c r="E16" s="107">
        <f>P8</f>
        <v>11.597142857142858</v>
      </c>
      <c r="F16" s="111" t="str">
        <f>"Recording the tax withheld for expenses and purchases using the house fund received on " &amp; TEXT(A7, "mmmm dd, yyyy")</f>
        <v>Recording the tax withheld for expenses and purchases using the house fund received on September 01, 2025</v>
      </c>
      <c r="G16" s="111"/>
      <c r="H16" s="111"/>
      <c r="I16" s="111"/>
      <c r="J16" s="111"/>
      <c r="K16" s="111"/>
      <c r="L16" s="111"/>
      <c r="M16" s="99"/>
      <c r="N16" s="100"/>
      <c r="O16" s="101"/>
      <c r="P16" s="102"/>
    </row>
    <row r="17" spans="1:16" ht="18.75" customHeight="1" x14ac:dyDescent="0.25">
      <c r="A17" s="103" t="s">
        <v>153</v>
      </c>
      <c r="B17" s="113"/>
      <c r="C17" s="114"/>
      <c r="D17" s="116"/>
      <c r="E17" s="117">
        <f>M8</f>
        <v>649.44000000000005</v>
      </c>
      <c r="F17" s="111" t="str">
        <f>"Recording house fund expenses for replenishment on " &amp; TEXT(A7, "mmmm dd, yyyy")</f>
        <v>Recording house fund expenses for replenishment on September 01, 2025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4">
      <c r="A18" s="112"/>
      <c r="B18" s="113"/>
      <c r="C18" s="114"/>
      <c r="D18" s="118">
        <f>SUM(D11:D17)</f>
        <v>661.0371428571425</v>
      </c>
      <c r="E18" s="118">
        <f>SUM(E11:E17)</f>
        <v>661.03714285714295</v>
      </c>
      <c r="F18" s="107"/>
      <c r="G18" s="107"/>
      <c r="H18" s="119"/>
      <c r="I18" s="120"/>
      <c r="J18" s="107"/>
      <c r="K18" s="97"/>
      <c r="L18" s="98"/>
      <c r="M18" s="99"/>
      <c r="N18" s="100"/>
      <c r="O18" s="101"/>
      <c r="P18" s="102"/>
    </row>
    <row r="19" spans="1:16" ht="18.75" customHeight="1" x14ac:dyDescent="0.25">
      <c r="A19" s="121" t="s">
        <v>154</v>
      </c>
      <c r="B19" s="122" t="str">
        <f>"To record house fund expenses on " &amp; TEXT(A7, "mmmm dd, yyyy") &amp; " with PCV#" &amp; C7</f>
        <v>To record house fund expenses on September 01, 2025 with PCV#</v>
      </c>
      <c r="C19" s="123"/>
      <c r="D19" s="124"/>
      <c r="E19" s="124"/>
      <c r="F19" s="124"/>
      <c r="G19" s="107"/>
      <c r="H19" s="119"/>
      <c r="I19" s="120"/>
      <c r="J19" s="107"/>
      <c r="K19" s="97"/>
      <c r="L19" s="98"/>
      <c r="M19" s="99"/>
      <c r="N19" s="100"/>
      <c r="O19" s="101"/>
      <c r="P19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7D75E-5314-4EA6-94E3-61C3118A1EC1}">
  <sheetPr>
    <tabColor theme="5" tint="0.39997558519241921"/>
  </sheetPr>
  <dimension ref="A1:DO19"/>
  <sheetViews>
    <sheetView workbookViewId="0">
      <selection activeCell="P7" sqref="P7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45901</v>
      </c>
      <c r="B7" s="65">
        <v>4158</v>
      </c>
      <c r="C7" s="65"/>
      <c r="D7" s="66" t="s">
        <v>324</v>
      </c>
      <c r="E7" s="67" t="s">
        <v>368</v>
      </c>
      <c r="F7" s="67" t="s">
        <v>369</v>
      </c>
      <c r="G7" s="67" t="s">
        <v>370</v>
      </c>
      <c r="H7" s="68" t="s">
        <v>375</v>
      </c>
      <c r="I7" s="69"/>
      <c r="J7" s="66" t="s">
        <v>376</v>
      </c>
      <c r="K7" s="70">
        <v>1</v>
      </c>
      <c r="L7" s="70">
        <v>56</v>
      </c>
      <c r="M7" s="71">
        <f t="shared" ref="M7" si="0">K7*L7</f>
        <v>56</v>
      </c>
      <c r="N7" s="66"/>
      <c r="O7" s="72" t="s">
        <v>148</v>
      </c>
      <c r="P7" s="73">
        <f>M7/1.12*0.02</f>
        <v>0.99999999999999989</v>
      </c>
      <c r="Q7" s="74">
        <f t="shared" ref="Q7" si="1">M7/1.12*0.12</f>
        <v>5.9999999999999991</v>
      </c>
      <c r="R7" s="75">
        <f>M7/4+P7/4-Q7/4</f>
        <v>12.75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>
        <v>12.75</v>
      </c>
      <c r="DK7" s="66">
        <v>12.75</v>
      </c>
      <c r="DL7" s="66">
        <v>12.75</v>
      </c>
      <c r="DM7" s="66"/>
      <c r="DN7" s="76">
        <f>SUM(Q7:DM7)-P7</f>
        <v>56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56</v>
      </c>
      <c r="N8" s="86"/>
      <c r="O8" s="85" t="s">
        <v>148</v>
      </c>
      <c r="P8" s="86">
        <f>SUM(P7:P7)</f>
        <v>0.99999999999999989</v>
      </c>
      <c r="Q8" s="86">
        <f>SUM(Q7:Q7)</f>
        <v>5.9999999999999991</v>
      </c>
      <c r="R8" s="86">
        <f>R7</f>
        <v>12.75</v>
      </c>
      <c r="S8" s="86">
        <f t="shared" ref="S8:AX8" si="2">SUM(S7:S7)</f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0</v>
      </c>
      <c r="AT8" s="86">
        <f t="shared" si="2"/>
        <v>0</v>
      </c>
      <c r="AU8" s="86">
        <f t="shared" si="2"/>
        <v>0</v>
      </c>
      <c r="AV8" s="86">
        <f t="shared" si="2"/>
        <v>0</v>
      </c>
      <c r="AW8" s="86">
        <f t="shared" si="2"/>
        <v>0</v>
      </c>
      <c r="AX8" s="86">
        <f t="shared" si="2"/>
        <v>0</v>
      </c>
      <c r="AY8" s="86">
        <f t="shared" ref="AY8:CD8" si="3">SUM(AY7:AY7)</f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0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si="3"/>
        <v>0</v>
      </c>
      <c r="CC8" s="86">
        <f t="shared" si="3"/>
        <v>0</v>
      </c>
      <c r="CD8" s="86">
        <f t="shared" si="3"/>
        <v>0</v>
      </c>
      <c r="CE8" s="86">
        <f t="shared" ref="CE8:DI8" si="4">SUM(CE7:CE7)</f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si="4"/>
        <v>0</v>
      </c>
      <c r="DI8" s="86">
        <f t="shared" si="4"/>
        <v>0</v>
      </c>
      <c r="DJ8" s="86">
        <v>12.75</v>
      </c>
      <c r="DK8" s="86">
        <v>12.75</v>
      </c>
      <c r="DL8" s="86">
        <v>12.75</v>
      </c>
      <c r="DM8" s="86">
        <f>SUM(DM7:DM7)</f>
        <v>0</v>
      </c>
      <c r="DN8" s="76">
        <f t="shared" ref="DN8" si="5">SUM(Q8:DM8)-P8</f>
        <v>56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PHILIPPINE AIRLINES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373</v>
      </c>
      <c r="B11" s="104"/>
      <c r="C11" s="105"/>
      <c r="D11" s="106">
        <f>R8</f>
        <v>12.75</v>
      </c>
      <c r="E11" s="107"/>
      <c r="F11" t="str">
        <f>"In payment for storage fee for cargo of files from davao to mactan using housefund received on " &amp; TEXT(A7, "mmmm dd, yyyy") &amp; " with SI#CA/CEB/000000000272184" &amp; " CPO#" &amp;B7</f>
        <v>In payment for storage fee for cargo of files from davao to mactan using housefund received on September 01, 2025 with SI#CA/CEB/000000000272184 CPO#4158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364</v>
      </c>
      <c r="B12" s="104"/>
      <c r="C12" s="105"/>
      <c r="D12" s="106">
        <f>DL8</f>
        <v>12.75</v>
      </c>
      <c r="E12" s="107"/>
      <c r="F12" t="s">
        <v>377</v>
      </c>
      <c r="G12" s="108"/>
      <c r="H12" s="109"/>
      <c r="I12" s="110"/>
      <c r="J12" s="108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365</v>
      </c>
      <c r="B13" s="104"/>
      <c r="C13" s="105"/>
      <c r="D13" s="106">
        <f>DJ8</f>
        <v>12.75</v>
      </c>
      <c r="E13" s="107"/>
      <c r="F13" t="s">
        <v>377</v>
      </c>
      <c r="G13" s="108"/>
      <c r="H13" s="109"/>
      <c r="I13" s="110"/>
      <c r="J13" s="108"/>
      <c r="K13" s="97"/>
      <c r="L13" s="98"/>
      <c r="M13" s="99"/>
      <c r="N13" s="100"/>
      <c r="O13" s="101"/>
      <c r="P13" s="102"/>
    </row>
    <row r="14" spans="1:119" ht="18.75" customHeight="1" x14ac:dyDescent="0.25">
      <c r="A14" s="103" t="s">
        <v>366</v>
      </c>
      <c r="B14" s="104"/>
      <c r="C14" s="105"/>
      <c r="D14" s="106">
        <f>DK8</f>
        <v>12.75</v>
      </c>
      <c r="E14" s="107"/>
      <c r="F14" t="s">
        <v>377</v>
      </c>
      <c r="G14" s="108"/>
      <c r="H14" s="109"/>
      <c r="I14" s="110"/>
      <c r="J14" s="108"/>
      <c r="K14" s="97"/>
      <c r="L14" s="98"/>
      <c r="M14" s="99"/>
      <c r="N14" s="100"/>
      <c r="O14" s="101"/>
      <c r="P14" s="102"/>
    </row>
    <row r="15" spans="1:119" ht="18.75" customHeight="1" x14ac:dyDescent="0.25">
      <c r="A15" s="103" t="s">
        <v>152</v>
      </c>
      <c r="B15" s="104"/>
      <c r="C15" s="105"/>
      <c r="D15" s="106">
        <f>Q8</f>
        <v>5.9999999999999991</v>
      </c>
      <c r="E15" s="107"/>
      <c r="F15" s="111" t="str">
        <f>"Recording input VAT for expenses and purchases made using house fund for " &amp; TEXT(A7, "mmmm dd, yyyy")</f>
        <v>Recording input VAT for expenses and purchases made using house fund for September 01, 2025</v>
      </c>
      <c r="G15" s="111"/>
      <c r="H15" s="111"/>
      <c r="I15" s="111"/>
      <c r="J15" s="111"/>
      <c r="K15" s="111"/>
      <c r="L15" s="111"/>
      <c r="M15" s="99"/>
      <c r="N15" s="100"/>
      <c r="O15" s="101"/>
      <c r="P15" s="102"/>
    </row>
    <row r="16" spans="1:119" ht="18.75" customHeight="1" x14ac:dyDescent="0.25">
      <c r="A16" s="112" t="s">
        <v>126</v>
      </c>
      <c r="B16" s="113"/>
      <c r="C16" s="114"/>
      <c r="D16" s="115"/>
      <c r="E16" s="107">
        <f>P8</f>
        <v>0.99999999999999989</v>
      </c>
      <c r="F16" s="111" t="str">
        <f>"Recording the tax withheld for expenses and purchases using the house fund received on " &amp; TEXT(A7, "mmmm dd, yyyy")</f>
        <v>Recording the tax withheld for expenses and purchases using the house fund received on September 01, 2025</v>
      </c>
      <c r="G16" s="111"/>
      <c r="H16" s="111"/>
      <c r="I16" s="111"/>
      <c r="J16" s="111"/>
      <c r="K16" s="111"/>
      <c r="L16" s="111"/>
      <c r="M16" s="99"/>
      <c r="N16" s="100"/>
      <c r="O16" s="101"/>
      <c r="P16" s="102"/>
    </row>
    <row r="17" spans="1:16" ht="18.75" customHeight="1" x14ac:dyDescent="0.25">
      <c r="A17" s="103" t="s">
        <v>153</v>
      </c>
      <c r="B17" s="113"/>
      <c r="C17" s="114"/>
      <c r="D17" s="116"/>
      <c r="E17" s="117">
        <f>M8</f>
        <v>56</v>
      </c>
      <c r="F17" s="111" t="str">
        <f>"Recording house fund expenses for replenishment on " &amp; TEXT(A7, "mmmm dd, yyyy")</f>
        <v>Recording house fund expenses for replenishment on September 01, 2025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4">
      <c r="A18" s="112"/>
      <c r="B18" s="113"/>
      <c r="C18" s="114"/>
      <c r="D18" s="118">
        <f>SUM(D11:D17)</f>
        <v>57</v>
      </c>
      <c r="E18" s="118">
        <f>SUM(E11:E17)</f>
        <v>57</v>
      </c>
      <c r="F18" s="107"/>
      <c r="G18" s="107"/>
      <c r="H18" s="119"/>
      <c r="I18" s="120"/>
      <c r="J18" s="107"/>
      <c r="K18" s="97"/>
      <c r="L18" s="98"/>
      <c r="M18" s="99"/>
      <c r="N18" s="100"/>
      <c r="O18" s="101"/>
      <c r="P18" s="102"/>
    </row>
    <row r="19" spans="1:16" ht="18.75" customHeight="1" x14ac:dyDescent="0.25">
      <c r="A19" s="121" t="s">
        <v>154</v>
      </c>
      <c r="B19" s="122" t="str">
        <f>"To record house fund expenses on " &amp; TEXT(A7, "mmmm dd, yyyy") &amp; " with PCV#" &amp; C7</f>
        <v>To record house fund expenses on September 01, 2025 with PCV#</v>
      </c>
      <c r="C19" s="123"/>
      <c r="D19" s="124"/>
      <c r="E19" s="124"/>
      <c r="F19" s="124"/>
      <c r="G19" s="107"/>
      <c r="H19" s="119"/>
      <c r="I19" s="120"/>
      <c r="J19" s="107"/>
      <c r="K19" s="97"/>
      <c r="L19" s="98"/>
      <c r="M19" s="99"/>
      <c r="N19" s="100"/>
      <c r="O19" s="101"/>
      <c r="P19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93BB0-5797-4E07-8552-479430AA5BEA}">
  <sheetPr>
    <tabColor theme="5" tint="0.39997558519241921"/>
  </sheetPr>
  <dimension ref="A1:DO19"/>
  <sheetViews>
    <sheetView topLeftCell="A4" workbookViewId="0">
      <selection activeCell="P8" sqref="P8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45901</v>
      </c>
      <c r="B7" s="65">
        <v>4158</v>
      </c>
      <c r="C7" s="65"/>
      <c r="D7" s="66" t="s">
        <v>324</v>
      </c>
      <c r="E7" s="67" t="s">
        <v>368</v>
      </c>
      <c r="F7" s="67" t="s">
        <v>369</v>
      </c>
      <c r="G7" s="67" t="s">
        <v>370</v>
      </c>
      <c r="H7" s="68" t="s">
        <v>378</v>
      </c>
      <c r="I7" s="69"/>
      <c r="J7" s="66" t="s">
        <v>379</v>
      </c>
      <c r="K7" s="70">
        <v>1</v>
      </c>
      <c r="L7" s="70">
        <v>105.84</v>
      </c>
      <c r="M7" s="71">
        <f t="shared" ref="M7" si="0">K7*L7</f>
        <v>105.84</v>
      </c>
      <c r="N7" s="66"/>
      <c r="O7" s="72" t="s">
        <v>148</v>
      </c>
      <c r="P7" s="73">
        <f>M7/1.12*0.02</f>
        <v>1.8900000000000001</v>
      </c>
      <c r="Q7" s="74">
        <f t="shared" ref="Q7" si="1">M7/1.12*0.12</f>
        <v>11.34</v>
      </c>
      <c r="R7" s="75">
        <f>M7/4+P7/4-Q7/4</f>
        <v>24.0975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75">
        <v>23.861249999999998</v>
      </c>
      <c r="DK7" s="66">
        <v>23.861249999999998</v>
      </c>
      <c r="DL7" s="75">
        <v>23.861249999999998</v>
      </c>
      <c r="DM7" s="66"/>
      <c r="DN7" s="76">
        <f>SUM(Q7:DM7)-P7</f>
        <v>105.13124999999999</v>
      </c>
      <c r="DO7" s="76">
        <f>DN7-M7</f>
        <v>-0.70875000000000909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105.84</v>
      </c>
      <c r="N8" s="86"/>
      <c r="O8" s="85" t="s">
        <v>148</v>
      </c>
      <c r="P8" s="86">
        <f>SUM(P7:P7)</f>
        <v>1.8900000000000001</v>
      </c>
      <c r="Q8" s="86">
        <f>SUM(Q7:Q7)</f>
        <v>11.34</v>
      </c>
      <c r="R8" s="86">
        <f>R7</f>
        <v>24.0975</v>
      </c>
      <c r="S8" s="86">
        <f t="shared" ref="S8:AX8" si="2">SUM(S7:S7)</f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0</v>
      </c>
      <c r="AT8" s="86">
        <f t="shared" si="2"/>
        <v>0</v>
      </c>
      <c r="AU8" s="86">
        <f t="shared" si="2"/>
        <v>0</v>
      </c>
      <c r="AV8" s="86">
        <f t="shared" si="2"/>
        <v>0</v>
      </c>
      <c r="AW8" s="86">
        <f t="shared" si="2"/>
        <v>0</v>
      </c>
      <c r="AX8" s="86">
        <f t="shared" si="2"/>
        <v>0</v>
      </c>
      <c r="AY8" s="86">
        <f t="shared" ref="AY8:CD8" si="3">SUM(AY7:AY7)</f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0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si="3"/>
        <v>0</v>
      </c>
      <c r="CC8" s="86">
        <f t="shared" si="3"/>
        <v>0</v>
      </c>
      <c r="CD8" s="86">
        <f t="shared" si="3"/>
        <v>0</v>
      </c>
      <c r="CE8" s="86">
        <f t="shared" ref="CE8:DI8" si="4">SUM(CE7:CE7)</f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si="4"/>
        <v>0</v>
      </c>
      <c r="DI8" s="86">
        <f t="shared" si="4"/>
        <v>0</v>
      </c>
      <c r="DJ8" s="86">
        <v>23.861249999999998</v>
      </c>
      <c r="DK8" s="86">
        <v>23.861249999999998</v>
      </c>
      <c r="DL8" s="86">
        <v>23.861249999999998</v>
      </c>
      <c r="DM8" s="86">
        <f>SUM(DM7:DM7)</f>
        <v>0</v>
      </c>
      <c r="DN8" s="76">
        <f t="shared" ref="DN8" si="5">SUM(Q8:DM8)-P8</f>
        <v>105.13124999999999</v>
      </c>
      <c r="DO8" s="76">
        <f t="shared" ref="DO8" si="6">DN8-M8</f>
        <v>-0.70875000000000909</v>
      </c>
    </row>
    <row r="9" spans="1:119" ht="18.75" customHeight="1" thickBot="1" x14ac:dyDescent="0.3"/>
    <row r="10" spans="1:119" ht="18.75" customHeight="1" thickBot="1" x14ac:dyDescent="0.3">
      <c r="A10" s="88" t="str">
        <f>E7</f>
        <v>PHILIPPINE AIRLINES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373</v>
      </c>
      <c r="B11" s="104"/>
      <c r="C11" s="105"/>
      <c r="D11" s="106">
        <f>R8</f>
        <v>24.0975</v>
      </c>
      <c r="E11" s="107"/>
      <c r="F11" t="str">
        <f>"In payment for cargo of souveniers from manila to mactan using housefund received on " &amp; TEXT(A7, "mmmm dd, yyyy") &amp; " with SI#CA/CEB/000000000272186" &amp; " CPO#" &amp;B7</f>
        <v>In payment for cargo of souveniers from manila to mactan using housefund received on September 01, 2025 with SI#CA/CEB/000000000272186 CPO#4158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364</v>
      </c>
      <c r="B12" s="104"/>
      <c r="C12" s="105"/>
      <c r="D12" s="106">
        <f>DL8</f>
        <v>23.861249999999998</v>
      </c>
      <c r="E12" s="107"/>
      <c r="F12" t="s">
        <v>380</v>
      </c>
      <c r="G12" s="108"/>
      <c r="H12" s="109"/>
      <c r="I12" s="110"/>
      <c r="J12" s="108"/>
      <c r="K12" s="97"/>
      <c r="L12" s="98"/>
      <c r="M12" s="99"/>
      <c r="N12" s="100"/>
      <c r="O12" s="101"/>
      <c r="P12" s="102"/>
    </row>
    <row r="13" spans="1:119" ht="18.75" customHeight="1" x14ac:dyDescent="0.25">
      <c r="A13" s="103" t="s">
        <v>365</v>
      </c>
      <c r="B13" s="104"/>
      <c r="C13" s="105"/>
      <c r="D13" s="106">
        <f>DJ8</f>
        <v>23.861249999999998</v>
      </c>
      <c r="E13" s="107"/>
      <c r="F13" t="s">
        <v>380</v>
      </c>
      <c r="G13" s="108"/>
      <c r="H13" s="109"/>
      <c r="I13" s="110"/>
      <c r="J13" s="108"/>
      <c r="K13" s="97"/>
      <c r="L13" s="98"/>
      <c r="M13" s="99"/>
      <c r="N13" s="100"/>
      <c r="O13" s="101"/>
      <c r="P13" s="102"/>
    </row>
    <row r="14" spans="1:119" ht="18.75" customHeight="1" x14ac:dyDescent="0.25">
      <c r="A14" s="103" t="s">
        <v>366</v>
      </c>
      <c r="B14" s="104"/>
      <c r="C14" s="105"/>
      <c r="D14" s="106">
        <f>DK8</f>
        <v>23.861249999999998</v>
      </c>
      <c r="E14" s="107"/>
      <c r="F14" t="s">
        <v>380</v>
      </c>
      <c r="G14" s="108"/>
      <c r="H14" s="109"/>
      <c r="I14" s="110"/>
      <c r="J14" s="108"/>
      <c r="K14" s="97"/>
      <c r="L14" s="98"/>
      <c r="M14" s="99"/>
      <c r="N14" s="100"/>
      <c r="O14" s="101"/>
      <c r="P14" s="102"/>
    </row>
    <row r="15" spans="1:119" ht="18.75" customHeight="1" x14ac:dyDescent="0.25">
      <c r="A15" s="103" t="s">
        <v>152</v>
      </c>
      <c r="B15" s="104"/>
      <c r="C15" s="105"/>
      <c r="D15" s="106">
        <f>Q8</f>
        <v>11.34</v>
      </c>
      <c r="E15" s="107"/>
      <c r="F15" s="111" t="str">
        <f>"Recording input VAT for expenses and purchases made using house fund for " &amp; TEXT(A7, "mmmm dd, yyyy")</f>
        <v>Recording input VAT for expenses and purchases made using house fund for September 01, 2025</v>
      </c>
      <c r="G15" s="111"/>
      <c r="H15" s="111"/>
      <c r="I15" s="111"/>
      <c r="J15" s="111"/>
      <c r="K15" s="111"/>
      <c r="L15" s="111"/>
      <c r="M15" s="99"/>
      <c r="N15" s="100"/>
      <c r="O15" s="101"/>
      <c r="P15" s="102"/>
    </row>
    <row r="16" spans="1:119" ht="18.75" customHeight="1" x14ac:dyDescent="0.25">
      <c r="A16" s="112" t="s">
        <v>126</v>
      </c>
      <c r="B16" s="113"/>
      <c r="C16" s="114"/>
      <c r="D16" s="115"/>
      <c r="E16" s="107">
        <f>P8</f>
        <v>1.8900000000000001</v>
      </c>
      <c r="F16" s="111" t="str">
        <f>"Recording the tax withheld for expenses and purchases using the house fund received on " &amp; TEXT(A7, "mmmm dd, yyyy")</f>
        <v>Recording the tax withheld for expenses and purchases using the house fund received on September 01, 2025</v>
      </c>
      <c r="G16" s="111"/>
      <c r="H16" s="111"/>
      <c r="I16" s="111"/>
      <c r="J16" s="111"/>
      <c r="K16" s="111"/>
      <c r="L16" s="111"/>
      <c r="M16" s="99"/>
      <c r="N16" s="100"/>
      <c r="O16" s="101"/>
      <c r="P16" s="102"/>
    </row>
    <row r="17" spans="1:16" ht="18.75" customHeight="1" x14ac:dyDescent="0.25">
      <c r="A17" s="103" t="s">
        <v>153</v>
      </c>
      <c r="B17" s="113"/>
      <c r="C17" s="114"/>
      <c r="D17" s="116"/>
      <c r="E17" s="117">
        <f>M8</f>
        <v>105.84</v>
      </c>
      <c r="F17" s="111" t="str">
        <f>"Recording house fund expenses for replenishment on " &amp; TEXT(A7, "mmmm dd, yyyy")</f>
        <v>Recording house fund expenses for replenishment on September 01, 2025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4">
      <c r="A18" s="112"/>
      <c r="B18" s="113"/>
      <c r="C18" s="114"/>
      <c r="D18" s="118">
        <f>SUM(D11:D17)</f>
        <v>107.02124999999999</v>
      </c>
      <c r="E18" s="118">
        <f>SUM(E11:E17)</f>
        <v>107.73</v>
      </c>
      <c r="F18" s="107"/>
      <c r="G18" s="107"/>
      <c r="H18" s="119"/>
      <c r="I18" s="120"/>
      <c r="J18" s="107"/>
      <c r="K18" s="97"/>
      <c r="L18" s="98"/>
      <c r="M18" s="99"/>
      <c r="N18" s="100"/>
      <c r="O18" s="101"/>
      <c r="P18" s="102"/>
    </row>
    <row r="19" spans="1:16" ht="18.75" customHeight="1" x14ac:dyDescent="0.25">
      <c r="A19" s="121" t="s">
        <v>154</v>
      </c>
      <c r="B19" s="122" t="str">
        <f>"To record house fund expenses on " &amp; TEXT(A7, "mmmm dd, yyyy") &amp; " with PCV#" &amp; C7</f>
        <v>To record house fund expenses on September 01, 2025 with PCV#</v>
      </c>
      <c r="C19" s="123"/>
      <c r="D19" s="124"/>
      <c r="E19" s="124"/>
      <c r="F19" s="124"/>
      <c r="G19" s="107"/>
      <c r="H19" s="119"/>
      <c r="I19" s="120"/>
      <c r="J19" s="107"/>
      <c r="K19" s="97"/>
      <c r="L19" s="98"/>
      <c r="M19" s="99"/>
      <c r="N19" s="100"/>
      <c r="O19" s="101"/>
      <c r="P19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37071-CEA1-43D0-ADAC-6A48A2D1A00D}">
  <sheetPr>
    <tabColor theme="5" tint="0.39997558519241921"/>
  </sheetPr>
  <dimension ref="A1:DO16"/>
  <sheetViews>
    <sheetView workbookViewId="0">
      <selection activeCell="M12" sqref="M12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45882</v>
      </c>
      <c r="B7" s="65">
        <v>4161</v>
      </c>
      <c r="C7" s="65"/>
      <c r="D7" s="66" t="s">
        <v>383</v>
      </c>
      <c r="E7" s="67"/>
      <c r="F7" s="67"/>
      <c r="G7" s="67"/>
      <c r="H7" s="68"/>
      <c r="I7" s="69"/>
      <c r="J7" s="66" t="s">
        <v>381</v>
      </c>
      <c r="K7" s="70">
        <v>1</v>
      </c>
      <c r="L7" s="70">
        <v>6150</v>
      </c>
      <c r="M7" s="71">
        <f t="shared" ref="M7" si="0">K7*L7</f>
        <v>6150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>
        <f>M7+P7-Q7</f>
        <v>6150</v>
      </c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6150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6150</v>
      </c>
      <c r="N8" s="86"/>
      <c r="O8" s="85" t="s">
        <v>304</v>
      </c>
      <c r="P8" s="86"/>
      <c r="Q8" s="86"/>
      <c r="R8" s="86">
        <f t="shared" ref="R8:AW8" si="1">SUM(R7:R7)</f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0</v>
      </c>
      <c r="AO8" s="86">
        <f t="shared" si="1"/>
        <v>0</v>
      </c>
      <c r="AP8" s="86">
        <f t="shared" si="1"/>
        <v>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6150</v>
      </c>
      <c r="AU8" s="86">
        <f t="shared" si="1"/>
        <v>0</v>
      </c>
      <c r="AV8" s="86">
        <f t="shared" si="1"/>
        <v>0</v>
      </c>
      <c r="AW8" s="86">
        <f t="shared" si="1"/>
        <v>0</v>
      </c>
      <c r="AX8" s="86">
        <f t="shared" ref="AX8:CC8" si="2">SUM(AX7:AX7)</f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0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0</v>
      </c>
      <c r="CA8" s="86">
        <f t="shared" si="2"/>
        <v>0</v>
      </c>
      <c r="CB8" s="86">
        <f t="shared" si="2"/>
        <v>0</v>
      </c>
      <c r="CC8" s="86">
        <f t="shared" si="2"/>
        <v>0</v>
      </c>
      <c r="CD8" s="86">
        <f t="shared" ref="CD8:DI8" si="3">SUM(CD7:CD7)</f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0</v>
      </c>
      <c r="CZ8" s="86">
        <f t="shared" si="3"/>
        <v>0</v>
      </c>
      <c r="DA8" s="86">
        <f t="shared" si="3"/>
        <v>0</v>
      </c>
      <c r="DB8" s="86">
        <f t="shared" si="3"/>
        <v>0</v>
      </c>
      <c r="DC8" s="86">
        <f t="shared" si="3"/>
        <v>0</v>
      </c>
      <c r="DD8" s="86">
        <f t="shared" si="3"/>
        <v>0</v>
      </c>
      <c r="DE8" s="86">
        <f t="shared" si="3"/>
        <v>0</v>
      </c>
      <c r="DF8" s="86">
        <f t="shared" si="3"/>
        <v>0</v>
      </c>
      <c r="DG8" s="86">
        <f t="shared" si="3"/>
        <v>0</v>
      </c>
      <c r="DH8" s="86">
        <f t="shared" si="3"/>
        <v>0</v>
      </c>
      <c r="DI8" s="86">
        <f t="shared" si="3"/>
        <v>0</v>
      </c>
      <c r="DJ8" s="86">
        <f t="shared" ref="DJ8:DM8" si="4">SUM(DJ7:DJ7)</f>
        <v>0</v>
      </c>
      <c r="DK8" s="86">
        <f t="shared" si="4"/>
        <v>0</v>
      </c>
      <c r="DL8" s="86">
        <f t="shared" si="4"/>
        <v>0</v>
      </c>
      <c r="DM8" s="86">
        <f t="shared" si="4"/>
        <v>0</v>
      </c>
      <c r="DN8" s="76">
        <f t="shared" ref="DN8" si="5">SUM(Q8:DM8)-P8</f>
        <v>6150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>
        <f>E7</f>
        <v>0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382</v>
      </c>
      <c r="B11" s="104"/>
      <c r="C11" s="105"/>
      <c r="D11" s="106">
        <f>AT8</f>
        <v>6150</v>
      </c>
      <c r="E11" s="107"/>
      <c r="F11" t="str">
        <f>"In payment for fare subsidy to Arterra employees of their allowance transportation for the period of August 25-31, 2025 (Unrecorded for the month of August 2025) using housefund received on " &amp; TEXT(A7, "mmmm dd, yyyy") &amp; " with" &amp; " CPO#" &amp;B7</f>
        <v>In payment for fare subsidy to Arterra employees of their allowance transportation for the period of August 25-31, 2025 (Unrecorded for the month of August 2025) using housefund received on August 13, 2025 with CPO#4161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13,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13,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6150</v>
      </c>
      <c r="F14" s="111" t="str">
        <f>"Recording house fund expenses for replenishment on " &amp; TEXT(A7, "mmmm dd, yyyy")</f>
        <v>Recording house fund expenses for replenishment on August 13,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6150</v>
      </c>
      <c r="E15" s="118">
        <f>SUM(E11:E14)</f>
        <v>6150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13,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766E-740C-4943-BDCB-C88C34713B30}">
  <sheetPr>
    <tabColor theme="5" tint="0.39997558519241921"/>
  </sheetPr>
  <dimension ref="A1:DO16"/>
  <sheetViews>
    <sheetView topLeftCell="A4" workbookViewId="0">
      <selection activeCell="L17" sqref="L17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45883</v>
      </c>
      <c r="B7" s="65">
        <v>4162</v>
      </c>
      <c r="C7" s="65"/>
      <c r="D7" s="66" t="s">
        <v>384</v>
      </c>
      <c r="E7" s="67" t="s">
        <v>385</v>
      </c>
      <c r="F7" s="67" t="s">
        <v>386</v>
      </c>
      <c r="G7" s="67" t="s">
        <v>387</v>
      </c>
      <c r="H7" s="68" t="s">
        <v>388</v>
      </c>
      <c r="I7" s="69"/>
      <c r="J7" s="66" t="s">
        <v>389</v>
      </c>
      <c r="K7" s="70">
        <v>1</v>
      </c>
      <c r="L7" s="70">
        <v>206</v>
      </c>
      <c r="M7" s="71">
        <f t="shared" ref="M7" si="0">K7*L7</f>
        <v>206</v>
      </c>
      <c r="N7" s="66"/>
      <c r="O7" s="72" t="s">
        <v>304</v>
      </c>
      <c r="P7" s="73">
        <f>M7*0.02</f>
        <v>4.12</v>
      </c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>
        <f>M7+P7-Q7</f>
        <v>210.12</v>
      </c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206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206</v>
      </c>
      <c r="N8" s="86"/>
      <c r="O8" s="85" t="s">
        <v>304</v>
      </c>
      <c r="P8" s="86">
        <f>SUM(P7:P7)</f>
        <v>4.12</v>
      </c>
      <c r="Q8" s="86"/>
      <c r="R8" s="86">
        <f t="shared" ref="R8:AW8" si="1">SUM(R7:R7)</f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0</v>
      </c>
      <c r="AO8" s="86">
        <f t="shared" si="1"/>
        <v>0</v>
      </c>
      <c r="AP8" s="86">
        <f t="shared" si="1"/>
        <v>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0</v>
      </c>
      <c r="AU8" s="86">
        <f t="shared" si="1"/>
        <v>0</v>
      </c>
      <c r="AV8" s="86">
        <f t="shared" si="1"/>
        <v>0</v>
      </c>
      <c r="AW8" s="86">
        <f t="shared" si="1"/>
        <v>0</v>
      </c>
      <c r="AX8" s="86">
        <f t="shared" ref="AX8:CC8" si="2">SUM(AX7:AX7)</f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0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0</v>
      </c>
      <c r="CA8" s="86">
        <f t="shared" si="2"/>
        <v>0</v>
      </c>
      <c r="CB8" s="86">
        <f t="shared" si="2"/>
        <v>0</v>
      </c>
      <c r="CC8" s="86">
        <f t="shared" si="2"/>
        <v>0</v>
      </c>
      <c r="CD8" s="86">
        <f t="shared" ref="CD8:DI8" si="3">SUM(CD7:CD7)</f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210.12</v>
      </c>
      <c r="CZ8" s="86">
        <f t="shared" si="3"/>
        <v>0</v>
      </c>
      <c r="DA8" s="86">
        <f t="shared" si="3"/>
        <v>0</v>
      </c>
      <c r="DB8" s="86">
        <f t="shared" si="3"/>
        <v>0</v>
      </c>
      <c r="DC8" s="86">
        <f t="shared" si="3"/>
        <v>0</v>
      </c>
      <c r="DD8" s="86">
        <f t="shared" si="3"/>
        <v>0</v>
      </c>
      <c r="DE8" s="86">
        <f t="shared" si="3"/>
        <v>0</v>
      </c>
      <c r="DF8" s="86">
        <f t="shared" si="3"/>
        <v>0</v>
      </c>
      <c r="DG8" s="86">
        <f t="shared" si="3"/>
        <v>0</v>
      </c>
      <c r="DH8" s="86">
        <f t="shared" si="3"/>
        <v>0</v>
      </c>
      <c r="DI8" s="86">
        <f t="shared" si="3"/>
        <v>0</v>
      </c>
      <c r="DJ8" s="86">
        <f t="shared" ref="DJ8:DM8" si="4">SUM(DJ7:DJ7)</f>
        <v>0</v>
      </c>
      <c r="DK8" s="86">
        <f t="shared" si="4"/>
        <v>0</v>
      </c>
      <c r="DL8" s="86">
        <f t="shared" si="4"/>
        <v>0</v>
      </c>
      <c r="DM8" s="86">
        <f t="shared" si="4"/>
        <v>0</v>
      </c>
      <c r="DN8" s="76">
        <f t="shared" ref="DN8" si="5">SUM(Q8:DM8)-P8</f>
        <v>206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WASH AND WEAR LAUNDRY SHOP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390</v>
      </c>
      <c r="B11" s="104"/>
      <c r="C11" s="105"/>
      <c r="D11" s="106">
        <f>CY8</f>
        <v>210.12</v>
      </c>
      <c r="E11" s="107"/>
      <c r="F11" t="str">
        <f>"In payment for laundry services of room #9 (Unrecorded for the month of August 2025) using housefund received on " &amp; TEXT(A7, "mmmm dd, yyyy") &amp; " with SI#274" &amp; " CPO#" &amp;B7</f>
        <v>In payment for laundry services of room #9 (Unrecorded for the month of August 2025) using housefund received on August 14, 2025 with SI#274 CPO#4162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14,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4.12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14,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206</v>
      </c>
      <c r="F14" s="111" t="str">
        <f>"Recording house fund expenses for replenishment on " &amp; TEXT(A7, "mmmm dd, yyyy")</f>
        <v>Recording house fund expenses for replenishment on August 14,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210.12</v>
      </c>
      <c r="E15" s="118">
        <f>SUM(E11:E14)</f>
        <v>210.12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14,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D29D2-39A0-4ADB-851D-E824D0657EBD}">
  <sheetPr>
    <tabColor theme="5" tint="0.39997558519241921"/>
  </sheetPr>
  <dimension ref="A1:DO16"/>
  <sheetViews>
    <sheetView workbookViewId="0">
      <selection activeCell="F13" sqref="F13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45902</v>
      </c>
      <c r="B7" s="65">
        <v>4163</v>
      </c>
      <c r="C7" s="65"/>
      <c r="D7" s="66" t="s">
        <v>391</v>
      </c>
      <c r="E7" s="67" t="s">
        <v>392</v>
      </c>
      <c r="F7" s="67"/>
      <c r="G7" s="67"/>
      <c r="H7" s="68"/>
      <c r="I7" s="69"/>
      <c r="J7" s="66" t="s">
        <v>393</v>
      </c>
      <c r="K7" s="70">
        <v>1</v>
      </c>
      <c r="L7" s="70">
        <v>167</v>
      </c>
      <c r="M7" s="71">
        <f t="shared" ref="M7" si="0">K7*L7</f>
        <v>167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>
        <f>M7+P7-Q7</f>
        <v>167</v>
      </c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167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167</v>
      </c>
      <c r="N8" s="86"/>
      <c r="O8" s="85" t="s">
        <v>304</v>
      </c>
      <c r="P8" s="86"/>
      <c r="Q8" s="86"/>
      <c r="R8" s="86">
        <f t="shared" ref="R8:AW8" si="1">SUM(R7:R7)</f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0</v>
      </c>
      <c r="AO8" s="86">
        <f t="shared" si="1"/>
        <v>0</v>
      </c>
      <c r="AP8" s="86">
        <f t="shared" si="1"/>
        <v>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167</v>
      </c>
      <c r="AU8" s="86">
        <f t="shared" si="1"/>
        <v>0</v>
      </c>
      <c r="AV8" s="86">
        <f t="shared" si="1"/>
        <v>0</v>
      </c>
      <c r="AW8" s="86">
        <f t="shared" si="1"/>
        <v>0</v>
      </c>
      <c r="AX8" s="86">
        <f t="shared" ref="AX8:CC8" si="2">SUM(AX7:AX7)</f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0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0</v>
      </c>
      <c r="CA8" s="86">
        <f t="shared" si="2"/>
        <v>0</v>
      </c>
      <c r="CB8" s="86">
        <f t="shared" si="2"/>
        <v>0</v>
      </c>
      <c r="CC8" s="86">
        <f t="shared" si="2"/>
        <v>0</v>
      </c>
      <c r="CD8" s="86">
        <f t="shared" ref="CD8:DI8" si="3">SUM(CD7:CD7)</f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0</v>
      </c>
      <c r="CZ8" s="86">
        <f t="shared" si="3"/>
        <v>0</v>
      </c>
      <c r="DA8" s="86">
        <f t="shared" si="3"/>
        <v>0</v>
      </c>
      <c r="DB8" s="86">
        <f t="shared" si="3"/>
        <v>0</v>
      </c>
      <c r="DC8" s="86">
        <f t="shared" si="3"/>
        <v>0</v>
      </c>
      <c r="DD8" s="86">
        <f t="shared" si="3"/>
        <v>0</v>
      </c>
      <c r="DE8" s="86">
        <f t="shared" si="3"/>
        <v>0</v>
      </c>
      <c r="DF8" s="86">
        <f t="shared" si="3"/>
        <v>0</v>
      </c>
      <c r="DG8" s="86">
        <f t="shared" si="3"/>
        <v>0</v>
      </c>
      <c r="DH8" s="86">
        <f t="shared" si="3"/>
        <v>0</v>
      </c>
      <c r="DI8" s="86">
        <f t="shared" si="3"/>
        <v>0</v>
      </c>
      <c r="DJ8" s="86">
        <f t="shared" ref="DJ8:DM8" si="4">SUM(DJ7:DJ7)</f>
        <v>0</v>
      </c>
      <c r="DK8" s="86">
        <f t="shared" si="4"/>
        <v>0</v>
      </c>
      <c r="DL8" s="86">
        <f t="shared" si="4"/>
        <v>0</v>
      </c>
      <c r="DM8" s="86">
        <f t="shared" si="4"/>
        <v>0</v>
      </c>
      <c r="DN8" s="76">
        <f t="shared" ref="DN8" si="5">SUM(Q8:DM8)-P8</f>
        <v>167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GRAB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382</v>
      </c>
      <c r="B11" s="104"/>
      <c r="C11" s="105"/>
      <c r="D11" s="106">
        <f>AT8</f>
        <v>167</v>
      </c>
      <c r="E11" s="107"/>
      <c r="F11" t="str">
        <f>"In payment for transpo expense fare of employee from sotogrande to boarding house using housefund received on " &amp; TEXT(A7, "mmmm dd, yyyy") &amp; " with" &amp; " CPO#" &amp;B7</f>
        <v>In payment for transpo expense fare of employee from sotogrande to boarding house using housefund received on September 02, 2025 with CPO#4163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02,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02,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167</v>
      </c>
      <c r="F14" s="111" t="str">
        <f>"Recording house fund expenses for replenishment on " &amp; TEXT(A7, "mmmm dd, yyyy")</f>
        <v>Recording house fund expenses for replenishment on September 02,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167</v>
      </c>
      <c r="E15" s="118">
        <f>SUM(E11:E14)</f>
        <v>167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02,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41AA0-E357-46E0-8BCA-E5B69BF022C5}">
  <sheetPr>
    <tabColor theme="5" tint="0.39997558519241921"/>
  </sheetPr>
  <dimension ref="A1:DO16"/>
  <sheetViews>
    <sheetView workbookViewId="0">
      <selection activeCell="P7" sqref="P7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45903</v>
      </c>
      <c r="B7" s="65">
        <v>4167</v>
      </c>
      <c r="C7" s="65"/>
      <c r="D7" s="66" t="s">
        <v>394</v>
      </c>
      <c r="E7" s="67" t="s">
        <v>395</v>
      </c>
      <c r="F7" s="67" t="s">
        <v>352</v>
      </c>
      <c r="G7" s="67" t="s">
        <v>396</v>
      </c>
      <c r="H7" s="68" t="s">
        <v>397</v>
      </c>
      <c r="I7" s="69"/>
      <c r="J7" s="66" t="s">
        <v>398</v>
      </c>
      <c r="K7" s="70">
        <v>37.713999999999999</v>
      </c>
      <c r="L7" s="70">
        <v>55.95</v>
      </c>
      <c r="M7" s="71">
        <f t="shared" ref="M7" si="0">K7*L7</f>
        <v>2110.0983000000001</v>
      </c>
      <c r="N7" s="66"/>
      <c r="O7" s="72" t="s">
        <v>148</v>
      </c>
      <c r="P7" s="73">
        <f>M7/1.12*0.02</f>
        <v>37.680326785714286</v>
      </c>
      <c r="Q7" s="74">
        <f t="shared" ref="Q7" si="1">M7/1.12*0.12</f>
        <v>226.08196071428569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75">
        <f>M7+P7-Q7</f>
        <v>1921.6966660714288</v>
      </c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2110.0983000000001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2110.0983000000001</v>
      </c>
      <c r="N8" s="86"/>
      <c r="O8" s="85" t="s">
        <v>148</v>
      </c>
      <c r="P8" s="86">
        <f t="shared" ref="P8:AU8" si="2">SUM(P7:P7)</f>
        <v>37.680326785714286</v>
      </c>
      <c r="Q8" s="86">
        <f t="shared" si="2"/>
        <v>226.08196071428569</v>
      </c>
      <c r="R8" s="86">
        <f t="shared" si="2"/>
        <v>0</v>
      </c>
      <c r="S8" s="86">
        <f t="shared" si="2"/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1921.6966660714288</v>
      </c>
      <c r="AT8" s="86">
        <f t="shared" si="2"/>
        <v>0</v>
      </c>
      <c r="AU8" s="86">
        <f t="shared" si="2"/>
        <v>0</v>
      </c>
      <c r="AV8" s="86">
        <f t="shared" ref="AV8:CA8" si="3">SUM(AV7:AV7)</f>
        <v>0</v>
      </c>
      <c r="AW8" s="86">
        <f t="shared" si="3"/>
        <v>0</v>
      </c>
      <c r="AX8" s="86">
        <f t="shared" si="3"/>
        <v>0</v>
      </c>
      <c r="AY8" s="86">
        <f t="shared" si="3"/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0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ref="CB8:DG8" si="4">SUM(CB7:CB7)</f>
        <v>0</v>
      </c>
      <c r="CC8" s="86">
        <f t="shared" si="4"/>
        <v>0</v>
      </c>
      <c r="CD8" s="86">
        <f t="shared" si="4"/>
        <v>0</v>
      </c>
      <c r="CE8" s="86">
        <f t="shared" si="4"/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ref="DH8:DM8" si="5">SUM(DH7:DH7)</f>
        <v>0</v>
      </c>
      <c r="DI8" s="86">
        <f t="shared" si="5"/>
        <v>0</v>
      </c>
      <c r="DJ8" s="86">
        <f t="shared" si="5"/>
        <v>0</v>
      </c>
      <c r="DK8" s="86">
        <f t="shared" si="5"/>
        <v>0</v>
      </c>
      <c r="DL8" s="86">
        <f t="shared" si="5"/>
        <v>0</v>
      </c>
      <c r="DM8" s="86">
        <f t="shared" si="5"/>
        <v>0</v>
      </c>
      <c r="DN8" s="76">
        <f t="shared" ref="DN8" si="6">SUM(Q8:DM8)-P8</f>
        <v>2110.0983000000001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EASY GAST CONVENIENCE STATION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399</v>
      </c>
      <c r="B11" s="104"/>
      <c r="C11" s="105"/>
      <c r="D11" s="106">
        <f>AS8</f>
        <v>1921.6966660714288</v>
      </c>
      <c r="E11" s="107"/>
      <c r="F11" t="str">
        <f>"In payment for 37.71 liters of diesel fuel full tank for vehicle toyota with plate #5599 using housefund received on " &amp; TEXT(A7, "mmmm dd, yyyy") &amp; " with SI#10022063" &amp; " CPO#" &amp;B7</f>
        <v>In payment for 37.71 liters of diesel fuel full tank for vehicle toyota with plate #5599 using housefund received on September 03, 2025 with SI#10022063 CPO#4167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226.08196071428569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03,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37.680326785714286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03,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2110.0983000000001</v>
      </c>
      <c r="F14" s="111" t="str">
        <f>"Recording house fund expenses for replenishment on " &amp; TEXT(A7, "mmmm dd, yyyy")</f>
        <v>Recording house fund expenses for replenishment on September 03,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2147.7786267857146</v>
      </c>
      <c r="E15" s="118">
        <f>SUM(E11:E14)</f>
        <v>2147.7786267857146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03,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90C60-209B-4D35-B52C-07B20E3C591D}">
  <sheetPr>
    <tabColor theme="5" tint="0.39997558519241921"/>
  </sheetPr>
  <dimension ref="A1:DO16"/>
  <sheetViews>
    <sheetView workbookViewId="0">
      <selection activeCell="A11" sqref="A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45902</v>
      </c>
      <c r="B7" s="65">
        <v>4167</v>
      </c>
      <c r="C7" s="65"/>
      <c r="D7" s="66" t="s">
        <v>394</v>
      </c>
      <c r="E7" s="67" t="s">
        <v>400</v>
      </c>
      <c r="F7" s="67" t="s">
        <v>401</v>
      </c>
      <c r="G7" s="67" t="s">
        <v>402</v>
      </c>
      <c r="H7" s="68" t="s">
        <v>403</v>
      </c>
      <c r="I7" s="69"/>
      <c r="J7" s="66" t="s">
        <v>329</v>
      </c>
      <c r="K7" s="70">
        <v>1</v>
      </c>
      <c r="L7" s="70">
        <v>30</v>
      </c>
      <c r="M7" s="71">
        <f t="shared" ref="M7" si="0">K7*L7</f>
        <v>30</v>
      </c>
      <c r="N7" s="66"/>
      <c r="O7" s="72" t="s">
        <v>148</v>
      </c>
      <c r="P7" s="73">
        <f>M7/1.12*0.02</f>
        <v>0.5357142857142857</v>
      </c>
      <c r="Q7" s="74">
        <f t="shared" ref="Q7" si="1">M7/1.12*0.12</f>
        <v>3.214285714285714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>
        <f>M7+P7-Q7</f>
        <v>27.321428571428569</v>
      </c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30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30</v>
      </c>
      <c r="N8" s="86"/>
      <c r="O8" s="85" t="s">
        <v>148</v>
      </c>
      <c r="P8" s="86">
        <f t="shared" ref="P8:AU8" si="2">SUM(P7:P7)</f>
        <v>0.5357142857142857</v>
      </c>
      <c r="Q8" s="86">
        <f t="shared" si="2"/>
        <v>3.214285714285714</v>
      </c>
      <c r="R8" s="86">
        <f t="shared" si="2"/>
        <v>0</v>
      </c>
      <c r="S8" s="86">
        <f t="shared" si="2"/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0</v>
      </c>
      <c r="AT8" s="86">
        <f t="shared" si="2"/>
        <v>27.321428571428569</v>
      </c>
      <c r="AU8" s="86">
        <f t="shared" si="2"/>
        <v>0</v>
      </c>
      <c r="AV8" s="86">
        <f t="shared" ref="AV8:CA8" si="3">SUM(AV7:AV7)</f>
        <v>0</v>
      </c>
      <c r="AW8" s="86">
        <f t="shared" si="3"/>
        <v>0</v>
      </c>
      <c r="AX8" s="86">
        <f t="shared" si="3"/>
        <v>0</v>
      </c>
      <c r="AY8" s="86">
        <f t="shared" si="3"/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0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ref="CB8:DG8" si="4">SUM(CB7:CB7)</f>
        <v>0</v>
      </c>
      <c r="CC8" s="86">
        <f t="shared" si="4"/>
        <v>0</v>
      </c>
      <c r="CD8" s="86">
        <f t="shared" si="4"/>
        <v>0</v>
      </c>
      <c r="CE8" s="86">
        <f t="shared" si="4"/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ref="DH8:DM8" si="5">SUM(DH7:DH7)</f>
        <v>0</v>
      </c>
      <c r="DI8" s="86">
        <f t="shared" si="5"/>
        <v>0</v>
      </c>
      <c r="DJ8" s="86">
        <f t="shared" si="5"/>
        <v>0</v>
      </c>
      <c r="DK8" s="86">
        <f t="shared" si="5"/>
        <v>0</v>
      </c>
      <c r="DL8" s="86">
        <f t="shared" si="5"/>
        <v>0</v>
      </c>
      <c r="DM8" s="86">
        <f t="shared" si="5"/>
        <v>0</v>
      </c>
      <c r="DN8" s="76">
        <f t="shared" ref="DN8" si="6">SUM(Q8:DM8)-P8</f>
        <v>30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GLOBAL PARKING MANAGEMENT INC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404</v>
      </c>
      <c r="B11" s="104"/>
      <c r="C11" s="105"/>
      <c r="D11" s="106">
        <f>AT8</f>
        <v>27.321428571428569</v>
      </c>
      <c r="E11" s="107"/>
      <c r="F11" t="str">
        <f>"In payment for transportation expense for parking fee using housefund received on " &amp; TEXT(A7, "mmmm dd, yyyy") &amp; " with SI#2000198134" &amp; " CPO#" &amp;B7</f>
        <v>In payment for transportation expense for parking fee using housefund received on September 02, 2025 with SI#2000198134 CPO#4167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3.214285714285714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02,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0.5357142857142857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02,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30</v>
      </c>
      <c r="F14" s="111" t="str">
        <f>"Recording house fund expenses for replenishment on " &amp; TEXT(A7, "mmmm dd, yyyy")</f>
        <v>Recording house fund expenses for replenishment on September 02,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30.535714285714285</v>
      </c>
      <c r="E15" s="118">
        <f>SUM(E11:E14)</f>
        <v>30.535714285714285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02,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1A7E-D2E9-4DBE-AF40-4A378FDA2A84}">
  <sheetPr>
    <tabColor theme="5" tint="0.39997558519241921"/>
  </sheetPr>
  <dimension ref="A1:DO16"/>
  <sheetViews>
    <sheetView workbookViewId="0">
      <selection activeCell="H17" sqref="H17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45902</v>
      </c>
      <c r="B7" s="65">
        <v>4167</v>
      </c>
      <c r="C7" s="65"/>
      <c r="D7" s="66" t="s">
        <v>394</v>
      </c>
      <c r="E7" s="67" t="s">
        <v>405</v>
      </c>
      <c r="F7" s="67" t="s">
        <v>406</v>
      </c>
      <c r="G7" s="67" t="s">
        <v>407</v>
      </c>
      <c r="H7" s="68" t="s">
        <v>408</v>
      </c>
      <c r="I7" s="69"/>
      <c r="J7" s="66" t="s">
        <v>335</v>
      </c>
      <c r="K7" s="70">
        <v>1</v>
      </c>
      <c r="L7" s="70">
        <v>193</v>
      </c>
      <c r="M7" s="71">
        <f t="shared" ref="M7" si="0">K7*L7</f>
        <v>193</v>
      </c>
      <c r="N7" s="66"/>
      <c r="O7" s="72" t="s">
        <v>148</v>
      </c>
      <c r="P7" s="73">
        <f t="shared" ref="P7" si="1">M7/1.12*0.01</f>
        <v>1.7232142857142856</v>
      </c>
      <c r="Q7" s="74">
        <f t="shared" ref="Q7" si="2">M7/1.12*0.12</f>
        <v>20.678571428571427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>
        <f>M7+P7-Q7</f>
        <v>174.04464285714286</v>
      </c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193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193</v>
      </c>
      <c r="N8" s="86"/>
      <c r="O8" s="85" t="s">
        <v>148</v>
      </c>
      <c r="P8" s="86">
        <f t="shared" ref="P8:AU8" si="3">SUM(P7:P7)</f>
        <v>1.7232142857142856</v>
      </c>
      <c r="Q8" s="86">
        <f t="shared" si="3"/>
        <v>20.678571428571427</v>
      </c>
      <c r="R8" s="86">
        <f t="shared" si="3"/>
        <v>0</v>
      </c>
      <c r="S8" s="86">
        <f t="shared" si="3"/>
        <v>0</v>
      </c>
      <c r="T8" s="86">
        <f t="shared" si="3"/>
        <v>0</v>
      </c>
      <c r="U8" s="86">
        <f t="shared" si="3"/>
        <v>0</v>
      </c>
      <c r="V8" s="86">
        <f t="shared" si="3"/>
        <v>0</v>
      </c>
      <c r="W8" s="86">
        <f t="shared" si="3"/>
        <v>0</v>
      </c>
      <c r="X8" s="86">
        <f t="shared" si="3"/>
        <v>0</v>
      </c>
      <c r="Y8" s="86">
        <f t="shared" si="3"/>
        <v>0</v>
      </c>
      <c r="Z8" s="86">
        <f t="shared" si="3"/>
        <v>0</v>
      </c>
      <c r="AA8" s="86">
        <f t="shared" si="3"/>
        <v>0</v>
      </c>
      <c r="AB8" s="86">
        <f t="shared" si="3"/>
        <v>0</v>
      </c>
      <c r="AC8" s="86">
        <f t="shared" si="3"/>
        <v>0</v>
      </c>
      <c r="AD8" s="86">
        <f t="shared" si="3"/>
        <v>0</v>
      </c>
      <c r="AE8" s="86">
        <f t="shared" si="3"/>
        <v>0</v>
      </c>
      <c r="AF8" s="86">
        <f t="shared" si="3"/>
        <v>0</v>
      </c>
      <c r="AG8" s="86">
        <f t="shared" si="3"/>
        <v>0</v>
      </c>
      <c r="AH8" s="86">
        <f t="shared" si="3"/>
        <v>0</v>
      </c>
      <c r="AI8" s="86">
        <f t="shared" si="3"/>
        <v>0</v>
      </c>
      <c r="AJ8" s="86">
        <f t="shared" si="3"/>
        <v>0</v>
      </c>
      <c r="AK8" s="86">
        <f t="shared" si="3"/>
        <v>0</v>
      </c>
      <c r="AL8" s="86">
        <f t="shared" si="3"/>
        <v>0</v>
      </c>
      <c r="AM8" s="86">
        <f t="shared" si="3"/>
        <v>0</v>
      </c>
      <c r="AN8" s="86">
        <f t="shared" si="3"/>
        <v>0</v>
      </c>
      <c r="AO8" s="86">
        <f t="shared" si="3"/>
        <v>0</v>
      </c>
      <c r="AP8" s="86">
        <f t="shared" si="3"/>
        <v>0</v>
      </c>
      <c r="AQ8" s="86">
        <f t="shared" si="3"/>
        <v>0</v>
      </c>
      <c r="AR8" s="86">
        <f t="shared" si="3"/>
        <v>0</v>
      </c>
      <c r="AS8" s="86">
        <f t="shared" si="3"/>
        <v>0</v>
      </c>
      <c r="AT8" s="86">
        <f t="shared" si="3"/>
        <v>0</v>
      </c>
      <c r="AU8" s="86">
        <f t="shared" si="3"/>
        <v>0</v>
      </c>
      <c r="AV8" s="86">
        <f t="shared" ref="AV8:CA8" si="4">SUM(AV7:AV7)</f>
        <v>0</v>
      </c>
      <c r="AW8" s="86">
        <f t="shared" si="4"/>
        <v>0</v>
      </c>
      <c r="AX8" s="86">
        <f t="shared" si="4"/>
        <v>0</v>
      </c>
      <c r="AY8" s="86">
        <f t="shared" si="4"/>
        <v>0</v>
      </c>
      <c r="AZ8" s="86">
        <f t="shared" si="4"/>
        <v>0</v>
      </c>
      <c r="BA8" s="86">
        <f t="shared" si="4"/>
        <v>0</v>
      </c>
      <c r="BB8" s="86">
        <f t="shared" si="4"/>
        <v>0</v>
      </c>
      <c r="BC8" s="86">
        <f t="shared" si="4"/>
        <v>0</v>
      </c>
      <c r="BD8" s="86">
        <f t="shared" si="4"/>
        <v>0</v>
      </c>
      <c r="BE8" s="86">
        <f t="shared" si="4"/>
        <v>0</v>
      </c>
      <c r="BF8" s="86">
        <f t="shared" si="4"/>
        <v>0</v>
      </c>
      <c r="BG8" s="86">
        <f t="shared" si="4"/>
        <v>0</v>
      </c>
      <c r="BH8" s="86">
        <f t="shared" si="4"/>
        <v>0</v>
      </c>
      <c r="BI8" s="86">
        <f t="shared" si="4"/>
        <v>0</v>
      </c>
      <c r="BJ8" s="86">
        <f t="shared" si="4"/>
        <v>0</v>
      </c>
      <c r="BK8" s="86">
        <f t="shared" si="4"/>
        <v>0</v>
      </c>
      <c r="BL8" s="86">
        <f t="shared" si="4"/>
        <v>0</v>
      </c>
      <c r="BM8" s="86">
        <f t="shared" si="4"/>
        <v>0</v>
      </c>
      <c r="BN8" s="86">
        <f t="shared" si="4"/>
        <v>0</v>
      </c>
      <c r="BO8" s="86">
        <f t="shared" si="4"/>
        <v>0</v>
      </c>
      <c r="BP8" s="86">
        <f t="shared" si="4"/>
        <v>0</v>
      </c>
      <c r="BQ8" s="86">
        <f t="shared" si="4"/>
        <v>0</v>
      </c>
      <c r="BR8" s="86">
        <f t="shared" si="4"/>
        <v>0</v>
      </c>
      <c r="BS8" s="86">
        <f t="shared" si="4"/>
        <v>0</v>
      </c>
      <c r="BT8" s="86">
        <f t="shared" si="4"/>
        <v>0</v>
      </c>
      <c r="BU8" s="86">
        <f t="shared" si="4"/>
        <v>0</v>
      </c>
      <c r="BV8" s="86">
        <f t="shared" si="4"/>
        <v>0</v>
      </c>
      <c r="BW8" s="86">
        <f t="shared" si="4"/>
        <v>0</v>
      </c>
      <c r="BX8" s="86">
        <f t="shared" si="4"/>
        <v>0</v>
      </c>
      <c r="BY8" s="86">
        <f t="shared" si="4"/>
        <v>0</v>
      </c>
      <c r="BZ8" s="86">
        <f t="shared" si="4"/>
        <v>174.04464285714286</v>
      </c>
      <c r="CA8" s="86">
        <f t="shared" si="4"/>
        <v>0</v>
      </c>
      <c r="CB8" s="86">
        <f t="shared" ref="CB8:DG8" si="5">SUM(CB7:CB7)</f>
        <v>0</v>
      </c>
      <c r="CC8" s="86">
        <f t="shared" si="5"/>
        <v>0</v>
      </c>
      <c r="CD8" s="86">
        <f t="shared" si="5"/>
        <v>0</v>
      </c>
      <c r="CE8" s="86">
        <f t="shared" si="5"/>
        <v>0</v>
      </c>
      <c r="CF8" s="86">
        <f t="shared" si="5"/>
        <v>0</v>
      </c>
      <c r="CG8" s="86">
        <f t="shared" si="5"/>
        <v>0</v>
      </c>
      <c r="CH8" s="86">
        <f t="shared" si="5"/>
        <v>0</v>
      </c>
      <c r="CI8" s="86">
        <f t="shared" si="5"/>
        <v>0</v>
      </c>
      <c r="CJ8" s="86">
        <f t="shared" si="5"/>
        <v>0</v>
      </c>
      <c r="CK8" s="86">
        <f t="shared" si="5"/>
        <v>0</v>
      </c>
      <c r="CL8" s="86">
        <f t="shared" si="5"/>
        <v>0</v>
      </c>
      <c r="CM8" s="86">
        <f t="shared" si="5"/>
        <v>0</v>
      </c>
      <c r="CN8" s="86">
        <f t="shared" si="5"/>
        <v>0</v>
      </c>
      <c r="CO8" s="86">
        <f t="shared" si="5"/>
        <v>0</v>
      </c>
      <c r="CP8" s="86">
        <f t="shared" si="5"/>
        <v>0</v>
      </c>
      <c r="CQ8" s="86">
        <f t="shared" si="5"/>
        <v>0</v>
      </c>
      <c r="CR8" s="86">
        <f t="shared" si="5"/>
        <v>0</v>
      </c>
      <c r="CS8" s="86">
        <f t="shared" si="5"/>
        <v>0</v>
      </c>
      <c r="CT8" s="86">
        <f t="shared" si="5"/>
        <v>0</v>
      </c>
      <c r="CU8" s="86">
        <f t="shared" si="5"/>
        <v>0</v>
      </c>
      <c r="CV8" s="86">
        <f t="shared" si="5"/>
        <v>0</v>
      </c>
      <c r="CW8" s="86">
        <f t="shared" si="5"/>
        <v>0</v>
      </c>
      <c r="CX8" s="86">
        <f t="shared" si="5"/>
        <v>0</v>
      </c>
      <c r="CY8" s="86">
        <f t="shared" si="5"/>
        <v>0</v>
      </c>
      <c r="CZ8" s="86">
        <f t="shared" si="5"/>
        <v>0</v>
      </c>
      <c r="DA8" s="86">
        <f t="shared" si="5"/>
        <v>0</v>
      </c>
      <c r="DB8" s="86">
        <f t="shared" si="5"/>
        <v>0</v>
      </c>
      <c r="DC8" s="86">
        <f t="shared" si="5"/>
        <v>0</v>
      </c>
      <c r="DD8" s="86">
        <f t="shared" si="5"/>
        <v>0</v>
      </c>
      <c r="DE8" s="86">
        <f t="shared" si="5"/>
        <v>0</v>
      </c>
      <c r="DF8" s="86">
        <f t="shared" si="5"/>
        <v>0</v>
      </c>
      <c r="DG8" s="86">
        <f t="shared" si="5"/>
        <v>0</v>
      </c>
      <c r="DH8" s="86">
        <f t="shared" ref="DH8:DM8" si="6">SUM(DH7:DH7)</f>
        <v>0</v>
      </c>
      <c r="DI8" s="86">
        <f t="shared" si="6"/>
        <v>0</v>
      </c>
      <c r="DJ8" s="86">
        <f t="shared" si="6"/>
        <v>0</v>
      </c>
      <c r="DK8" s="86">
        <f t="shared" si="6"/>
        <v>0</v>
      </c>
      <c r="DL8" s="86">
        <f t="shared" si="6"/>
        <v>0</v>
      </c>
      <c r="DM8" s="86">
        <f t="shared" si="6"/>
        <v>0</v>
      </c>
      <c r="DN8" s="76">
        <f t="shared" ref="DN8" si="7">SUM(Q8:DM8)-P8</f>
        <v>193</v>
      </c>
      <c r="DO8" s="76">
        <f t="shared" ref="DO8" si="8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GOLDEN ARCHES DEVELOPMENT CORPORATION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409</v>
      </c>
      <c r="B11" s="104"/>
      <c r="C11" s="105"/>
      <c r="D11" s="106">
        <f>BZ8</f>
        <v>174.04464285714286</v>
      </c>
      <c r="E11" s="107"/>
      <c r="F11" t="str">
        <f>"In payment for 1 pax of employees staff meal using housefund received on " &amp; TEXT(A7, "mmmm dd, yyyy") &amp; " with SI#579240" &amp; " CPO#" &amp;B7</f>
        <v>In payment for 1 pax of employees staff meal using housefund received on September 02, 2025 with SI#579240 CPO#4167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20.678571428571427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02,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1.7232142857142856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02,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193</v>
      </c>
      <c r="F14" s="111" t="str">
        <f>"Recording house fund expenses for replenishment on " &amp; TEXT(A7, "mmmm dd, yyyy")</f>
        <v>Recording house fund expenses for replenishment on September 02,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194.72321428571428</v>
      </c>
      <c r="E15" s="118">
        <f>SUM(E11:E14)</f>
        <v>194.72321428571428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02,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3A28-C6EA-4CE7-9647-A34FF144A6D3}">
  <sheetPr>
    <tabColor theme="5" tint="0.39997558519241921"/>
  </sheetPr>
  <dimension ref="A1:DO16"/>
  <sheetViews>
    <sheetView workbookViewId="0">
      <selection activeCell="P7" sqref="P7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45903</v>
      </c>
      <c r="B7" s="65">
        <v>4167</v>
      </c>
      <c r="C7" s="65"/>
      <c r="D7" s="66" t="s">
        <v>394</v>
      </c>
      <c r="E7" s="67" t="s">
        <v>410</v>
      </c>
      <c r="F7" s="67" t="s">
        <v>411</v>
      </c>
      <c r="G7" s="67" t="s">
        <v>412</v>
      </c>
      <c r="H7" s="68" t="s">
        <v>413</v>
      </c>
      <c r="I7" s="69"/>
      <c r="J7" s="66" t="s">
        <v>329</v>
      </c>
      <c r="K7" s="70">
        <v>1</v>
      </c>
      <c r="L7" s="70">
        <v>35</v>
      </c>
      <c r="M7" s="71">
        <f t="shared" ref="M7" si="0">K7*L7</f>
        <v>35</v>
      </c>
      <c r="N7" s="66"/>
      <c r="O7" s="72" t="s">
        <v>148</v>
      </c>
      <c r="P7" s="73">
        <f>M7/1.12*0.02</f>
        <v>0.62499999999999989</v>
      </c>
      <c r="Q7" s="74">
        <f t="shared" ref="Q7" si="1">M7/1.12*0.12</f>
        <v>3.7499999999999996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>
        <f>M7+P7-Q7</f>
        <v>31.875</v>
      </c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35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35</v>
      </c>
      <c r="N8" s="86"/>
      <c r="O8" s="85" t="s">
        <v>148</v>
      </c>
      <c r="P8" s="86">
        <f t="shared" ref="P8:AU8" si="2">SUM(P7:P7)</f>
        <v>0.62499999999999989</v>
      </c>
      <c r="Q8" s="86">
        <f t="shared" si="2"/>
        <v>3.7499999999999996</v>
      </c>
      <c r="R8" s="86">
        <f t="shared" si="2"/>
        <v>0</v>
      </c>
      <c r="S8" s="86">
        <f t="shared" si="2"/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0</v>
      </c>
      <c r="AT8" s="86">
        <f t="shared" si="2"/>
        <v>31.875</v>
      </c>
      <c r="AU8" s="86">
        <f t="shared" si="2"/>
        <v>0</v>
      </c>
      <c r="AV8" s="86">
        <f t="shared" ref="AV8:CA8" si="3">SUM(AV7:AV7)</f>
        <v>0</v>
      </c>
      <c r="AW8" s="86">
        <f t="shared" si="3"/>
        <v>0</v>
      </c>
      <c r="AX8" s="86">
        <f t="shared" si="3"/>
        <v>0</v>
      </c>
      <c r="AY8" s="86">
        <f t="shared" si="3"/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0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ref="CB8:DG8" si="4">SUM(CB7:CB7)</f>
        <v>0</v>
      </c>
      <c r="CC8" s="86">
        <f t="shared" si="4"/>
        <v>0</v>
      </c>
      <c r="CD8" s="86">
        <f t="shared" si="4"/>
        <v>0</v>
      </c>
      <c r="CE8" s="86">
        <f t="shared" si="4"/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ref="DH8:DM8" si="5">SUM(DH7:DH7)</f>
        <v>0</v>
      </c>
      <c r="DI8" s="86">
        <f t="shared" si="5"/>
        <v>0</v>
      </c>
      <c r="DJ8" s="86">
        <f t="shared" si="5"/>
        <v>0</v>
      </c>
      <c r="DK8" s="86">
        <f t="shared" si="5"/>
        <v>0</v>
      </c>
      <c r="DL8" s="86">
        <f t="shared" si="5"/>
        <v>0</v>
      </c>
      <c r="DM8" s="86">
        <f t="shared" si="5"/>
        <v>0</v>
      </c>
      <c r="DN8" s="76">
        <f t="shared" ref="DN8" si="6">SUM(Q8:DM8)-P8</f>
        <v>35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AYALALAND MALL INC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404</v>
      </c>
      <c r="B11" s="104"/>
      <c r="C11" s="105"/>
      <c r="D11" s="106">
        <f>AT8</f>
        <v>31.875</v>
      </c>
      <c r="E11" s="107"/>
      <c r="F11" t="str">
        <f>"In payment for transportation expense of parking fee using housefund received on " &amp; TEXT(A7, "mmmm dd, yyyy") &amp; " with SI#50000170567" &amp; " CPO#" &amp;B7</f>
        <v>In payment for transportation expense of parking fee using housefund received on September 03, 2025 with SI#50000170567 CPO#4167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3.7499999999999996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03,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0.62499999999999989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03,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35</v>
      </c>
      <c r="F14" s="111" t="str">
        <f>"Recording house fund expenses for replenishment on " &amp; TEXT(A7, "mmmm dd, yyyy")</f>
        <v>Recording house fund expenses for replenishment on September 03,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35.625</v>
      </c>
      <c r="E15" s="118">
        <f>SUM(E11:E14)</f>
        <v>35.625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03,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6F44A-CEC5-4599-A851-DD5A3C511EA0}">
  <sheetPr>
    <tabColor theme="5" tint="0.39997558519241921"/>
  </sheetPr>
  <dimension ref="A1:DO16"/>
  <sheetViews>
    <sheetView workbookViewId="0">
      <selection activeCell="R11" sqref="R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45902</v>
      </c>
      <c r="B7" s="65">
        <v>4173</v>
      </c>
      <c r="C7" s="65"/>
      <c r="D7" s="66" t="s">
        <v>415</v>
      </c>
      <c r="E7" s="67" t="s">
        <v>392</v>
      </c>
      <c r="F7" s="67"/>
      <c r="G7" s="67"/>
      <c r="H7" s="68" t="s">
        <v>416</v>
      </c>
      <c r="I7" s="69"/>
      <c r="J7" s="66" t="s">
        <v>393</v>
      </c>
      <c r="K7" s="70">
        <v>1</v>
      </c>
      <c r="L7" s="70">
        <v>371.5</v>
      </c>
      <c r="M7" s="71">
        <f t="shared" ref="M7" si="0">K7*L7</f>
        <v>371.5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>
        <f>M7+P7-Q7</f>
        <v>371.5</v>
      </c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371.5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371.5</v>
      </c>
      <c r="N8" s="86"/>
      <c r="O8" s="85" t="s">
        <v>304</v>
      </c>
      <c r="P8" s="86"/>
      <c r="Q8" s="86"/>
      <c r="R8" s="86">
        <f t="shared" ref="R8:AW8" si="1">SUM(R7:R7)</f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0</v>
      </c>
      <c r="AO8" s="86">
        <f t="shared" si="1"/>
        <v>0</v>
      </c>
      <c r="AP8" s="86">
        <f t="shared" si="1"/>
        <v>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371.5</v>
      </c>
      <c r="AU8" s="86">
        <f t="shared" si="1"/>
        <v>0</v>
      </c>
      <c r="AV8" s="86">
        <f t="shared" si="1"/>
        <v>0</v>
      </c>
      <c r="AW8" s="86">
        <f t="shared" si="1"/>
        <v>0</v>
      </c>
      <c r="AX8" s="86">
        <f t="shared" ref="AX8:CC8" si="2">SUM(AX7:AX7)</f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0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0</v>
      </c>
      <c r="CA8" s="86">
        <f t="shared" si="2"/>
        <v>0</v>
      </c>
      <c r="CB8" s="86">
        <f t="shared" si="2"/>
        <v>0</v>
      </c>
      <c r="CC8" s="86">
        <f t="shared" si="2"/>
        <v>0</v>
      </c>
      <c r="CD8" s="86">
        <f t="shared" ref="CD8:DI8" si="3">SUM(CD7:CD7)</f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0</v>
      </c>
      <c r="CZ8" s="86">
        <f t="shared" si="3"/>
        <v>0</v>
      </c>
      <c r="DA8" s="86">
        <f t="shared" si="3"/>
        <v>0</v>
      </c>
      <c r="DB8" s="86">
        <f t="shared" si="3"/>
        <v>0</v>
      </c>
      <c r="DC8" s="86">
        <f t="shared" si="3"/>
        <v>0</v>
      </c>
      <c r="DD8" s="86">
        <f t="shared" si="3"/>
        <v>0</v>
      </c>
      <c r="DE8" s="86">
        <f t="shared" si="3"/>
        <v>0</v>
      </c>
      <c r="DF8" s="86">
        <f t="shared" si="3"/>
        <v>0</v>
      </c>
      <c r="DG8" s="86">
        <f t="shared" si="3"/>
        <v>0</v>
      </c>
      <c r="DH8" s="86">
        <f t="shared" si="3"/>
        <v>0</v>
      </c>
      <c r="DI8" s="86">
        <f t="shared" si="3"/>
        <v>0</v>
      </c>
      <c r="DJ8" s="86">
        <f t="shared" ref="DJ8:DM8" si="4">SUM(DJ7:DJ7)</f>
        <v>0</v>
      </c>
      <c r="DK8" s="86">
        <f t="shared" si="4"/>
        <v>0</v>
      </c>
      <c r="DL8" s="86">
        <f t="shared" si="4"/>
        <v>0</v>
      </c>
      <c r="DM8" s="86">
        <f t="shared" si="4"/>
        <v>0</v>
      </c>
      <c r="DN8" s="76">
        <f t="shared" ref="DN8" si="5">SUM(Q8:DM8)-P8</f>
        <v>371.5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GRAB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382</v>
      </c>
      <c r="B11" s="104"/>
      <c r="C11" s="105"/>
      <c r="D11" s="106">
        <f>AT8</f>
        <v>371.5</v>
      </c>
      <c r="E11" s="107"/>
      <c r="F11" t="str">
        <f>"In payment for transportation expense fare for employee using housefund received on " &amp; TEXT(A7, "mmmm dd, yyyy") &amp; " with SI#A-8AKPUTJWWKSNAV" &amp; " CPO#" &amp;B7</f>
        <v>In payment for transportation expense fare for employee using housefund received on September 02, 2025 with SI#A-8AKPUTJWWKSNAV CPO#4173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September 02,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September 02,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371.5</v>
      </c>
      <c r="F14" s="111" t="str">
        <f>"Recording house fund expenses for replenishment on " &amp; TEXT(A7, "mmmm dd, yyyy")</f>
        <v>Recording house fund expenses for replenishment on September 02,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371.5</v>
      </c>
      <c r="E15" s="118">
        <f>SUM(E11:E14)</f>
        <v>371.5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September 02,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94008-7BDE-4A69-8531-8CC869636CBC}">
  <sheetPr>
    <tabColor theme="5" tint="0.39997558519241921"/>
  </sheetPr>
  <dimension ref="A1:DO16"/>
  <sheetViews>
    <sheetView workbookViewId="0">
      <selection activeCell="P7" sqref="P7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45899</v>
      </c>
      <c r="B7" s="65">
        <v>4160</v>
      </c>
      <c r="C7" s="65"/>
      <c r="D7" s="66" t="s">
        <v>324</v>
      </c>
      <c r="E7" s="67" t="s">
        <v>368</v>
      </c>
      <c r="F7" s="67"/>
      <c r="G7" s="67" t="s">
        <v>417</v>
      </c>
      <c r="H7" s="68" t="s">
        <v>418</v>
      </c>
      <c r="I7" s="69"/>
      <c r="J7" s="66" t="s">
        <v>419</v>
      </c>
      <c r="K7" s="70">
        <v>1</v>
      </c>
      <c r="L7" s="70">
        <v>1970.34</v>
      </c>
      <c r="M7" s="71">
        <f t="shared" ref="M7" si="0">K7*L7</f>
        <v>1970.34</v>
      </c>
      <c r="N7" s="66"/>
      <c r="O7" s="72" t="s">
        <v>148</v>
      </c>
      <c r="P7" s="73">
        <f>M7/1.12*0.02</f>
        <v>35.184642857142855</v>
      </c>
      <c r="Q7" s="74">
        <f t="shared" ref="Q7" si="1">M7/1.12*0.12</f>
        <v>211.10785714285711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75">
        <f>M7+P7-Q7</f>
        <v>1794.4167857142857</v>
      </c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1970.34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1970.34</v>
      </c>
      <c r="N8" s="86"/>
      <c r="O8" s="85" t="s">
        <v>148</v>
      </c>
      <c r="P8" s="86">
        <f t="shared" ref="P8:AU8" si="2">SUM(P7:P7)</f>
        <v>35.184642857142855</v>
      </c>
      <c r="Q8" s="86">
        <f t="shared" si="2"/>
        <v>211.10785714285711</v>
      </c>
      <c r="R8" s="86">
        <f t="shared" si="2"/>
        <v>0</v>
      </c>
      <c r="S8" s="86">
        <f t="shared" si="2"/>
        <v>0</v>
      </c>
      <c r="T8" s="86">
        <f t="shared" si="2"/>
        <v>0</v>
      </c>
      <c r="U8" s="86">
        <f t="shared" si="2"/>
        <v>0</v>
      </c>
      <c r="V8" s="86">
        <f t="shared" si="2"/>
        <v>0</v>
      </c>
      <c r="W8" s="86">
        <f t="shared" si="2"/>
        <v>0</v>
      </c>
      <c r="X8" s="86">
        <f t="shared" si="2"/>
        <v>0</v>
      </c>
      <c r="Y8" s="86">
        <f t="shared" si="2"/>
        <v>0</v>
      </c>
      <c r="Z8" s="86">
        <f t="shared" si="2"/>
        <v>0</v>
      </c>
      <c r="AA8" s="86">
        <f t="shared" si="2"/>
        <v>0</v>
      </c>
      <c r="AB8" s="86">
        <f t="shared" si="2"/>
        <v>0</v>
      </c>
      <c r="AC8" s="86">
        <f t="shared" si="2"/>
        <v>0</v>
      </c>
      <c r="AD8" s="86">
        <f t="shared" si="2"/>
        <v>0</v>
      </c>
      <c r="AE8" s="86">
        <f t="shared" si="2"/>
        <v>0</v>
      </c>
      <c r="AF8" s="86">
        <f t="shared" si="2"/>
        <v>0</v>
      </c>
      <c r="AG8" s="86">
        <f t="shared" si="2"/>
        <v>0</v>
      </c>
      <c r="AH8" s="86">
        <f t="shared" si="2"/>
        <v>0</v>
      </c>
      <c r="AI8" s="86">
        <f t="shared" si="2"/>
        <v>0</v>
      </c>
      <c r="AJ8" s="86">
        <f t="shared" si="2"/>
        <v>0</v>
      </c>
      <c r="AK8" s="86">
        <f t="shared" si="2"/>
        <v>0</v>
      </c>
      <c r="AL8" s="86">
        <f t="shared" si="2"/>
        <v>0</v>
      </c>
      <c r="AM8" s="86">
        <f t="shared" si="2"/>
        <v>0</v>
      </c>
      <c r="AN8" s="86">
        <f t="shared" si="2"/>
        <v>0</v>
      </c>
      <c r="AO8" s="86">
        <f t="shared" si="2"/>
        <v>0</v>
      </c>
      <c r="AP8" s="86">
        <f t="shared" si="2"/>
        <v>0</v>
      </c>
      <c r="AQ8" s="86">
        <f t="shared" si="2"/>
        <v>0</v>
      </c>
      <c r="AR8" s="86">
        <f t="shared" si="2"/>
        <v>0</v>
      </c>
      <c r="AS8" s="86">
        <f t="shared" si="2"/>
        <v>0</v>
      </c>
      <c r="AT8" s="86">
        <f t="shared" si="2"/>
        <v>0</v>
      </c>
      <c r="AU8" s="86">
        <f t="shared" si="2"/>
        <v>0</v>
      </c>
      <c r="AV8" s="86">
        <f t="shared" ref="AV8:CA8" si="3">SUM(AV7:AV7)</f>
        <v>0</v>
      </c>
      <c r="AW8" s="86">
        <f t="shared" si="3"/>
        <v>0</v>
      </c>
      <c r="AX8" s="86">
        <f t="shared" si="3"/>
        <v>0</v>
      </c>
      <c r="AY8" s="86">
        <f t="shared" si="3"/>
        <v>0</v>
      </c>
      <c r="AZ8" s="86">
        <f t="shared" si="3"/>
        <v>0</v>
      </c>
      <c r="BA8" s="86">
        <f t="shared" si="3"/>
        <v>0</v>
      </c>
      <c r="BB8" s="86">
        <f t="shared" si="3"/>
        <v>0</v>
      </c>
      <c r="BC8" s="86">
        <f t="shared" si="3"/>
        <v>0</v>
      </c>
      <c r="BD8" s="86">
        <f t="shared" si="3"/>
        <v>0</v>
      </c>
      <c r="BE8" s="86">
        <f t="shared" si="3"/>
        <v>1794.4167857142857</v>
      </c>
      <c r="BF8" s="86">
        <f t="shared" si="3"/>
        <v>0</v>
      </c>
      <c r="BG8" s="86">
        <f t="shared" si="3"/>
        <v>0</v>
      </c>
      <c r="BH8" s="86">
        <f t="shared" si="3"/>
        <v>0</v>
      </c>
      <c r="BI8" s="86">
        <f t="shared" si="3"/>
        <v>0</v>
      </c>
      <c r="BJ8" s="86">
        <f t="shared" si="3"/>
        <v>0</v>
      </c>
      <c r="BK8" s="86">
        <f t="shared" si="3"/>
        <v>0</v>
      </c>
      <c r="BL8" s="86">
        <f t="shared" si="3"/>
        <v>0</v>
      </c>
      <c r="BM8" s="86">
        <f t="shared" si="3"/>
        <v>0</v>
      </c>
      <c r="BN8" s="86">
        <f t="shared" si="3"/>
        <v>0</v>
      </c>
      <c r="BO8" s="86">
        <f t="shared" si="3"/>
        <v>0</v>
      </c>
      <c r="BP8" s="86">
        <f t="shared" si="3"/>
        <v>0</v>
      </c>
      <c r="BQ8" s="86">
        <f t="shared" si="3"/>
        <v>0</v>
      </c>
      <c r="BR8" s="86">
        <f t="shared" si="3"/>
        <v>0</v>
      </c>
      <c r="BS8" s="86">
        <f t="shared" si="3"/>
        <v>0</v>
      </c>
      <c r="BT8" s="86">
        <f t="shared" si="3"/>
        <v>0</v>
      </c>
      <c r="BU8" s="86">
        <f t="shared" si="3"/>
        <v>0</v>
      </c>
      <c r="BV8" s="86">
        <f t="shared" si="3"/>
        <v>0</v>
      </c>
      <c r="BW8" s="86">
        <f t="shared" si="3"/>
        <v>0</v>
      </c>
      <c r="BX8" s="86">
        <f t="shared" si="3"/>
        <v>0</v>
      </c>
      <c r="BY8" s="86">
        <f t="shared" si="3"/>
        <v>0</v>
      </c>
      <c r="BZ8" s="86">
        <f t="shared" si="3"/>
        <v>0</v>
      </c>
      <c r="CA8" s="86">
        <f t="shared" si="3"/>
        <v>0</v>
      </c>
      <c r="CB8" s="86">
        <f t="shared" ref="CB8:DG8" si="4">SUM(CB7:CB7)</f>
        <v>0</v>
      </c>
      <c r="CC8" s="86">
        <f t="shared" si="4"/>
        <v>0</v>
      </c>
      <c r="CD8" s="86">
        <f t="shared" si="4"/>
        <v>0</v>
      </c>
      <c r="CE8" s="86">
        <f t="shared" si="4"/>
        <v>0</v>
      </c>
      <c r="CF8" s="86">
        <f t="shared" si="4"/>
        <v>0</v>
      </c>
      <c r="CG8" s="86">
        <f t="shared" si="4"/>
        <v>0</v>
      </c>
      <c r="CH8" s="86">
        <f t="shared" si="4"/>
        <v>0</v>
      </c>
      <c r="CI8" s="86">
        <f t="shared" si="4"/>
        <v>0</v>
      </c>
      <c r="CJ8" s="86">
        <f t="shared" si="4"/>
        <v>0</v>
      </c>
      <c r="CK8" s="86">
        <f t="shared" si="4"/>
        <v>0</v>
      </c>
      <c r="CL8" s="86">
        <f t="shared" si="4"/>
        <v>0</v>
      </c>
      <c r="CM8" s="86">
        <f t="shared" si="4"/>
        <v>0</v>
      </c>
      <c r="CN8" s="86">
        <f t="shared" si="4"/>
        <v>0</v>
      </c>
      <c r="CO8" s="86">
        <f t="shared" si="4"/>
        <v>0</v>
      </c>
      <c r="CP8" s="86">
        <f t="shared" si="4"/>
        <v>0</v>
      </c>
      <c r="CQ8" s="86">
        <f t="shared" si="4"/>
        <v>0</v>
      </c>
      <c r="CR8" s="86">
        <f t="shared" si="4"/>
        <v>0</v>
      </c>
      <c r="CS8" s="86">
        <f t="shared" si="4"/>
        <v>0</v>
      </c>
      <c r="CT8" s="86">
        <f t="shared" si="4"/>
        <v>0</v>
      </c>
      <c r="CU8" s="86">
        <f t="shared" si="4"/>
        <v>0</v>
      </c>
      <c r="CV8" s="86">
        <f t="shared" si="4"/>
        <v>0</v>
      </c>
      <c r="CW8" s="86">
        <f t="shared" si="4"/>
        <v>0</v>
      </c>
      <c r="CX8" s="86">
        <f t="shared" si="4"/>
        <v>0</v>
      </c>
      <c r="CY8" s="86">
        <f t="shared" si="4"/>
        <v>0</v>
      </c>
      <c r="CZ8" s="86">
        <f t="shared" si="4"/>
        <v>0</v>
      </c>
      <c r="DA8" s="86">
        <f t="shared" si="4"/>
        <v>0</v>
      </c>
      <c r="DB8" s="86">
        <f t="shared" si="4"/>
        <v>0</v>
      </c>
      <c r="DC8" s="86">
        <f t="shared" si="4"/>
        <v>0</v>
      </c>
      <c r="DD8" s="86">
        <f t="shared" si="4"/>
        <v>0</v>
      </c>
      <c r="DE8" s="86">
        <f t="shared" si="4"/>
        <v>0</v>
      </c>
      <c r="DF8" s="86">
        <f t="shared" si="4"/>
        <v>0</v>
      </c>
      <c r="DG8" s="86">
        <f t="shared" si="4"/>
        <v>0</v>
      </c>
      <c r="DH8" s="86">
        <f t="shared" ref="DH8:DM8" si="5">SUM(DH7:DH7)</f>
        <v>0</v>
      </c>
      <c r="DI8" s="86">
        <f t="shared" si="5"/>
        <v>0</v>
      </c>
      <c r="DJ8" s="86">
        <f t="shared" si="5"/>
        <v>0</v>
      </c>
      <c r="DK8" s="86">
        <f t="shared" si="5"/>
        <v>0</v>
      </c>
      <c r="DL8" s="86">
        <f t="shared" si="5"/>
        <v>0</v>
      </c>
      <c r="DM8" s="86">
        <f t="shared" si="5"/>
        <v>0</v>
      </c>
      <c r="DN8" s="76">
        <f t="shared" ref="DN8" si="6">SUM(Q8:DM8)-P8</f>
        <v>1970.34</v>
      </c>
      <c r="DO8" s="76">
        <f t="shared" ref="DO8" si="7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PHILIPPINE AIRLINES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27</v>
      </c>
      <c r="B11" s="104"/>
      <c r="C11" s="105"/>
      <c r="D11" s="106">
        <f>BE8</f>
        <v>1794.4167857142857</v>
      </c>
      <c r="E11" s="107"/>
      <c r="F11" t="str">
        <f>"In payment for cargo fee for flyers from manila to cebu (Unrecorded for the month of August 2025) using housefund received on " &amp; TEXT(A7, "mmmm dd, yyyy") &amp; " with SI#CA/MNL/000000000953200" &amp; " CPO#" &amp;B7</f>
        <v>In payment for cargo fee for flyers from manila to cebu (Unrecorded for the month of August 2025) using housefund received on August 30, 2025 with SI#CA/MNL/000000000953200 CPO#4160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211.10785714285711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30,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35.184642857142855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30,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1970.34</v>
      </c>
      <c r="F14" s="111" t="str">
        <f>"Recording house fund expenses for replenishment on " &amp; TEXT(A7, "mmmm dd, yyyy")</f>
        <v>Recording house fund expenses for replenishment on August 30,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2005.5246428571427</v>
      </c>
      <c r="E15" s="118">
        <f>SUM(E11:E14)</f>
        <v>2005.5246428571427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30,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E1258-12D1-47D5-94A7-4DBF82F73D77}">
  <sheetPr>
    <tabColor theme="5" tint="0.39997558519241921"/>
  </sheetPr>
  <dimension ref="A1:DO16"/>
  <sheetViews>
    <sheetView topLeftCell="A4" workbookViewId="0">
      <selection activeCell="I15" sqref="I15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45899</v>
      </c>
      <c r="B7" s="65">
        <v>4160</v>
      </c>
      <c r="C7" s="65"/>
      <c r="D7" s="66" t="s">
        <v>324</v>
      </c>
      <c r="E7" s="67" t="s">
        <v>420</v>
      </c>
      <c r="F7" s="67"/>
      <c r="G7" s="67"/>
      <c r="H7" s="68"/>
      <c r="I7" s="69"/>
      <c r="J7" s="66" t="s">
        <v>335</v>
      </c>
      <c r="K7" s="70">
        <v>1</v>
      </c>
      <c r="L7" s="70">
        <v>100</v>
      </c>
      <c r="M7" s="71">
        <f t="shared" ref="M7" si="0">K7*L7</f>
        <v>100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>
        <f>M7+P7-Q7</f>
        <v>100</v>
      </c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100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100</v>
      </c>
      <c r="N8" s="86"/>
      <c r="O8" s="85" t="s">
        <v>304</v>
      </c>
      <c r="P8" s="86"/>
      <c r="Q8" s="86"/>
      <c r="R8" s="86">
        <f t="shared" ref="R8:AW8" si="1">SUM(R7:R7)</f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0</v>
      </c>
      <c r="AO8" s="86">
        <f t="shared" si="1"/>
        <v>0</v>
      </c>
      <c r="AP8" s="86">
        <f t="shared" si="1"/>
        <v>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0</v>
      </c>
      <c r="AU8" s="86">
        <f t="shared" si="1"/>
        <v>0</v>
      </c>
      <c r="AV8" s="86">
        <f t="shared" si="1"/>
        <v>0</v>
      </c>
      <c r="AW8" s="86">
        <f t="shared" si="1"/>
        <v>0</v>
      </c>
      <c r="AX8" s="86">
        <f t="shared" ref="AX8:CC8" si="2">SUM(AX7:AX7)</f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0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100</v>
      </c>
      <c r="CA8" s="86">
        <f t="shared" si="2"/>
        <v>0</v>
      </c>
      <c r="CB8" s="86">
        <f t="shared" si="2"/>
        <v>0</v>
      </c>
      <c r="CC8" s="86">
        <f t="shared" si="2"/>
        <v>0</v>
      </c>
      <c r="CD8" s="86">
        <f t="shared" ref="CD8:DI8" si="3">SUM(CD7:CD7)</f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0</v>
      </c>
      <c r="CZ8" s="86">
        <f t="shared" si="3"/>
        <v>0</v>
      </c>
      <c r="DA8" s="86">
        <f t="shared" si="3"/>
        <v>0</v>
      </c>
      <c r="DB8" s="86">
        <f t="shared" si="3"/>
        <v>0</v>
      </c>
      <c r="DC8" s="86">
        <f t="shared" si="3"/>
        <v>0</v>
      </c>
      <c r="DD8" s="86">
        <f t="shared" si="3"/>
        <v>0</v>
      </c>
      <c r="DE8" s="86">
        <f t="shared" si="3"/>
        <v>0</v>
      </c>
      <c r="DF8" s="86">
        <f t="shared" si="3"/>
        <v>0</v>
      </c>
      <c r="DG8" s="86">
        <f t="shared" si="3"/>
        <v>0</v>
      </c>
      <c r="DH8" s="86">
        <f t="shared" si="3"/>
        <v>0</v>
      </c>
      <c r="DI8" s="86">
        <f t="shared" si="3"/>
        <v>0</v>
      </c>
      <c r="DJ8" s="86">
        <f t="shared" ref="DJ8:DM8" si="4">SUM(DJ7:DJ7)</f>
        <v>0</v>
      </c>
      <c r="DK8" s="86">
        <f t="shared" si="4"/>
        <v>0</v>
      </c>
      <c r="DL8" s="86">
        <f t="shared" si="4"/>
        <v>0</v>
      </c>
      <c r="DM8" s="86">
        <f t="shared" si="4"/>
        <v>0</v>
      </c>
      <c r="DN8" s="76">
        <f t="shared" ref="DN8" si="5">SUM(Q8:DM8)-P8</f>
        <v>100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RUEL &amp; JUSAN GOTONG BATANGAS EATERY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421</v>
      </c>
      <c r="B11" s="104"/>
      <c r="C11" s="105"/>
      <c r="D11" s="106">
        <f>BZ8</f>
        <v>100</v>
      </c>
      <c r="E11" s="107"/>
      <c r="F11" t="str">
        <f>"In payment for employees staff meal (Unrecorded for the month of August 2025) using housefund received on " &amp; TEXT(A7, "mmmm dd, yyyy") &amp; " with" &amp; " CPO#" &amp;B7</f>
        <v>In payment for employees staff meal (Unrecorded for the month of August 2025) using housefund received on August 30, 2025 with CPO#4160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30,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30,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100</v>
      </c>
      <c r="F14" s="111" t="str">
        <f>"Recording house fund expenses for replenishment on " &amp; TEXT(A7, "mmmm dd, yyyy")</f>
        <v>Recording house fund expenses for replenishment on August 30,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100</v>
      </c>
      <c r="E15" s="118">
        <f>SUM(E11:E14)</f>
        <v>100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30,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A1653-487B-4DDA-B348-B2D2DF800B0E}">
  <sheetPr>
    <tabColor theme="5" tint="0.39997558519241921"/>
  </sheetPr>
  <dimension ref="A1:DO16"/>
  <sheetViews>
    <sheetView workbookViewId="0">
      <selection activeCell="I10" sqref="I10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45884</v>
      </c>
      <c r="B7" s="65">
        <v>4168</v>
      </c>
      <c r="C7" s="65"/>
      <c r="D7" s="66" t="s">
        <v>414</v>
      </c>
      <c r="E7" s="67" t="s">
        <v>392</v>
      </c>
      <c r="F7" s="67"/>
      <c r="G7" s="67"/>
      <c r="H7" s="68"/>
      <c r="I7" s="69"/>
      <c r="J7" s="66" t="s">
        <v>393</v>
      </c>
      <c r="K7" s="70">
        <v>1</v>
      </c>
      <c r="L7" s="70">
        <v>281</v>
      </c>
      <c r="M7" s="71">
        <f t="shared" ref="M7" si="0">K7*L7</f>
        <v>281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>
        <f>M7+P7-Q7</f>
        <v>281</v>
      </c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281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281</v>
      </c>
      <c r="N8" s="86"/>
      <c r="O8" s="85" t="s">
        <v>304</v>
      </c>
      <c r="P8" s="86"/>
      <c r="Q8" s="86"/>
      <c r="R8" s="86">
        <f t="shared" ref="R8:AW8" si="1">SUM(R7:R7)</f>
        <v>0</v>
      </c>
      <c r="S8" s="86">
        <f t="shared" si="1"/>
        <v>0</v>
      </c>
      <c r="T8" s="86">
        <f t="shared" si="1"/>
        <v>0</v>
      </c>
      <c r="U8" s="86">
        <f t="shared" si="1"/>
        <v>0</v>
      </c>
      <c r="V8" s="86">
        <f t="shared" si="1"/>
        <v>0</v>
      </c>
      <c r="W8" s="86">
        <f t="shared" si="1"/>
        <v>0</v>
      </c>
      <c r="X8" s="86">
        <f t="shared" si="1"/>
        <v>0</v>
      </c>
      <c r="Y8" s="86">
        <f t="shared" si="1"/>
        <v>0</v>
      </c>
      <c r="Z8" s="86">
        <f t="shared" si="1"/>
        <v>0</v>
      </c>
      <c r="AA8" s="86">
        <f t="shared" si="1"/>
        <v>0</v>
      </c>
      <c r="AB8" s="86">
        <f t="shared" si="1"/>
        <v>0</v>
      </c>
      <c r="AC8" s="86">
        <f t="shared" si="1"/>
        <v>0</v>
      </c>
      <c r="AD8" s="86">
        <f t="shared" si="1"/>
        <v>0</v>
      </c>
      <c r="AE8" s="86">
        <f t="shared" si="1"/>
        <v>0</v>
      </c>
      <c r="AF8" s="86">
        <f t="shared" si="1"/>
        <v>0</v>
      </c>
      <c r="AG8" s="86">
        <f t="shared" si="1"/>
        <v>0</v>
      </c>
      <c r="AH8" s="86">
        <f t="shared" si="1"/>
        <v>0</v>
      </c>
      <c r="AI8" s="86">
        <f t="shared" si="1"/>
        <v>0</v>
      </c>
      <c r="AJ8" s="86">
        <f t="shared" si="1"/>
        <v>0</v>
      </c>
      <c r="AK8" s="86">
        <f t="shared" si="1"/>
        <v>0</v>
      </c>
      <c r="AL8" s="86">
        <f t="shared" si="1"/>
        <v>0</v>
      </c>
      <c r="AM8" s="86">
        <f t="shared" si="1"/>
        <v>0</v>
      </c>
      <c r="AN8" s="86">
        <f t="shared" si="1"/>
        <v>0</v>
      </c>
      <c r="AO8" s="86">
        <f t="shared" si="1"/>
        <v>0</v>
      </c>
      <c r="AP8" s="86">
        <f t="shared" si="1"/>
        <v>0</v>
      </c>
      <c r="AQ8" s="86">
        <f t="shared" si="1"/>
        <v>0</v>
      </c>
      <c r="AR8" s="86">
        <f t="shared" si="1"/>
        <v>0</v>
      </c>
      <c r="AS8" s="86">
        <f t="shared" si="1"/>
        <v>0</v>
      </c>
      <c r="AT8" s="86">
        <f t="shared" si="1"/>
        <v>281</v>
      </c>
      <c r="AU8" s="86">
        <f t="shared" si="1"/>
        <v>0</v>
      </c>
      <c r="AV8" s="86">
        <f t="shared" si="1"/>
        <v>0</v>
      </c>
      <c r="AW8" s="86">
        <f t="shared" si="1"/>
        <v>0</v>
      </c>
      <c r="AX8" s="86">
        <f t="shared" ref="AX8:CC8" si="2">SUM(AX7:AX7)</f>
        <v>0</v>
      </c>
      <c r="AY8" s="86">
        <f t="shared" si="2"/>
        <v>0</v>
      </c>
      <c r="AZ8" s="86">
        <f t="shared" si="2"/>
        <v>0</v>
      </c>
      <c r="BA8" s="86">
        <f t="shared" si="2"/>
        <v>0</v>
      </c>
      <c r="BB8" s="86">
        <f t="shared" si="2"/>
        <v>0</v>
      </c>
      <c r="BC8" s="86">
        <f t="shared" si="2"/>
        <v>0</v>
      </c>
      <c r="BD8" s="86">
        <f t="shared" si="2"/>
        <v>0</v>
      </c>
      <c r="BE8" s="86">
        <f t="shared" si="2"/>
        <v>0</v>
      </c>
      <c r="BF8" s="86">
        <f t="shared" si="2"/>
        <v>0</v>
      </c>
      <c r="BG8" s="86">
        <f t="shared" si="2"/>
        <v>0</v>
      </c>
      <c r="BH8" s="86">
        <f t="shared" si="2"/>
        <v>0</v>
      </c>
      <c r="BI8" s="86">
        <f t="shared" si="2"/>
        <v>0</v>
      </c>
      <c r="BJ8" s="86">
        <f t="shared" si="2"/>
        <v>0</v>
      </c>
      <c r="BK8" s="86">
        <f t="shared" si="2"/>
        <v>0</v>
      </c>
      <c r="BL8" s="86">
        <f t="shared" si="2"/>
        <v>0</v>
      </c>
      <c r="BM8" s="86">
        <f t="shared" si="2"/>
        <v>0</v>
      </c>
      <c r="BN8" s="86">
        <f t="shared" si="2"/>
        <v>0</v>
      </c>
      <c r="BO8" s="86">
        <f t="shared" si="2"/>
        <v>0</v>
      </c>
      <c r="BP8" s="86">
        <f t="shared" si="2"/>
        <v>0</v>
      </c>
      <c r="BQ8" s="86">
        <f t="shared" si="2"/>
        <v>0</v>
      </c>
      <c r="BR8" s="86">
        <f t="shared" si="2"/>
        <v>0</v>
      </c>
      <c r="BS8" s="86">
        <f t="shared" si="2"/>
        <v>0</v>
      </c>
      <c r="BT8" s="86">
        <f t="shared" si="2"/>
        <v>0</v>
      </c>
      <c r="BU8" s="86">
        <f t="shared" si="2"/>
        <v>0</v>
      </c>
      <c r="BV8" s="86">
        <f t="shared" si="2"/>
        <v>0</v>
      </c>
      <c r="BW8" s="86">
        <f t="shared" si="2"/>
        <v>0</v>
      </c>
      <c r="BX8" s="86">
        <f t="shared" si="2"/>
        <v>0</v>
      </c>
      <c r="BY8" s="86">
        <f t="shared" si="2"/>
        <v>0</v>
      </c>
      <c r="BZ8" s="86">
        <f t="shared" si="2"/>
        <v>0</v>
      </c>
      <c r="CA8" s="86">
        <f t="shared" si="2"/>
        <v>0</v>
      </c>
      <c r="CB8" s="86">
        <f t="shared" si="2"/>
        <v>0</v>
      </c>
      <c r="CC8" s="86">
        <f t="shared" si="2"/>
        <v>0</v>
      </c>
      <c r="CD8" s="86">
        <f t="shared" ref="CD8:DI8" si="3">SUM(CD7:CD7)</f>
        <v>0</v>
      </c>
      <c r="CE8" s="86">
        <f t="shared" si="3"/>
        <v>0</v>
      </c>
      <c r="CF8" s="86">
        <f t="shared" si="3"/>
        <v>0</v>
      </c>
      <c r="CG8" s="86">
        <f t="shared" si="3"/>
        <v>0</v>
      </c>
      <c r="CH8" s="86">
        <f t="shared" si="3"/>
        <v>0</v>
      </c>
      <c r="CI8" s="86">
        <f t="shared" si="3"/>
        <v>0</v>
      </c>
      <c r="CJ8" s="86">
        <f t="shared" si="3"/>
        <v>0</v>
      </c>
      <c r="CK8" s="86">
        <f t="shared" si="3"/>
        <v>0</v>
      </c>
      <c r="CL8" s="86">
        <f t="shared" si="3"/>
        <v>0</v>
      </c>
      <c r="CM8" s="86">
        <f t="shared" si="3"/>
        <v>0</v>
      </c>
      <c r="CN8" s="86">
        <f t="shared" si="3"/>
        <v>0</v>
      </c>
      <c r="CO8" s="86">
        <f t="shared" si="3"/>
        <v>0</v>
      </c>
      <c r="CP8" s="86">
        <f t="shared" si="3"/>
        <v>0</v>
      </c>
      <c r="CQ8" s="86">
        <f t="shared" si="3"/>
        <v>0</v>
      </c>
      <c r="CR8" s="86">
        <f t="shared" si="3"/>
        <v>0</v>
      </c>
      <c r="CS8" s="86">
        <f t="shared" si="3"/>
        <v>0</v>
      </c>
      <c r="CT8" s="86">
        <f t="shared" si="3"/>
        <v>0</v>
      </c>
      <c r="CU8" s="86">
        <f t="shared" si="3"/>
        <v>0</v>
      </c>
      <c r="CV8" s="86">
        <f t="shared" si="3"/>
        <v>0</v>
      </c>
      <c r="CW8" s="86">
        <f t="shared" si="3"/>
        <v>0</v>
      </c>
      <c r="CX8" s="86">
        <f t="shared" si="3"/>
        <v>0</v>
      </c>
      <c r="CY8" s="86">
        <f t="shared" si="3"/>
        <v>0</v>
      </c>
      <c r="CZ8" s="86">
        <f t="shared" si="3"/>
        <v>0</v>
      </c>
      <c r="DA8" s="86">
        <f t="shared" si="3"/>
        <v>0</v>
      </c>
      <c r="DB8" s="86">
        <f t="shared" si="3"/>
        <v>0</v>
      </c>
      <c r="DC8" s="86">
        <f t="shared" si="3"/>
        <v>0</v>
      </c>
      <c r="DD8" s="86">
        <f t="shared" si="3"/>
        <v>0</v>
      </c>
      <c r="DE8" s="86">
        <f t="shared" si="3"/>
        <v>0</v>
      </c>
      <c r="DF8" s="86">
        <f t="shared" si="3"/>
        <v>0</v>
      </c>
      <c r="DG8" s="86">
        <f t="shared" si="3"/>
        <v>0</v>
      </c>
      <c r="DH8" s="86">
        <f t="shared" si="3"/>
        <v>0</v>
      </c>
      <c r="DI8" s="86">
        <f t="shared" si="3"/>
        <v>0</v>
      </c>
      <c r="DJ8" s="86">
        <f t="shared" ref="DJ8:DM8" si="4">SUM(DJ7:DJ7)</f>
        <v>0</v>
      </c>
      <c r="DK8" s="86">
        <f t="shared" si="4"/>
        <v>0</v>
      </c>
      <c r="DL8" s="86">
        <f t="shared" si="4"/>
        <v>0</v>
      </c>
      <c r="DM8" s="86">
        <f t="shared" si="4"/>
        <v>0</v>
      </c>
      <c r="DN8" s="76">
        <f t="shared" ref="DN8" si="5">SUM(Q8:DM8)-P8</f>
        <v>281</v>
      </c>
      <c r="DO8" s="76">
        <f t="shared" ref="DO8" si="6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GRAB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382</v>
      </c>
      <c r="B11" s="104"/>
      <c r="C11" s="105"/>
      <c r="D11" s="106">
        <f>AT8</f>
        <v>281</v>
      </c>
      <c r="E11" s="107"/>
      <c r="F11" t="str">
        <f>"In payment for transportation expense for fare of Armi Ann Vargas (Unreorded for the month of August 2025) using housefund received on " &amp; TEXT(A7, "mmmm dd, yyyy") &amp; " with SI#A-88BKM9SGX7Q2AV" &amp; " CPO#" &amp;B7</f>
        <v>In payment for transportation expense for fare of Armi Ann Vargas (Unreorded for the month of August 2025) using housefund received on August 15, 2025 with SI#A-88BKM9SGX7Q2AV CPO#4168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15,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15,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281</v>
      </c>
      <c r="F14" s="111" t="str">
        <f>"Recording house fund expenses for replenishment on " &amp; TEXT(A7, "mmmm dd, yyyy")</f>
        <v>Recording house fund expenses for replenishment on August 15,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281</v>
      </c>
      <c r="E15" s="118">
        <f>SUM(E11:E14)</f>
        <v>281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15,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23883-0325-4243-BBAB-8FAF5F8C945F}">
  <sheetPr>
    <tabColor theme="5" tint="0.39997558519241921"/>
  </sheetPr>
  <dimension ref="A1:DO16"/>
  <sheetViews>
    <sheetView workbookViewId="0">
      <selection activeCell="H13" sqref="H13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45884</v>
      </c>
      <c r="B7" s="65">
        <v>4168</v>
      </c>
      <c r="C7" s="65"/>
      <c r="D7" s="66" t="s">
        <v>422</v>
      </c>
      <c r="E7" s="67" t="s">
        <v>423</v>
      </c>
      <c r="F7" s="67"/>
      <c r="G7" s="67"/>
      <c r="H7" s="68"/>
      <c r="I7" s="69"/>
      <c r="J7" s="66" t="s">
        <v>393</v>
      </c>
      <c r="K7" s="70">
        <v>1</v>
      </c>
      <c r="L7" s="70">
        <v>400</v>
      </c>
      <c r="M7" s="71">
        <f t="shared" ref="M7" si="0">K7*L7</f>
        <v>400</v>
      </c>
      <c r="N7" s="66"/>
      <c r="O7" s="72" t="s">
        <v>148</v>
      </c>
      <c r="P7" s="73">
        <f>M7/1.12*0.02</f>
        <v>7.1428571428571423</v>
      </c>
      <c r="Q7" s="74">
        <f t="shared" ref="Q7" si="1">M7/1.12*0.12</f>
        <v>42.857142857142854</v>
      </c>
      <c r="R7" s="66" t="s">
        <v>424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>
        <f>M7+P7-Q7</f>
        <v>364.28571428571433</v>
      </c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400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400</v>
      </c>
      <c r="N8" s="86"/>
      <c r="O8" s="85" t="s">
        <v>148</v>
      </c>
      <c r="P8" s="86">
        <f>SUM(P7:P7)</f>
        <v>7.1428571428571423</v>
      </c>
      <c r="Q8" s="86">
        <f>SUM(Q7:Q7)</f>
        <v>42.857142857142854</v>
      </c>
      <c r="R8" s="86">
        <f>SUM(R7:R7)</f>
        <v>0</v>
      </c>
      <c r="S8" s="86">
        <f>SUM(S7:S7)</f>
        <v>0</v>
      </c>
      <c r="T8" s="86">
        <f>SUM(T7:T7)</f>
        <v>0</v>
      </c>
      <c r="U8" s="86">
        <f>SUM(U7:U7)</f>
        <v>0</v>
      </c>
      <c r="V8" s="86">
        <f>SUM(V7:V7)</f>
        <v>0</v>
      </c>
      <c r="W8" s="86">
        <f>SUM(W7:W7)</f>
        <v>0</v>
      </c>
      <c r="X8" s="86">
        <f>SUM(X7:X7)</f>
        <v>0</v>
      </c>
      <c r="Y8" s="86">
        <f>SUM(Y7:Y7)</f>
        <v>0</v>
      </c>
      <c r="Z8" s="86">
        <f>SUM(Z7:Z7)</f>
        <v>0</v>
      </c>
      <c r="AA8" s="86">
        <f>SUM(AA7:AA7)</f>
        <v>0</v>
      </c>
      <c r="AB8" s="86">
        <f>SUM(AB7:AB7)</f>
        <v>0</v>
      </c>
      <c r="AC8" s="86">
        <f>SUM(AC7:AC7)</f>
        <v>0</v>
      </c>
      <c r="AD8" s="86">
        <f>SUM(AD7:AD7)</f>
        <v>0</v>
      </c>
      <c r="AE8" s="86">
        <f>SUM(AE7:AE7)</f>
        <v>0</v>
      </c>
      <c r="AF8" s="86">
        <f>SUM(AF7:AF7)</f>
        <v>0</v>
      </c>
      <c r="AG8" s="86">
        <f>SUM(AG7:AG7)</f>
        <v>0</v>
      </c>
      <c r="AH8" s="86">
        <f>SUM(AH7:AH7)</f>
        <v>0</v>
      </c>
      <c r="AI8" s="86">
        <f>SUM(AI7:AI7)</f>
        <v>0</v>
      </c>
      <c r="AJ8" s="86">
        <f>SUM(AJ7:AJ7)</f>
        <v>0</v>
      </c>
      <c r="AK8" s="86">
        <f>SUM(AK7:AK7)</f>
        <v>0</v>
      </c>
      <c r="AL8" s="86">
        <f>SUM(AL7:AL7)</f>
        <v>0</v>
      </c>
      <c r="AM8" s="86">
        <f>SUM(AM7:AM7)</f>
        <v>0</v>
      </c>
      <c r="AN8" s="86">
        <f>SUM(AN7:AN7)</f>
        <v>0</v>
      </c>
      <c r="AO8" s="86">
        <f>SUM(AO7:AO7)</f>
        <v>0</v>
      </c>
      <c r="AP8" s="86">
        <f>SUM(AP7:AP7)</f>
        <v>0</v>
      </c>
      <c r="AQ8" s="86">
        <f>SUM(AQ7:AQ7)</f>
        <v>0</v>
      </c>
      <c r="AR8" s="86">
        <f>SUM(AR7:AR7)</f>
        <v>0</v>
      </c>
      <c r="AS8" s="86">
        <f>SUM(AS7:AS7)</f>
        <v>0</v>
      </c>
      <c r="AT8" s="86">
        <f>SUM(AT7:AT7)</f>
        <v>364.28571428571433</v>
      </c>
      <c r="AU8" s="86">
        <f>SUM(AU7:AU7)</f>
        <v>0</v>
      </c>
      <c r="AV8" s="86">
        <f>SUM(AV7:AV7)</f>
        <v>0</v>
      </c>
      <c r="AW8" s="86">
        <f>SUM(AW7:AW7)</f>
        <v>0</v>
      </c>
      <c r="AX8" s="86">
        <f>SUM(AX7:AX7)</f>
        <v>0</v>
      </c>
      <c r="AY8" s="86">
        <f>SUM(AY7:AY7)</f>
        <v>0</v>
      </c>
      <c r="AZ8" s="86">
        <f>SUM(AZ7:AZ7)</f>
        <v>0</v>
      </c>
      <c r="BA8" s="86">
        <f>SUM(BA7:BA7)</f>
        <v>0</v>
      </c>
      <c r="BB8" s="86">
        <f>SUM(BB7:BB7)</f>
        <v>0</v>
      </c>
      <c r="BC8" s="86">
        <f>SUM(BC7:BC7)</f>
        <v>0</v>
      </c>
      <c r="BD8" s="86">
        <f>SUM(BD7:BD7)</f>
        <v>0</v>
      </c>
      <c r="BE8" s="86">
        <f>SUM(BE7:BE7)</f>
        <v>0</v>
      </c>
      <c r="BF8" s="86">
        <f>SUM(BF7:BF7)</f>
        <v>0</v>
      </c>
      <c r="BG8" s="86">
        <f>SUM(BG7:BG7)</f>
        <v>0</v>
      </c>
      <c r="BH8" s="86">
        <f>SUM(BH7:BH7)</f>
        <v>0</v>
      </c>
      <c r="BI8" s="86">
        <f>SUM(BI7:BI7)</f>
        <v>0</v>
      </c>
      <c r="BJ8" s="86">
        <f>SUM(BJ7:BJ7)</f>
        <v>0</v>
      </c>
      <c r="BK8" s="86">
        <f>SUM(BK7:BK7)</f>
        <v>0</v>
      </c>
      <c r="BL8" s="86">
        <f>SUM(BL7:BL7)</f>
        <v>0</v>
      </c>
      <c r="BM8" s="86">
        <f>SUM(BM7:BM7)</f>
        <v>0</v>
      </c>
      <c r="BN8" s="86">
        <f>SUM(BN7:BN7)</f>
        <v>0</v>
      </c>
      <c r="BO8" s="86">
        <f>SUM(BO7:BO7)</f>
        <v>0</v>
      </c>
      <c r="BP8" s="86">
        <f>SUM(BP7:BP7)</f>
        <v>0</v>
      </c>
      <c r="BQ8" s="86">
        <f>SUM(BQ7:BQ7)</f>
        <v>0</v>
      </c>
      <c r="BR8" s="86">
        <f>SUM(BR7:BR7)</f>
        <v>0</v>
      </c>
      <c r="BS8" s="86">
        <f>SUM(BS7:BS7)</f>
        <v>0</v>
      </c>
      <c r="BT8" s="86">
        <f>SUM(BT7:BT7)</f>
        <v>0</v>
      </c>
      <c r="BU8" s="86">
        <f>SUM(BU7:BU7)</f>
        <v>0</v>
      </c>
      <c r="BV8" s="86">
        <f>SUM(BV7:BV7)</f>
        <v>0</v>
      </c>
      <c r="BW8" s="86">
        <f>SUM(BW7:BW7)</f>
        <v>0</v>
      </c>
      <c r="BX8" s="86">
        <f>SUM(BX7:BX7)</f>
        <v>0</v>
      </c>
      <c r="BY8" s="86">
        <f>SUM(BY7:BY7)</f>
        <v>0</v>
      </c>
      <c r="BZ8" s="86">
        <f>SUM(BZ7:BZ7)</f>
        <v>0</v>
      </c>
      <c r="CA8" s="86">
        <f>SUM(CA7:CA7)</f>
        <v>0</v>
      </c>
      <c r="CB8" s="86">
        <f>SUM(CB7:CB7)</f>
        <v>0</v>
      </c>
      <c r="CC8" s="86">
        <f>SUM(CC7:CC7)</f>
        <v>0</v>
      </c>
      <c r="CD8" s="86">
        <f>SUM(CD7:CD7)</f>
        <v>0</v>
      </c>
      <c r="CE8" s="86">
        <f>SUM(CE7:CE7)</f>
        <v>0</v>
      </c>
      <c r="CF8" s="86">
        <f>SUM(CF7:CF7)</f>
        <v>0</v>
      </c>
      <c r="CG8" s="86">
        <f>SUM(CG7:CG7)</f>
        <v>0</v>
      </c>
      <c r="CH8" s="86">
        <f>SUM(CH7:CH7)</f>
        <v>0</v>
      </c>
      <c r="CI8" s="86">
        <f>SUM(CI7:CI7)</f>
        <v>0</v>
      </c>
      <c r="CJ8" s="86">
        <f>SUM(CJ7:CJ7)</f>
        <v>0</v>
      </c>
      <c r="CK8" s="86">
        <f>SUM(CK7:CK7)</f>
        <v>0</v>
      </c>
      <c r="CL8" s="86">
        <f>SUM(CL7:CL7)</f>
        <v>0</v>
      </c>
      <c r="CM8" s="86">
        <f>SUM(CM7:CM7)</f>
        <v>0</v>
      </c>
      <c r="CN8" s="86">
        <f>SUM(CN7:CN7)</f>
        <v>0</v>
      </c>
      <c r="CO8" s="86">
        <f>SUM(CO7:CO7)</f>
        <v>0</v>
      </c>
      <c r="CP8" s="86">
        <f>SUM(CP7:CP7)</f>
        <v>0</v>
      </c>
      <c r="CQ8" s="86">
        <f>SUM(CQ7:CQ7)</f>
        <v>0</v>
      </c>
      <c r="CR8" s="86">
        <f>SUM(CR7:CR7)</f>
        <v>0</v>
      </c>
      <c r="CS8" s="86">
        <f>SUM(CS7:CS7)</f>
        <v>0</v>
      </c>
      <c r="CT8" s="86">
        <f>SUM(CT7:CT7)</f>
        <v>0</v>
      </c>
      <c r="CU8" s="86">
        <f>SUM(CU7:CU7)</f>
        <v>0</v>
      </c>
      <c r="CV8" s="86">
        <f>SUM(CV7:CV7)</f>
        <v>0</v>
      </c>
      <c r="CW8" s="86">
        <f>SUM(CW7:CW7)</f>
        <v>0</v>
      </c>
      <c r="CX8" s="86">
        <f>SUM(CX7:CX7)</f>
        <v>0</v>
      </c>
      <c r="CY8" s="86">
        <f>SUM(CY7:CY7)</f>
        <v>0</v>
      </c>
      <c r="CZ8" s="86">
        <f>SUM(CZ7:CZ7)</f>
        <v>0</v>
      </c>
      <c r="DA8" s="86">
        <f>SUM(DA7:DA7)</f>
        <v>0</v>
      </c>
      <c r="DB8" s="86">
        <f>SUM(DB7:DB7)</f>
        <v>0</v>
      </c>
      <c r="DC8" s="86">
        <f>SUM(DC7:DC7)</f>
        <v>0</v>
      </c>
      <c r="DD8" s="86">
        <f>SUM(DD7:DD7)</f>
        <v>0</v>
      </c>
      <c r="DE8" s="86">
        <f>SUM(DE7:DE7)</f>
        <v>0</v>
      </c>
      <c r="DF8" s="86">
        <f>SUM(DF7:DF7)</f>
        <v>0</v>
      </c>
      <c r="DG8" s="86">
        <f>SUM(DG7:DG7)</f>
        <v>0</v>
      </c>
      <c r="DH8" s="86">
        <f>SUM(DH7:DH7)</f>
        <v>0</v>
      </c>
      <c r="DI8" s="86">
        <f>SUM(DI7:DI7)</f>
        <v>0</v>
      </c>
      <c r="DJ8" s="86">
        <f>SUM(DJ7:DJ7)</f>
        <v>0</v>
      </c>
      <c r="DK8" s="86">
        <f>SUM(DK7:DK7)</f>
        <v>0</v>
      </c>
      <c r="DL8" s="86">
        <f>SUM(DL7:DL7)</f>
        <v>0</v>
      </c>
      <c r="DM8" s="86">
        <f>SUM(DM7:DM7)</f>
        <v>0</v>
      </c>
      <c r="DN8" s="76">
        <f t="shared" ref="DN8" si="2">SUM(Q8:DM8)-P8</f>
        <v>400</v>
      </c>
      <c r="DO8" s="76">
        <f t="shared" ref="DO8" si="3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TAXI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382</v>
      </c>
      <c r="B11" s="104"/>
      <c r="C11" s="105"/>
      <c r="D11" s="106">
        <f>AT8</f>
        <v>364.28571428571433</v>
      </c>
      <c r="E11" s="107"/>
      <c r="F11" t="str">
        <f>"In payment for transportation expense fare for employee (Unreorded for the month of August 2025) using housefund received on " &amp; TEXT(A7, "mmmm dd, yyyy") &amp; " with" &amp; " CPO#" &amp;B7</f>
        <v>In payment for transportation expense fare for employee (Unreorded for the month of August 2025) using housefund received on August 15, 2025 with CPO#4168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42.857142857142854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15,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7.1428571428571423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15,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400</v>
      </c>
      <c r="F14" s="111" t="str">
        <f>"Recording house fund expenses for replenishment on " &amp; TEXT(A7, "mmmm dd, yyyy")</f>
        <v>Recording house fund expenses for replenishment on August 15,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407.14285714285717</v>
      </c>
      <c r="E15" s="118">
        <f>SUM(E11:E14)</f>
        <v>407.14285714285717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15,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8608C-32E0-43A7-8DB8-C66C114A2755}">
  <sheetPr>
    <tabColor theme="5" tint="0.39997558519241921"/>
  </sheetPr>
  <dimension ref="A1:DO16"/>
  <sheetViews>
    <sheetView workbookViewId="0">
      <selection activeCell="E19" sqref="E19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45871</v>
      </c>
      <c r="B7" s="65">
        <v>4151</v>
      </c>
      <c r="C7" s="65"/>
      <c r="D7" s="66" t="s">
        <v>425</v>
      </c>
      <c r="E7" s="67" t="s">
        <v>426</v>
      </c>
      <c r="F7" s="67" t="s">
        <v>427</v>
      </c>
      <c r="G7" s="67" t="s">
        <v>428</v>
      </c>
      <c r="H7" s="68" t="s">
        <v>429</v>
      </c>
      <c r="I7" s="69"/>
      <c r="J7" s="66" t="s">
        <v>335</v>
      </c>
      <c r="K7" s="70">
        <v>1</v>
      </c>
      <c r="L7" s="70">
        <v>801</v>
      </c>
      <c r="M7" s="71">
        <f t="shared" ref="M7" si="0">K7*L7</f>
        <v>801</v>
      </c>
      <c r="N7" s="66"/>
      <c r="O7" s="72" t="s">
        <v>148</v>
      </c>
      <c r="P7" s="73">
        <f t="shared" ref="P7" si="1">M7/1.12*0.01</f>
        <v>7.1517857142857135</v>
      </c>
      <c r="Q7" s="74">
        <f t="shared" ref="Q7" si="2">M7/1.12*0.12</f>
        <v>85.821428571428555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>
        <f>M7+P7-Q7</f>
        <v>722.33035714285711</v>
      </c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801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801</v>
      </c>
      <c r="N8" s="86"/>
      <c r="O8" s="85" t="s">
        <v>148</v>
      </c>
      <c r="P8" s="86">
        <f>SUM(P7:P7)</f>
        <v>7.1517857142857135</v>
      </c>
      <c r="Q8" s="86">
        <f>SUM(Q7:Q7)</f>
        <v>85.821428571428555</v>
      </c>
      <c r="S8" s="86">
        <f>SUM(S7:S7)</f>
        <v>0</v>
      </c>
      <c r="T8" s="86">
        <f>SUM(T7:T7)</f>
        <v>0</v>
      </c>
      <c r="U8" s="86">
        <f>SUM(U7:U7)</f>
        <v>0</v>
      </c>
      <c r="V8" s="86">
        <f>SUM(V7:V7)</f>
        <v>0</v>
      </c>
      <c r="W8" s="86">
        <f>SUM(W7:W7)</f>
        <v>0</v>
      </c>
      <c r="X8" s="86">
        <f>SUM(X7:X7)</f>
        <v>0</v>
      </c>
      <c r="Y8" s="86">
        <f>SUM(Y7:Y7)</f>
        <v>0</v>
      </c>
      <c r="Z8" s="86">
        <f>SUM(Z7:Z7)</f>
        <v>0</v>
      </c>
      <c r="AA8" s="86">
        <f>SUM(AA7:AA7)</f>
        <v>0</v>
      </c>
      <c r="AB8" s="86">
        <f>SUM(AB7:AB7)</f>
        <v>0</v>
      </c>
      <c r="AC8" s="86">
        <f>SUM(AC7:AC7)</f>
        <v>0</v>
      </c>
      <c r="AD8" s="86">
        <f>SUM(AD7:AD7)</f>
        <v>0</v>
      </c>
      <c r="AE8" s="86">
        <f>SUM(AE7:AE7)</f>
        <v>0</v>
      </c>
      <c r="AF8" s="86">
        <f>SUM(AF7:AF7)</f>
        <v>0</v>
      </c>
      <c r="AG8" s="86">
        <f>SUM(AG7:AG7)</f>
        <v>0</v>
      </c>
      <c r="AH8" s="86">
        <f>SUM(AH7:AH7)</f>
        <v>0</v>
      </c>
      <c r="AI8" s="86">
        <f>SUM(AI7:AI7)</f>
        <v>0</v>
      </c>
      <c r="AJ8" s="86">
        <f>SUM(AJ7:AJ7)</f>
        <v>0</v>
      </c>
      <c r="AK8" s="86">
        <f>SUM(AK7:AK7)</f>
        <v>0</v>
      </c>
      <c r="AL8" s="86">
        <f>SUM(AL7:AL7)</f>
        <v>0</v>
      </c>
      <c r="AM8" s="86">
        <f>SUM(AM7:AM7)</f>
        <v>0</v>
      </c>
      <c r="AN8" s="86">
        <f>SUM(AN7:AN7)</f>
        <v>0</v>
      </c>
      <c r="AO8" s="86">
        <f>SUM(AO7:AO7)</f>
        <v>0</v>
      </c>
      <c r="AP8" s="86">
        <f>SUM(AP7:AP7)</f>
        <v>0</v>
      </c>
      <c r="AQ8" s="86">
        <f>SUM(AQ7:AQ7)</f>
        <v>0</v>
      </c>
      <c r="AR8" s="86">
        <f>SUM(AR7:AR7)</f>
        <v>0</v>
      </c>
      <c r="AS8" s="86">
        <f>SUM(AS7:AS7)</f>
        <v>0</v>
      </c>
      <c r="AT8" s="86">
        <f>SUM(AT7:AT7)</f>
        <v>0</v>
      </c>
      <c r="AU8" s="86">
        <f>SUM(AU7:AU7)</f>
        <v>0</v>
      </c>
      <c r="AV8" s="86">
        <f>SUM(AV7:AV7)</f>
        <v>0</v>
      </c>
      <c r="AW8" s="86">
        <f>SUM(AW7:AW7)</f>
        <v>0</v>
      </c>
      <c r="AX8" s="86">
        <f>SUM(AX7:AX7)</f>
        <v>0</v>
      </c>
      <c r="AY8" s="86">
        <f>SUM(AY7:AY7)</f>
        <v>0</v>
      </c>
      <c r="AZ8" s="86">
        <f>SUM(AZ7:AZ7)</f>
        <v>0</v>
      </c>
      <c r="BA8" s="86">
        <f>SUM(BA7:BA7)</f>
        <v>0</v>
      </c>
      <c r="BB8" s="86">
        <f>SUM(BB7:BB7)</f>
        <v>0</v>
      </c>
      <c r="BC8" s="86">
        <f>SUM(BC7:BC7)</f>
        <v>0</v>
      </c>
      <c r="BD8" s="86">
        <f>SUM(BD7:BD7)</f>
        <v>0</v>
      </c>
      <c r="BE8" s="86">
        <f>SUM(BE7:BE7)</f>
        <v>0</v>
      </c>
      <c r="BF8" s="86">
        <f>SUM(BF7:BF7)</f>
        <v>0</v>
      </c>
      <c r="BG8" s="86">
        <f>SUM(BG7:BG7)</f>
        <v>0</v>
      </c>
      <c r="BH8" s="86">
        <f>SUM(BH7:BH7)</f>
        <v>0</v>
      </c>
      <c r="BI8" s="86">
        <f>SUM(BI7:BI7)</f>
        <v>0</v>
      </c>
      <c r="BJ8" s="86">
        <f>SUM(BJ7:BJ7)</f>
        <v>0</v>
      </c>
      <c r="BK8" s="86">
        <f>SUM(BK7:BK7)</f>
        <v>0</v>
      </c>
      <c r="BL8" s="86">
        <f>SUM(BL7:BL7)</f>
        <v>0</v>
      </c>
      <c r="BM8" s="86">
        <f>SUM(BM7:BM7)</f>
        <v>0</v>
      </c>
      <c r="BN8" s="86">
        <f>SUM(BN7:BN7)</f>
        <v>0</v>
      </c>
      <c r="BO8" s="86">
        <f>SUM(BO7:BO7)</f>
        <v>0</v>
      </c>
      <c r="BP8" s="86">
        <f>SUM(BP7:BP7)</f>
        <v>0</v>
      </c>
      <c r="BQ8" s="86">
        <f>SUM(BQ7:BQ7)</f>
        <v>0</v>
      </c>
      <c r="BR8" s="86">
        <f>SUM(BR7:BR7)</f>
        <v>0</v>
      </c>
      <c r="BS8" s="86">
        <f>SUM(BS7:BS7)</f>
        <v>0</v>
      </c>
      <c r="BT8" s="86">
        <f>SUM(BT7:BT7)</f>
        <v>0</v>
      </c>
      <c r="BU8" s="86">
        <f>SUM(BU7:BU7)</f>
        <v>0</v>
      </c>
      <c r="BV8" s="86">
        <f>SUM(BV7:BV7)</f>
        <v>0</v>
      </c>
      <c r="BW8" s="86">
        <f>SUM(BW7:BW7)</f>
        <v>0</v>
      </c>
      <c r="BX8" s="86">
        <f>SUM(BX7:BX7)</f>
        <v>0</v>
      </c>
      <c r="BY8" s="86">
        <f>SUM(BY7:BY7)</f>
        <v>0</v>
      </c>
      <c r="BZ8" s="86">
        <f>SUM(BZ7:BZ7)</f>
        <v>722.33035714285711</v>
      </c>
      <c r="CA8" s="86">
        <f>SUM(CA7:CA7)</f>
        <v>0</v>
      </c>
      <c r="CB8" s="86">
        <f>SUM(CB7:CB7)</f>
        <v>0</v>
      </c>
      <c r="CC8" s="86">
        <f>SUM(CC7:CC7)</f>
        <v>0</v>
      </c>
      <c r="CD8" s="86">
        <f>SUM(CD7:CD7)</f>
        <v>0</v>
      </c>
      <c r="CE8" s="86">
        <f>SUM(CE7:CE7)</f>
        <v>0</v>
      </c>
      <c r="CF8" s="86">
        <f>SUM(CF7:CF7)</f>
        <v>0</v>
      </c>
      <c r="CG8" s="86">
        <f>SUM(CG7:CG7)</f>
        <v>0</v>
      </c>
      <c r="CH8" s="86">
        <f>SUM(CH7:CH7)</f>
        <v>0</v>
      </c>
      <c r="CI8" s="86">
        <f>SUM(CI7:CI7)</f>
        <v>0</v>
      </c>
      <c r="CJ8" s="86">
        <f>SUM(CJ7:CJ7)</f>
        <v>0</v>
      </c>
      <c r="CK8" s="86">
        <f>SUM(CK7:CK7)</f>
        <v>0</v>
      </c>
      <c r="CL8" s="86">
        <f>SUM(CL7:CL7)</f>
        <v>0</v>
      </c>
      <c r="CM8" s="86">
        <f>SUM(CM7:CM7)</f>
        <v>0</v>
      </c>
      <c r="CN8" s="86">
        <f>SUM(CN7:CN7)</f>
        <v>0</v>
      </c>
      <c r="CO8" s="86">
        <f>SUM(CO7:CO7)</f>
        <v>0</v>
      </c>
      <c r="CP8" s="86">
        <f>SUM(CP7:CP7)</f>
        <v>0</v>
      </c>
      <c r="CQ8" s="86">
        <f>SUM(CQ7:CQ7)</f>
        <v>0</v>
      </c>
      <c r="CR8" s="86">
        <f>SUM(CR7:CR7)</f>
        <v>0</v>
      </c>
      <c r="CS8" s="86">
        <f>SUM(CS7:CS7)</f>
        <v>0</v>
      </c>
      <c r="CT8" s="86">
        <f>SUM(CT7:CT7)</f>
        <v>0</v>
      </c>
      <c r="CU8" s="86">
        <f>SUM(CU7:CU7)</f>
        <v>0</v>
      </c>
      <c r="CV8" s="86">
        <f>SUM(CV7:CV7)</f>
        <v>0</v>
      </c>
      <c r="CW8" s="86">
        <f>SUM(CW7:CW7)</f>
        <v>0</v>
      </c>
      <c r="CX8" s="86">
        <f>SUM(CX7:CX7)</f>
        <v>0</v>
      </c>
      <c r="CY8" s="86">
        <f>SUM(CY7:CY7)</f>
        <v>0</v>
      </c>
      <c r="CZ8" s="86">
        <f>SUM(CZ7:CZ7)</f>
        <v>0</v>
      </c>
      <c r="DA8" s="86">
        <f>SUM(DA7:DA7)</f>
        <v>0</v>
      </c>
      <c r="DB8" s="86">
        <f>SUM(DB7:DB7)</f>
        <v>0</v>
      </c>
      <c r="DC8" s="86">
        <f>SUM(DC7:DC7)</f>
        <v>0</v>
      </c>
      <c r="DD8" s="86">
        <f>SUM(DD7:DD7)</f>
        <v>0</v>
      </c>
      <c r="DE8" s="86">
        <f>SUM(DE7:DE7)</f>
        <v>0</v>
      </c>
      <c r="DF8" s="86">
        <f>SUM(DF7:DF7)</f>
        <v>0</v>
      </c>
      <c r="DG8" s="86">
        <f>SUM(DG7:DG7)</f>
        <v>0</v>
      </c>
      <c r="DH8" s="86">
        <f>SUM(DH7:DH7)</f>
        <v>0</v>
      </c>
      <c r="DI8" s="86">
        <f>SUM(DI7:DI7)</f>
        <v>0</v>
      </c>
      <c r="DJ8" s="86">
        <f>SUM(DJ7:DJ7)</f>
        <v>0</v>
      </c>
      <c r="DK8" s="86">
        <f>SUM(DK7:DK7)</f>
        <v>0</v>
      </c>
      <c r="DL8" s="86">
        <f>SUM(DL7:DL7)</f>
        <v>0</v>
      </c>
      <c r="DM8" s="86">
        <f>SUM(DM7:DM7)</f>
        <v>0</v>
      </c>
      <c r="DN8" s="76">
        <f t="shared" ref="DN8" si="3">SUM(Q8:DM8)-P8</f>
        <v>801</v>
      </c>
      <c r="DO8" s="76">
        <f t="shared" ref="DO8" si="4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COAST PACIFIC GOLDEN MILESTONE CORPORATION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430</v>
      </c>
      <c r="B11" s="104"/>
      <c r="C11" s="105"/>
      <c r="D11" s="106">
        <f>BZ8</f>
        <v>722.33035714285711</v>
      </c>
      <c r="E11" s="107"/>
      <c r="F11" t="str">
        <f>"In payment for 3 pax of employees staff meal for travel expense going to manila (Unrecorded for the month of August 2025) using housefund received on " &amp; TEXT(A7, "mmmm dd, yyyy") &amp; " with SI#215263" &amp; " CPO#" &amp;B7</f>
        <v>In payment for 3 pax of employees staff meal for travel expense going to manila (Unrecorded for the month of August 2025) using housefund received on August 02, 2025 with SI#215263 CPO#4151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85.821428571428555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02,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7.1517857142857135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02,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801</v>
      </c>
      <c r="F14" s="111" t="str">
        <f>"Recording house fund expenses for replenishment on " &amp; TEXT(A7, "mmmm dd, yyyy")</f>
        <v>Recording house fund expenses for replenishment on August 02,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808.15178571428567</v>
      </c>
      <c r="E15" s="118">
        <f>SUM(E11:E14)</f>
        <v>808.15178571428567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02,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93EBB-BAB5-4223-95E0-246AF71FBD41}">
  <sheetPr>
    <tabColor theme="5" tint="0.39997558519241921"/>
  </sheetPr>
  <dimension ref="A1:DO16"/>
  <sheetViews>
    <sheetView workbookViewId="0">
      <selection activeCell="G12" sqref="G12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45871</v>
      </c>
      <c r="B7" s="65">
        <v>4151</v>
      </c>
      <c r="C7" s="65"/>
      <c r="D7" s="66" t="s">
        <v>425</v>
      </c>
      <c r="E7" s="67" t="s">
        <v>431</v>
      </c>
      <c r="F7" s="67"/>
      <c r="G7" s="67" t="s">
        <v>432</v>
      </c>
      <c r="H7" s="68" t="s">
        <v>433</v>
      </c>
      <c r="I7" s="69"/>
      <c r="J7" s="66" t="s">
        <v>362</v>
      </c>
      <c r="K7" s="70">
        <v>1</v>
      </c>
      <c r="L7" s="70">
        <v>200</v>
      </c>
      <c r="M7" s="71">
        <f t="shared" ref="M7" si="0">K7*L7</f>
        <v>200</v>
      </c>
      <c r="N7" s="66"/>
      <c r="O7" s="72" t="s">
        <v>148</v>
      </c>
      <c r="P7" s="73">
        <f>M7/1.12*0</f>
        <v>0</v>
      </c>
      <c r="Q7" s="74">
        <f t="shared" ref="Q7" si="1">M7/1.12*0.12</f>
        <v>21.428571428571427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75">
        <f>M7+P7-Q7</f>
        <v>178.57142857142858</v>
      </c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200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200</v>
      </c>
      <c r="N8" s="86"/>
      <c r="O8" s="85" t="s">
        <v>148</v>
      </c>
      <c r="P8" s="86">
        <f>SUM(P7:P7)</f>
        <v>0</v>
      </c>
      <c r="Q8" s="86">
        <f>SUM(Q7:Q7)</f>
        <v>21.428571428571427</v>
      </c>
      <c r="R8" s="86">
        <f>SUM(R7:R7)</f>
        <v>0</v>
      </c>
      <c r="S8" s="86">
        <f>SUM(S7:S7)</f>
        <v>0</v>
      </c>
      <c r="T8" s="86">
        <f>SUM(T7:T7)</f>
        <v>0</v>
      </c>
      <c r="U8" s="86">
        <f>SUM(U7:U7)</f>
        <v>0</v>
      </c>
      <c r="V8" s="86">
        <f>SUM(V7:V7)</f>
        <v>0</v>
      </c>
      <c r="W8" s="86">
        <f>SUM(W7:W7)</f>
        <v>0</v>
      </c>
      <c r="X8" s="86">
        <f>SUM(X7:X7)</f>
        <v>0</v>
      </c>
      <c r="Y8" s="86">
        <f>SUM(Y7:Y7)</f>
        <v>0</v>
      </c>
      <c r="Z8" s="86">
        <f>SUM(Z7:Z7)</f>
        <v>0</v>
      </c>
      <c r="AA8" s="86">
        <f>SUM(AA7:AA7)</f>
        <v>0</v>
      </c>
      <c r="AB8" s="86">
        <f>SUM(AB7:AB7)</f>
        <v>0</v>
      </c>
      <c r="AC8" s="86">
        <f>SUM(AC7:AC7)</f>
        <v>0</v>
      </c>
      <c r="AD8" s="86">
        <f>SUM(AD7:AD7)</f>
        <v>0</v>
      </c>
      <c r="AE8" s="86">
        <f>SUM(AE7:AE7)</f>
        <v>0</v>
      </c>
      <c r="AF8" s="86">
        <f>SUM(AF7:AF7)</f>
        <v>0</v>
      </c>
      <c r="AG8" s="86">
        <f>SUM(AG7:AG7)</f>
        <v>0</v>
      </c>
      <c r="AH8" s="86">
        <f>SUM(AH7:AH7)</f>
        <v>0</v>
      </c>
      <c r="AI8" s="86">
        <f>SUM(AI7:AI7)</f>
        <v>0</v>
      </c>
      <c r="AJ8" s="86">
        <f>SUM(AJ7:AJ7)</f>
        <v>0</v>
      </c>
      <c r="AK8" s="86">
        <f>SUM(AK7:AK7)</f>
        <v>0</v>
      </c>
      <c r="AL8" s="86">
        <f>SUM(AL7:AL7)</f>
        <v>0</v>
      </c>
      <c r="AM8" s="86">
        <f>SUM(AM7:AM7)</f>
        <v>0</v>
      </c>
      <c r="AN8" s="86">
        <f>SUM(AN7:AN7)</f>
        <v>0</v>
      </c>
      <c r="AO8" s="86">
        <f>SUM(AO7:AO7)</f>
        <v>0</v>
      </c>
      <c r="AP8" s="86">
        <f>SUM(AP7:AP7)</f>
        <v>0</v>
      </c>
      <c r="AQ8" s="86">
        <f>SUM(AQ7:AQ7)</f>
        <v>0</v>
      </c>
      <c r="AR8" s="86">
        <f>SUM(AR7:AR7)</f>
        <v>0</v>
      </c>
      <c r="AS8" s="86">
        <f>SUM(AS7:AS7)</f>
        <v>0</v>
      </c>
      <c r="AT8" s="86">
        <f>SUM(AT7:AT7)</f>
        <v>0</v>
      </c>
      <c r="AU8" s="86">
        <f>SUM(AU7:AU7)</f>
        <v>0</v>
      </c>
      <c r="AV8" s="86">
        <f>SUM(AV7:AV7)</f>
        <v>0</v>
      </c>
      <c r="AW8" s="86">
        <f>SUM(AW7:AW7)</f>
        <v>0</v>
      </c>
      <c r="AX8" s="86">
        <f>SUM(AX7:AX7)</f>
        <v>0</v>
      </c>
      <c r="AY8" s="86">
        <f>SUM(AY7:AY7)</f>
        <v>0</v>
      </c>
      <c r="AZ8" s="86">
        <f>SUM(AZ7:AZ7)</f>
        <v>0</v>
      </c>
      <c r="BA8" s="86">
        <f>SUM(BA7:BA7)</f>
        <v>0</v>
      </c>
      <c r="BB8" s="86">
        <f>SUM(BB7:BB7)</f>
        <v>0</v>
      </c>
      <c r="BC8" s="86">
        <f>SUM(BC7:BC7)</f>
        <v>0</v>
      </c>
      <c r="BD8" s="86">
        <f>SUM(BD7:BD7)</f>
        <v>0</v>
      </c>
      <c r="BE8" s="86">
        <f>SUM(BE7:BE7)</f>
        <v>0</v>
      </c>
      <c r="BF8" s="86">
        <f>SUM(BF7:BF7)</f>
        <v>178.57142857142858</v>
      </c>
      <c r="BG8" s="86">
        <f>SUM(BG7:BG7)</f>
        <v>0</v>
      </c>
      <c r="BH8" s="86">
        <f>SUM(BH7:BH7)</f>
        <v>0</v>
      </c>
      <c r="BI8" s="86">
        <f>SUM(BI7:BI7)</f>
        <v>0</v>
      </c>
      <c r="BJ8" s="86">
        <f>SUM(BJ7:BJ7)</f>
        <v>0</v>
      </c>
      <c r="BK8" s="86">
        <f>SUM(BK7:BK7)</f>
        <v>0</v>
      </c>
      <c r="BL8" s="86">
        <f>SUM(BL7:BL7)</f>
        <v>0</v>
      </c>
      <c r="BM8" s="86">
        <f>SUM(BM7:BM7)</f>
        <v>0</v>
      </c>
      <c r="BN8" s="86">
        <f>SUM(BN7:BN7)</f>
        <v>0</v>
      </c>
      <c r="BO8" s="86">
        <f>SUM(BO7:BO7)</f>
        <v>0</v>
      </c>
      <c r="BP8" s="86">
        <f>SUM(BP7:BP7)</f>
        <v>0</v>
      </c>
      <c r="BQ8" s="86">
        <f>SUM(BQ7:BQ7)</f>
        <v>0</v>
      </c>
      <c r="BR8" s="86">
        <f>SUM(BR7:BR7)</f>
        <v>0</v>
      </c>
      <c r="BS8" s="86">
        <f>SUM(BS7:BS7)</f>
        <v>0</v>
      </c>
      <c r="BT8" s="86">
        <f>SUM(BT7:BT7)</f>
        <v>0</v>
      </c>
      <c r="BU8" s="86">
        <f>SUM(BU7:BU7)</f>
        <v>0</v>
      </c>
      <c r="BV8" s="86">
        <f>SUM(BV7:BV7)</f>
        <v>0</v>
      </c>
      <c r="BW8" s="86">
        <f>SUM(BW7:BW7)</f>
        <v>0</v>
      </c>
      <c r="BX8" s="86">
        <f>SUM(BX7:BX7)</f>
        <v>0</v>
      </c>
      <c r="BY8" s="86">
        <f>SUM(BY7:BY7)</f>
        <v>0</v>
      </c>
      <c r="BZ8" s="86">
        <f>SUM(BZ7:BZ7)</f>
        <v>0</v>
      </c>
      <c r="CA8" s="86">
        <f>SUM(CA7:CA7)</f>
        <v>0</v>
      </c>
      <c r="CB8" s="86">
        <f>SUM(CB7:CB7)</f>
        <v>0</v>
      </c>
      <c r="CC8" s="86">
        <f>SUM(CC7:CC7)</f>
        <v>0</v>
      </c>
      <c r="CD8" s="86">
        <f>SUM(CD7:CD7)</f>
        <v>0</v>
      </c>
      <c r="CE8" s="86">
        <f>SUM(CE7:CE7)</f>
        <v>0</v>
      </c>
      <c r="CF8" s="86">
        <f>SUM(CF7:CF7)</f>
        <v>0</v>
      </c>
      <c r="CG8" s="86">
        <f>SUM(CG7:CG7)</f>
        <v>0</v>
      </c>
      <c r="CH8" s="86">
        <f>SUM(CH7:CH7)</f>
        <v>0</v>
      </c>
      <c r="CI8" s="86">
        <f>SUM(CI7:CI7)</f>
        <v>0</v>
      </c>
      <c r="CJ8" s="86">
        <f>SUM(CJ7:CJ7)</f>
        <v>0</v>
      </c>
      <c r="CK8" s="86">
        <f>SUM(CK7:CK7)</f>
        <v>0</v>
      </c>
      <c r="CL8" s="86">
        <f>SUM(CL7:CL7)</f>
        <v>0</v>
      </c>
      <c r="CM8" s="86">
        <f>SUM(CM7:CM7)</f>
        <v>0</v>
      </c>
      <c r="CN8" s="86">
        <f>SUM(CN7:CN7)</f>
        <v>0</v>
      </c>
      <c r="CO8" s="86">
        <f>SUM(CO7:CO7)</f>
        <v>0</v>
      </c>
      <c r="CP8" s="86">
        <f>SUM(CP7:CP7)</f>
        <v>0</v>
      </c>
      <c r="CQ8" s="86">
        <f>SUM(CQ7:CQ7)</f>
        <v>0</v>
      </c>
      <c r="CR8" s="86">
        <f>SUM(CR7:CR7)</f>
        <v>0</v>
      </c>
      <c r="CS8" s="86">
        <f>SUM(CS7:CS7)</f>
        <v>0</v>
      </c>
      <c r="CT8" s="86">
        <f>SUM(CT7:CT7)</f>
        <v>0</v>
      </c>
      <c r="CU8" s="86">
        <f>SUM(CU7:CU7)</f>
        <v>0</v>
      </c>
      <c r="CV8" s="86">
        <f>SUM(CV7:CV7)</f>
        <v>0</v>
      </c>
      <c r="CW8" s="86">
        <f>SUM(CW7:CW7)</f>
        <v>0</v>
      </c>
      <c r="CX8" s="86">
        <f>SUM(CX7:CX7)</f>
        <v>0</v>
      </c>
      <c r="CY8" s="86">
        <f>SUM(CY7:CY7)</f>
        <v>0</v>
      </c>
      <c r="CZ8" s="86">
        <f>SUM(CZ7:CZ7)</f>
        <v>0</v>
      </c>
      <c r="DA8" s="86">
        <f>SUM(DA7:DA7)</f>
        <v>0</v>
      </c>
      <c r="DB8" s="86">
        <f>SUM(DB7:DB7)</f>
        <v>0</v>
      </c>
      <c r="DC8" s="86">
        <f>SUM(DC7:DC7)</f>
        <v>0</v>
      </c>
      <c r="DD8" s="86">
        <f>SUM(DD7:DD7)</f>
        <v>0</v>
      </c>
      <c r="DE8" s="86">
        <f>SUM(DE7:DE7)</f>
        <v>0</v>
      </c>
      <c r="DF8" s="86">
        <f>SUM(DF7:DF7)</f>
        <v>0</v>
      </c>
      <c r="DG8" s="86">
        <f>SUM(DG7:DG7)</f>
        <v>0</v>
      </c>
      <c r="DH8" s="86">
        <f>SUM(DH7:DH7)</f>
        <v>0</v>
      </c>
      <c r="DI8" s="86">
        <f>SUM(DI7:DI7)</f>
        <v>0</v>
      </c>
      <c r="DJ8" s="86">
        <f>SUM(DJ7:DJ7)</f>
        <v>0</v>
      </c>
      <c r="DK8" s="86">
        <f>SUM(DK7:DK7)</f>
        <v>0</v>
      </c>
      <c r="DL8" s="86">
        <f>SUM(DL7:DL7)</f>
        <v>0</v>
      </c>
      <c r="DM8" s="86">
        <f>SUM(DM7:DM7)</f>
        <v>0</v>
      </c>
      <c r="DN8" s="76">
        <f t="shared" ref="DN8" si="2">SUM(Q8:DM8)-P8</f>
        <v>200</v>
      </c>
      <c r="DO8" s="76">
        <f t="shared" ref="DO8" si="3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D' FRADA SERVICES INC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27</v>
      </c>
      <c r="B11" s="104"/>
      <c r="C11" s="105"/>
      <c r="D11" s="106">
        <f>BF8</f>
        <v>178.57142857142858</v>
      </c>
      <c r="E11" s="107"/>
      <c r="F11" t="str">
        <f>"In payment for cargo fee in terminal going to manila (Unrecorded for the month of August 2025) using housefund received on " &amp; TEXT(A7, "mmmm dd, yyyy") &amp; " with SI#10000104660048" &amp; " CPO#" &amp;B7</f>
        <v>In payment for cargo fee in terminal going to manila (Unrecorded for the month of August 2025) using housefund received on August 02, 2025 with SI#10000104660048 CPO#4151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21.428571428571427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02,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02,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200</v>
      </c>
      <c r="F14" s="111" t="str">
        <f>"Recording house fund expenses for replenishment on " &amp; TEXT(A7, "mmmm dd, yyyy")</f>
        <v>Recording house fund expenses for replenishment on August 02,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200</v>
      </c>
      <c r="E15" s="118">
        <f>SUM(E11:E14)</f>
        <v>200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02,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FBC7F-2338-488A-90CA-641D7A20017E}">
  <sheetPr>
    <tabColor theme="5" tint="0.39997558519241921"/>
  </sheetPr>
  <dimension ref="A1:DO16"/>
  <sheetViews>
    <sheetView workbookViewId="0">
      <selection activeCell="M16" sqref="M1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45871</v>
      </c>
      <c r="B7" s="65">
        <v>4151</v>
      </c>
      <c r="C7" s="65"/>
      <c r="D7" s="66" t="s">
        <v>425</v>
      </c>
      <c r="E7" s="67" t="s">
        <v>434</v>
      </c>
      <c r="F7" s="67" t="s">
        <v>435</v>
      </c>
      <c r="G7" s="67" t="s">
        <v>436</v>
      </c>
      <c r="H7" s="68" t="s">
        <v>437</v>
      </c>
      <c r="I7" s="69"/>
      <c r="J7" s="66" t="s">
        <v>335</v>
      </c>
      <c r="K7" s="70">
        <v>1</v>
      </c>
      <c r="L7" s="70">
        <v>740</v>
      </c>
      <c r="M7" s="71">
        <f t="shared" ref="M7" si="0">K7*L7</f>
        <v>740</v>
      </c>
      <c r="N7" s="66"/>
      <c r="O7" s="72" t="s">
        <v>148</v>
      </c>
      <c r="P7" s="73">
        <f t="shared" ref="P7" si="1">M7/1.12*0.01</f>
        <v>6.6071428571428568</v>
      </c>
      <c r="Q7" s="74">
        <f t="shared" ref="Q7" si="2">M7/1.12*0.12</f>
        <v>79.285714285714278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>
        <f>M7+P7-Q7</f>
        <v>667.32142857142867</v>
      </c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740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740</v>
      </c>
      <c r="N8" s="86"/>
      <c r="O8" s="85" t="s">
        <v>148</v>
      </c>
      <c r="P8" s="86">
        <f>SUM(P7:P7)</f>
        <v>6.6071428571428568</v>
      </c>
      <c r="Q8" s="86">
        <f>SUM(Q7:Q7)</f>
        <v>79.285714285714278</v>
      </c>
      <c r="R8" s="86">
        <f>SUM(R7:R7)</f>
        <v>0</v>
      </c>
      <c r="S8" s="86">
        <f>SUM(S7:S7)</f>
        <v>0</v>
      </c>
      <c r="T8" s="86">
        <f>SUM(T7:T7)</f>
        <v>0</v>
      </c>
      <c r="U8" s="86">
        <f>SUM(U7:U7)</f>
        <v>0</v>
      </c>
      <c r="V8" s="86">
        <f>SUM(V7:V7)</f>
        <v>0</v>
      </c>
      <c r="W8" s="86">
        <f>SUM(W7:W7)</f>
        <v>0</v>
      </c>
      <c r="X8" s="86">
        <f>SUM(X7:X7)</f>
        <v>0</v>
      </c>
      <c r="Y8" s="86">
        <f>SUM(Y7:Y7)</f>
        <v>0</v>
      </c>
      <c r="Z8" s="86">
        <f>SUM(Z7:Z7)</f>
        <v>0</v>
      </c>
      <c r="AA8" s="86">
        <f>SUM(AA7:AA7)</f>
        <v>0</v>
      </c>
      <c r="AB8" s="86">
        <f>SUM(AB7:AB7)</f>
        <v>0</v>
      </c>
      <c r="AC8" s="86">
        <f>SUM(AC7:AC7)</f>
        <v>0</v>
      </c>
      <c r="AD8" s="86">
        <f>SUM(AD7:AD7)</f>
        <v>0</v>
      </c>
      <c r="AE8" s="86">
        <f>SUM(AE7:AE7)</f>
        <v>0</v>
      </c>
      <c r="AF8" s="86">
        <f>SUM(AF7:AF7)</f>
        <v>0</v>
      </c>
      <c r="AG8" s="86">
        <f>SUM(AG7:AG7)</f>
        <v>0</v>
      </c>
      <c r="AH8" s="86">
        <f>SUM(AH7:AH7)</f>
        <v>0</v>
      </c>
      <c r="AI8" s="86">
        <f>SUM(AI7:AI7)</f>
        <v>0</v>
      </c>
      <c r="AJ8" s="86">
        <f>SUM(AJ7:AJ7)</f>
        <v>0</v>
      </c>
      <c r="AK8" s="86">
        <f>SUM(AK7:AK7)</f>
        <v>0</v>
      </c>
      <c r="AL8" s="86">
        <f>SUM(AL7:AL7)</f>
        <v>0</v>
      </c>
      <c r="AM8" s="86">
        <f>SUM(AM7:AM7)</f>
        <v>0</v>
      </c>
      <c r="AN8" s="86">
        <f>SUM(AN7:AN7)</f>
        <v>0</v>
      </c>
      <c r="AO8" s="86">
        <f>SUM(AO7:AO7)</f>
        <v>0</v>
      </c>
      <c r="AP8" s="86">
        <f>SUM(AP7:AP7)</f>
        <v>0</v>
      </c>
      <c r="AQ8" s="86">
        <f>SUM(AQ7:AQ7)</f>
        <v>0</v>
      </c>
      <c r="AR8" s="86">
        <f>SUM(AR7:AR7)</f>
        <v>0</v>
      </c>
      <c r="AS8" s="86">
        <f>SUM(AS7:AS7)</f>
        <v>0</v>
      </c>
      <c r="AT8" s="86">
        <f>SUM(AT7:AT7)</f>
        <v>0</v>
      </c>
      <c r="AU8" s="86">
        <f>SUM(AU7:AU7)</f>
        <v>0</v>
      </c>
      <c r="AV8" s="86">
        <f>SUM(AV7:AV7)</f>
        <v>0</v>
      </c>
      <c r="AW8" s="86">
        <f>SUM(AW7:AW7)</f>
        <v>0</v>
      </c>
      <c r="AX8" s="86">
        <f>SUM(AX7:AX7)</f>
        <v>0</v>
      </c>
      <c r="AY8" s="86">
        <f>SUM(AY7:AY7)</f>
        <v>0</v>
      </c>
      <c r="AZ8" s="86">
        <f>SUM(AZ7:AZ7)</f>
        <v>0</v>
      </c>
      <c r="BA8" s="86">
        <f>SUM(BA7:BA7)</f>
        <v>0</v>
      </c>
      <c r="BB8" s="86">
        <f>SUM(BB7:BB7)</f>
        <v>0</v>
      </c>
      <c r="BC8" s="86">
        <f>SUM(BC7:BC7)</f>
        <v>0</v>
      </c>
      <c r="BD8" s="86">
        <f>SUM(BD7:BD7)</f>
        <v>0</v>
      </c>
      <c r="BE8" s="86">
        <f>SUM(BE7:BE7)</f>
        <v>0</v>
      </c>
      <c r="BF8" s="86">
        <f>SUM(BF7:BF7)</f>
        <v>0</v>
      </c>
      <c r="BG8" s="86">
        <f>SUM(BG7:BG7)</f>
        <v>0</v>
      </c>
      <c r="BH8" s="86">
        <f>SUM(BH7:BH7)</f>
        <v>0</v>
      </c>
      <c r="BI8" s="86">
        <f>SUM(BI7:BI7)</f>
        <v>0</v>
      </c>
      <c r="BJ8" s="86">
        <f>SUM(BJ7:BJ7)</f>
        <v>0</v>
      </c>
      <c r="BK8" s="86">
        <f>SUM(BK7:BK7)</f>
        <v>0</v>
      </c>
      <c r="BL8" s="86">
        <f>SUM(BL7:BL7)</f>
        <v>0</v>
      </c>
      <c r="BM8" s="86">
        <f>SUM(BM7:BM7)</f>
        <v>0</v>
      </c>
      <c r="BN8" s="86">
        <f>SUM(BN7:BN7)</f>
        <v>0</v>
      </c>
      <c r="BO8" s="86">
        <f>SUM(BO7:BO7)</f>
        <v>0</v>
      </c>
      <c r="BP8" s="86">
        <f>SUM(BP7:BP7)</f>
        <v>0</v>
      </c>
      <c r="BQ8" s="86">
        <f>SUM(BQ7:BQ7)</f>
        <v>0</v>
      </c>
      <c r="BR8" s="86">
        <f>SUM(BR7:BR7)</f>
        <v>0</v>
      </c>
      <c r="BS8" s="86">
        <f>SUM(BS7:BS7)</f>
        <v>0</v>
      </c>
      <c r="BT8" s="86">
        <f>SUM(BT7:BT7)</f>
        <v>0</v>
      </c>
      <c r="BU8" s="86">
        <f>SUM(BU7:BU7)</f>
        <v>0</v>
      </c>
      <c r="BV8" s="86">
        <f>SUM(BV7:BV7)</f>
        <v>0</v>
      </c>
      <c r="BW8" s="86">
        <f>SUM(BW7:BW7)</f>
        <v>0</v>
      </c>
      <c r="BX8" s="86">
        <f>SUM(BX7:BX7)</f>
        <v>0</v>
      </c>
      <c r="BY8" s="86">
        <f>SUM(BY7:BY7)</f>
        <v>0</v>
      </c>
      <c r="BZ8" s="86">
        <f>SUM(BZ7:BZ7)</f>
        <v>667.32142857142867</v>
      </c>
      <c r="CA8" s="86">
        <f>SUM(CA7:CA7)</f>
        <v>0</v>
      </c>
      <c r="CB8" s="86">
        <f>SUM(CB7:CB7)</f>
        <v>0</v>
      </c>
      <c r="CC8" s="86">
        <f>SUM(CC7:CC7)</f>
        <v>0</v>
      </c>
      <c r="CD8" s="86">
        <f>SUM(CD7:CD7)</f>
        <v>0</v>
      </c>
      <c r="CE8" s="86">
        <f>SUM(CE7:CE7)</f>
        <v>0</v>
      </c>
      <c r="CF8" s="86">
        <f>SUM(CF7:CF7)</f>
        <v>0</v>
      </c>
      <c r="CG8" s="86">
        <f>SUM(CG7:CG7)</f>
        <v>0</v>
      </c>
      <c r="CH8" s="86">
        <f>SUM(CH7:CH7)</f>
        <v>0</v>
      </c>
      <c r="CI8" s="86">
        <f>SUM(CI7:CI7)</f>
        <v>0</v>
      </c>
      <c r="CJ8" s="86">
        <f>SUM(CJ7:CJ7)</f>
        <v>0</v>
      </c>
      <c r="CK8" s="86">
        <f>SUM(CK7:CK7)</f>
        <v>0</v>
      </c>
      <c r="CL8" s="86">
        <f>SUM(CL7:CL7)</f>
        <v>0</v>
      </c>
      <c r="CM8" s="86">
        <f>SUM(CM7:CM7)</f>
        <v>0</v>
      </c>
      <c r="CN8" s="86">
        <f>SUM(CN7:CN7)</f>
        <v>0</v>
      </c>
      <c r="CO8" s="86">
        <f>SUM(CO7:CO7)</f>
        <v>0</v>
      </c>
      <c r="CP8" s="86">
        <f>SUM(CP7:CP7)</f>
        <v>0</v>
      </c>
      <c r="CQ8" s="86">
        <f>SUM(CQ7:CQ7)</f>
        <v>0</v>
      </c>
      <c r="CR8" s="86">
        <f>SUM(CR7:CR7)</f>
        <v>0</v>
      </c>
      <c r="CS8" s="86">
        <f>SUM(CS7:CS7)</f>
        <v>0</v>
      </c>
      <c r="CT8" s="86">
        <f>SUM(CT7:CT7)</f>
        <v>0</v>
      </c>
      <c r="CU8" s="86">
        <f>SUM(CU7:CU7)</f>
        <v>0</v>
      </c>
      <c r="CV8" s="86">
        <f>SUM(CV7:CV7)</f>
        <v>0</v>
      </c>
      <c r="CW8" s="86">
        <f>SUM(CW7:CW7)</f>
        <v>0</v>
      </c>
      <c r="CX8" s="86">
        <f>SUM(CX7:CX7)</f>
        <v>0</v>
      </c>
      <c r="CY8" s="86">
        <f>SUM(CY7:CY7)</f>
        <v>0</v>
      </c>
      <c r="CZ8" s="86">
        <f>SUM(CZ7:CZ7)</f>
        <v>0</v>
      </c>
      <c r="DA8" s="86">
        <f>SUM(DA7:DA7)</f>
        <v>0</v>
      </c>
      <c r="DB8" s="86">
        <f>SUM(DB7:DB7)</f>
        <v>0</v>
      </c>
      <c r="DC8" s="86">
        <f>SUM(DC7:DC7)</f>
        <v>0</v>
      </c>
      <c r="DD8" s="86">
        <f>SUM(DD7:DD7)</f>
        <v>0</v>
      </c>
      <c r="DE8" s="86">
        <f>SUM(DE7:DE7)</f>
        <v>0</v>
      </c>
      <c r="DF8" s="86">
        <f>SUM(DF7:DF7)</f>
        <v>0</v>
      </c>
      <c r="DG8" s="86">
        <f>SUM(DG7:DG7)</f>
        <v>0</v>
      </c>
      <c r="DH8" s="86">
        <f>SUM(DH7:DH7)</f>
        <v>0</v>
      </c>
      <c r="DI8" s="86">
        <f>SUM(DI7:DI7)</f>
        <v>0</v>
      </c>
      <c r="DJ8" s="86">
        <f>SUM(DJ7:DJ7)</f>
        <v>0</v>
      </c>
      <c r="DK8" s="86">
        <f>SUM(DK7:DK7)</f>
        <v>0</v>
      </c>
      <c r="DL8" s="86">
        <f>SUM(DL7:DL7)</f>
        <v>0</v>
      </c>
      <c r="DM8" s="86">
        <f>SUM(DM7:DM7)</f>
        <v>0</v>
      </c>
      <c r="DN8" s="76">
        <f t="shared" ref="DN8" si="3">SUM(Q8:DM8)-P8</f>
        <v>740</v>
      </c>
      <c r="DO8" s="76">
        <f t="shared" ref="DO8" si="4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KA TUNYINGS CAFÉ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357</v>
      </c>
      <c r="B11" s="104"/>
      <c r="C11" s="105"/>
      <c r="D11" s="106">
        <f>BZ8</f>
        <v>667.32142857142867</v>
      </c>
      <c r="E11" s="107"/>
      <c r="F11" t="str">
        <f>"In payment for 2 pax of employees staff meal for travel expense going to manila (Unrecorded for the month of August 2025) using housefund received on " &amp; TEXT(A7, "mmmm dd, yyyy") &amp; " with SI#325574" &amp; " CPO#" &amp;B7</f>
        <v>In payment for 2 pax of employees staff meal for travel expense going to manila (Unrecorded for the month of August 2025) using housefund received on August 02, 2025 with SI#325574 CPO#4151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79.285714285714278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02,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6.6071428571428568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02,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740</v>
      </c>
      <c r="F14" s="111" t="str">
        <f>"Recording house fund expenses for replenishment on " &amp; TEXT(A7, "mmmm dd, yyyy")</f>
        <v>Recording house fund expenses for replenishment on August 02,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746.60714285714289</v>
      </c>
      <c r="E15" s="118">
        <f>SUM(E11:E14)</f>
        <v>746.60714285714289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02,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8CE77-803E-4C01-A4BE-ADD2F34D8EC1}">
  <sheetPr>
    <tabColor theme="5" tint="0.39997558519241921"/>
  </sheetPr>
  <dimension ref="A1:DO20"/>
  <sheetViews>
    <sheetView topLeftCell="A4" workbookViewId="0">
      <selection activeCell="G7" sqref="G7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45868</v>
      </c>
      <c r="B7" s="65">
        <v>4151</v>
      </c>
      <c r="C7" s="65"/>
      <c r="D7" s="66" t="s">
        <v>425</v>
      </c>
      <c r="E7" s="67" t="s">
        <v>438</v>
      </c>
      <c r="F7" s="67" t="s">
        <v>439</v>
      </c>
      <c r="G7" s="67" t="s">
        <v>440</v>
      </c>
      <c r="H7" s="68" t="s">
        <v>441</v>
      </c>
      <c r="I7" s="69"/>
      <c r="J7" s="66" t="s">
        <v>442</v>
      </c>
      <c r="K7" s="70">
        <v>3</v>
      </c>
      <c r="L7" s="70">
        <v>54</v>
      </c>
      <c r="M7" s="71">
        <f t="shared" ref="M7:M10" si="0">K7*L7</f>
        <v>162</v>
      </c>
      <c r="N7" s="66"/>
      <c r="O7" s="72" t="s">
        <v>148</v>
      </c>
      <c r="P7" s="73">
        <f t="shared" ref="P7:P10" si="1">M7/1.12*0.01</f>
        <v>1.4464285714285714</v>
      </c>
      <c r="Q7" s="74">
        <f t="shared" ref="Q7:Q10" si="2">M7/1.12*0.12</f>
        <v>17.357142857142858</v>
      </c>
      <c r="R7" s="66"/>
      <c r="S7" s="66"/>
      <c r="T7" s="66"/>
      <c r="U7" s="66"/>
      <c r="V7" s="66"/>
      <c r="W7" s="66"/>
      <c r="X7" s="75">
        <f>M7+P7-Q7</f>
        <v>146.08928571428572</v>
      </c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162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 t="s">
        <v>443</v>
      </c>
      <c r="K8" s="70">
        <v>1</v>
      </c>
      <c r="L8" s="70">
        <v>87</v>
      </c>
      <c r="M8" s="71">
        <f t="shared" si="0"/>
        <v>87</v>
      </c>
      <c r="N8" s="66"/>
      <c r="O8" s="72" t="s">
        <v>148</v>
      </c>
      <c r="P8" s="73">
        <f t="shared" si="1"/>
        <v>0.77678571428571419</v>
      </c>
      <c r="Q8" s="74">
        <f t="shared" si="2"/>
        <v>9.3214285714285694</v>
      </c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>
        <f>M8+P8-Q8</f>
        <v>78.455357142857139</v>
      </c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1" si="3">SUM(Q8:DM8)-P8</f>
        <v>87</v>
      </c>
      <c r="DO8" s="76">
        <f t="shared" ref="DO8:DO11" si="4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 t="s">
        <v>444</v>
      </c>
      <c r="K9" s="70">
        <v>1</v>
      </c>
      <c r="L9" s="70">
        <v>44</v>
      </c>
      <c r="M9" s="71">
        <f t="shared" si="0"/>
        <v>44</v>
      </c>
      <c r="N9" s="66"/>
      <c r="O9" s="72" t="s">
        <v>148</v>
      </c>
      <c r="P9" s="73">
        <f t="shared" si="1"/>
        <v>0.39285714285714285</v>
      </c>
      <c r="Q9" s="74">
        <f t="shared" si="2"/>
        <v>4.7142857142857144</v>
      </c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>
        <f>M9+P9-Q9</f>
        <v>39.678571428571431</v>
      </c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3"/>
        <v>44</v>
      </c>
      <c r="DO9" s="76">
        <f t="shared" si="4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 t="s">
        <v>443</v>
      </c>
      <c r="K10" s="70">
        <v>2</v>
      </c>
      <c r="L10" s="70">
        <v>87</v>
      </c>
      <c r="M10" s="71">
        <f t="shared" si="0"/>
        <v>174</v>
      </c>
      <c r="N10" s="66"/>
      <c r="O10" s="72" t="s">
        <v>148</v>
      </c>
      <c r="P10" s="73">
        <f t="shared" si="1"/>
        <v>1.5535714285714284</v>
      </c>
      <c r="Q10" s="74">
        <f t="shared" si="2"/>
        <v>18.642857142857139</v>
      </c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>
        <f>M10+P10-Q10</f>
        <v>156.91071428571428</v>
      </c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3"/>
        <v>174</v>
      </c>
      <c r="DO10" s="76">
        <f t="shared" si="4"/>
        <v>0</v>
      </c>
    </row>
    <row r="11" spans="1:119" s="87" customFormat="1" ht="18.75" customHeight="1" x14ac:dyDescent="0.25">
      <c r="A11" s="80"/>
      <c r="B11" s="81"/>
      <c r="C11" s="82"/>
      <c r="D11" s="83"/>
      <c r="E11" s="83"/>
      <c r="F11" s="83"/>
      <c r="G11" s="83"/>
      <c r="H11" s="84"/>
      <c r="I11" s="81"/>
      <c r="J11" s="83"/>
      <c r="K11" s="85"/>
      <c r="L11" s="85"/>
      <c r="M11" s="86">
        <f>SUM(M7:M10)</f>
        <v>467</v>
      </c>
      <c r="N11" s="86"/>
      <c r="O11" s="85" t="s">
        <v>148</v>
      </c>
      <c r="P11" s="86">
        <f>SUM(P7:P10)</f>
        <v>4.1696428571428568</v>
      </c>
      <c r="Q11" s="86">
        <f>SUM(Q7:Q10)</f>
        <v>50.035714285714278</v>
      </c>
      <c r="R11" s="86">
        <f>SUM(R7:R10)</f>
        <v>0</v>
      </c>
      <c r="S11" s="86">
        <f>SUM(S7:S10)</f>
        <v>0</v>
      </c>
      <c r="T11" s="86">
        <f>SUM(T7:T10)</f>
        <v>0</v>
      </c>
      <c r="U11" s="86">
        <f>SUM(U7:U10)</f>
        <v>0</v>
      </c>
      <c r="V11" s="86">
        <f>SUM(V7:V10)</f>
        <v>0</v>
      </c>
      <c r="W11" s="86">
        <f>SUM(W7:W10)</f>
        <v>0</v>
      </c>
      <c r="X11" s="86">
        <f>SUM(X7:X10)</f>
        <v>146.08928571428572</v>
      </c>
      <c r="Y11" s="86">
        <f t="shared" ref="Y11:BX11" si="5">SUM(Y7:Y10)</f>
        <v>0</v>
      </c>
      <c r="Z11" s="86">
        <f t="shared" si="5"/>
        <v>0</v>
      </c>
      <c r="AA11" s="86">
        <f t="shared" si="5"/>
        <v>0</v>
      </c>
      <c r="AB11" s="86">
        <f t="shared" si="5"/>
        <v>0</v>
      </c>
      <c r="AC11" s="86">
        <f t="shared" si="5"/>
        <v>0</v>
      </c>
      <c r="AD11" s="86">
        <f t="shared" si="5"/>
        <v>0</v>
      </c>
      <c r="AE11" s="86">
        <f t="shared" si="5"/>
        <v>0</v>
      </c>
      <c r="AF11" s="86">
        <f t="shared" si="5"/>
        <v>0</v>
      </c>
      <c r="AG11" s="86">
        <f t="shared" si="5"/>
        <v>0</v>
      </c>
      <c r="AH11" s="86">
        <f t="shared" si="5"/>
        <v>0</v>
      </c>
      <c r="AI11" s="86">
        <f t="shared" si="5"/>
        <v>0</v>
      </c>
      <c r="AJ11" s="86">
        <f t="shared" si="5"/>
        <v>0</v>
      </c>
      <c r="AK11" s="86">
        <f t="shared" si="5"/>
        <v>0</v>
      </c>
      <c r="AL11" s="86">
        <f t="shared" si="5"/>
        <v>0</v>
      </c>
      <c r="AM11" s="86">
        <f t="shared" si="5"/>
        <v>0</v>
      </c>
      <c r="AN11" s="86">
        <f t="shared" si="5"/>
        <v>0</v>
      </c>
      <c r="AO11" s="86">
        <f t="shared" si="5"/>
        <v>0</v>
      </c>
      <c r="AP11" s="86">
        <f t="shared" si="5"/>
        <v>0</v>
      </c>
      <c r="AQ11" s="86">
        <f t="shared" si="5"/>
        <v>0</v>
      </c>
      <c r="AR11" s="86">
        <f t="shared" si="5"/>
        <v>0</v>
      </c>
      <c r="AS11" s="86">
        <f t="shared" si="5"/>
        <v>0</v>
      </c>
      <c r="AT11" s="86">
        <f t="shared" si="5"/>
        <v>0</v>
      </c>
      <c r="AU11" s="86">
        <f t="shared" si="5"/>
        <v>0</v>
      </c>
      <c r="AV11" s="86">
        <f t="shared" si="5"/>
        <v>0</v>
      </c>
      <c r="AW11" s="86">
        <f t="shared" si="5"/>
        <v>0</v>
      </c>
      <c r="AX11" s="86">
        <f t="shared" si="5"/>
        <v>0</v>
      </c>
      <c r="AY11" s="86">
        <f t="shared" si="5"/>
        <v>0</v>
      </c>
      <c r="AZ11" s="86">
        <f t="shared" si="5"/>
        <v>0</v>
      </c>
      <c r="BA11" s="86">
        <f t="shared" si="5"/>
        <v>0</v>
      </c>
      <c r="BB11" s="86">
        <f t="shared" si="5"/>
        <v>0</v>
      </c>
      <c r="BC11" s="86">
        <f t="shared" si="5"/>
        <v>0</v>
      </c>
      <c r="BD11" s="86">
        <f t="shared" si="5"/>
        <v>0</v>
      </c>
      <c r="BE11" s="86">
        <f t="shared" si="5"/>
        <v>0</v>
      </c>
      <c r="BF11" s="86">
        <f t="shared" si="5"/>
        <v>0</v>
      </c>
      <c r="BG11" s="86">
        <f t="shared" si="5"/>
        <v>0</v>
      </c>
      <c r="BH11" s="86">
        <f t="shared" si="5"/>
        <v>0</v>
      </c>
      <c r="BI11" s="86">
        <f t="shared" si="5"/>
        <v>0</v>
      </c>
      <c r="BJ11" s="86">
        <f t="shared" si="5"/>
        <v>0</v>
      </c>
      <c r="BK11" s="86">
        <f t="shared" si="5"/>
        <v>0</v>
      </c>
      <c r="BL11" s="86">
        <f t="shared" si="5"/>
        <v>0</v>
      </c>
      <c r="BM11" s="86">
        <f t="shared" si="5"/>
        <v>0</v>
      </c>
      <c r="BN11" s="86">
        <f t="shared" si="5"/>
        <v>0</v>
      </c>
      <c r="BO11" s="86">
        <f t="shared" si="5"/>
        <v>0</v>
      </c>
      <c r="BP11" s="86">
        <f t="shared" si="5"/>
        <v>0</v>
      </c>
      <c r="BQ11" s="86">
        <f t="shared" si="5"/>
        <v>0</v>
      </c>
      <c r="BR11" s="86">
        <f t="shared" si="5"/>
        <v>0</v>
      </c>
      <c r="BS11" s="86">
        <f t="shared" si="5"/>
        <v>0</v>
      </c>
      <c r="BT11" s="86">
        <f t="shared" si="5"/>
        <v>0</v>
      </c>
      <c r="BU11" s="86">
        <f t="shared" si="5"/>
        <v>0</v>
      </c>
      <c r="BV11" s="86">
        <f t="shared" si="5"/>
        <v>0</v>
      </c>
      <c r="BW11" s="86">
        <f t="shared" si="5"/>
        <v>0</v>
      </c>
      <c r="BX11" s="86">
        <f t="shared" si="5"/>
        <v>0</v>
      </c>
      <c r="BY11" s="86">
        <f>SUM(BY7:BY10)</f>
        <v>0</v>
      </c>
      <c r="BZ11" s="86">
        <f t="shared" ref="BZ11" si="6">SUM(BZ7:BZ10)</f>
        <v>275.04464285714283</v>
      </c>
      <c r="CA11" s="86">
        <f t="shared" ref="CA11" si="7">SUM(CA7:CA10)</f>
        <v>0</v>
      </c>
      <c r="CB11" s="86">
        <f t="shared" ref="CB11" si="8">SUM(CB7:CB10)</f>
        <v>0</v>
      </c>
      <c r="CC11" s="86">
        <f t="shared" ref="CC11" si="9">SUM(CC7:CC10)</f>
        <v>0</v>
      </c>
      <c r="CD11" s="86">
        <f t="shared" ref="CD11" si="10">SUM(CD7:CD10)</f>
        <v>0</v>
      </c>
      <c r="CE11" s="86">
        <f t="shared" ref="CE11" si="11">SUM(CE7:CE10)</f>
        <v>0</v>
      </c>
      <c r="CF11" s="86">
        <f t="shared" ref="CF11" si="12">SUM(CF7:CF10)</f>
        <v>0</v>
      </c>
      <c r="CG11" s="86">
        <f t="shared" ref="CG11" si="13">SUM(CG7:CG10)</f>
        <v>0</v>
      </c>
      <c r="CH11" s="86">
        <f t="shared" ref="CH11" si="14">SUM(CH7:CH10)</f>
        <v>0</v>
      </c>
      <c r="CI11" s="86">
        <f t="shared" ref="CI11" si="15">SUM(CI7:CI10)</f>
        <v>0</v>
      </c>
      <c r="CJ11" s="86">
        <f t="shared" ref="CJ11" si="16">SUM(CJ7:CJ10)</f>
        <v>0</v>
      </c>
      <c r="CK11" s="86">
        <f t="shared" ref="CK11" si="17">SUM(CK7:CK10)</f>
        <v>0</v>
      </c>
      <c r="CL11" s="86">
        <f t="shared" ref="CL11" si="18">SUM(CL7:CL10)</f>
        <v>0</v>
      </c>
      <c r="CM11" s="86">
        <f t="shared" ref="CM11" si="19">SUM(CM7:CM10)</f>
        <v>0</v>
      </c>
      <c r="CN11" s="86">
        <f t="shared" ref="CN11" si="20">SUM(CN7:CN10)</f>
        <v>0</v>
      </c>
      <c r="CO11" s="86">
        <f t="shared" ref="CO11" si="21">SUM(CO7:CO10)</f>
        <v>0</v>
      </c>
      <c r="CP11" s="86">
        <f>SUM(CP7:CP10)</f>
        <v>0</v>
      </c>
      <c r="CQ11" s="86">
        <f>SUM(CQ7:CQ10)</f>
        <v>0</v>
      </c>
      <c r="CR11" s="86">
        <f>SUM(CR7:CR10)</f>
        <v>0</v>
      </c>
      <c r="CS11" s="86">
        <f>SUM(CS7:CS10)</f>
        <v>0</v>
      </c>
      <c r="CT11" s="86">
        <f>SUM(CT7:CT10)</f>
        <v>0</v>
      </c>
      <c r="CU11" s="86">
        <f>SUM(CU7:CU10)</f>
        <v>0</v>
      </c>
      <c r="CV11" s="86">
        <f>SUM(CV7:CV10)</f>
        <v>0</v>
      </c>
      <c r="CW11" s="86">
        <f>SUM(CW7:CW10)</f>
        <v>0</v>
      </c>
      <c r="CX11" s="86">
        <f>SUM(CX7:CX10)</f>
        <v>0</v>
      </c>
      <c r="CY11" s="86">
        <f>SUM(CY7:CY10)</f>
        <v>0</v>
      </c>
      <c r="CZ11" s="86">
        <f>SUM(CZ7:CZ10)</f>
        <v>0</v>
      </c>
      <c r="DA11" s="86">
        <f>SUM(DA7:DA10)</f>
        <v>0</v>
      </c>
      <c r="DB11" s="86">
        <f>SUM(DB7:DB10)</f>
        <v>0</v>
      </c>
      <c r="DC11" s="86">
        <f>SUM(DC7:DC10)</f>
        <v>0</v>
      </c>
      <c r="DD11" s="86">
        <f>SUM(DD7:DD10)</f>
        <v>0</v>
      </c>
      <c r="DE11" s="86">
        <f>SUM(DE7:DE10)</f>
        <v>0</v>
      </c>
      <c r="DF11" s="86">
        <f>SUM(DF7:DF10)</f>
        <v>0</v>
      </c>
      <c r="DG11" s="86">
        <f>SUM(DG7:DG10)</f>
        <v>0</v>
      </c>
      <c r="DH11" s="86">
        <f>SUM(DH7:DH10)</f>
        <v>0</v>
      </c>
      <c r="DI11" s="86">
        <f>SUM(DI7:DI10)</f>
        <v>0</v>
      </c>
      <c r="DJ11" s="86">
        <f>SUM(DJ7:DJ10)</f>
        <v>0</v>
      </c>
      <c r="DK11" s="86">
        <f>SUM(DK7:DK10)</f>
        <v>0</v>
      </c>
      <c r="DL11" s="86">
        <f>SUM(DL7:DL10)</f>
        <v>0</v>
      </c>
      <c r="DM11" s="86">
        <f>SUM(DM7:DM10)</f>
        <v>0</v>
      </c>
      <c r="DN11" s="76">
        <f t="shared" si="3"/>
        <v>467</v>
      </c>
      <c r="DO11" s="76">
        <f t="shared" si="4"/>
        <v>0</v>
      </c>
    </row>
    <row r="12" spans="1:119" ht="18.75" customHeight="1" thickBot="1" x14ac:dyDescent="0.3"/>
    <row r="13" spans="1:119" ht="18.75" customHeight="1" thickBot="1" x14ac:dyDescent="0.3">
      <c r="A13" s="88" t="str">
        <f>E7</f>
        <v>7 ELEVEN</v>
      </c>
      <c r="B13" s="89"/>
      <c r="C13" s="90"/>
      <c r="D13" s="91" t="s">
        <v>149</v>
      </c>
      <c r="E13" s="91" t="s">
        <v>150</v>
      </c>
      <c r="F13" s="92" t="s">
        <v>151</v>
      </c>
      <c r="G13" s="93"/>
      <c r="H13" s="94"/>
      <c r="I13" s="95"/>
      <c r="J13" s="96"/>
      <c r="K13" s="97"/>
      <c r="L13" s="98"/>
      <c r="M13" s="99"/>
      <c r="N13" s="100"/>
      <c r="O13" s="101"/>
      <c r="P13" s="102"/>
    </row>
    <row r="14" spans="1:119" ht="18.75" customHeight="1" x14ac:dyDescent="0.25">
      <c r="A14" s="103" t="s">
        <v>445</v>
      </c>
      <c r="B14" s="104"/>
      <c r="C14" s="105"/>
      <c r="D14" s="106">
        <f>BZ11</f>
        <v>275.04464285714283</v>
      </c>
      <c r="E14" s="107"/>
      <c r="F14" t="str">
        <f>"In payment for 3 pieces of hall mark gift bag (Unrecorded for the month of July 2025) using housefund received on " &amp; TEXT(A7, "mmmm dd, yyyy") &amp; " with SI#1003537" &amp; " CPO#" &amp;B7</f>
        <v>In payment for 3 pieces of hall mark gift bag (Unrecorded for the month of July 2025) using housefund received on July 30, 2025 with SI#1003537 CPO#4151</v>
      </c>
      <c r="G14" s="108"/>
      <c r="H14" s="109"/>
      <c r="I14" s="110"/>
      <c r="J14" s="108"/>
      <c r="K14" s="97"/>
      <c r="L14" s="98"/>
      <c r="M14" s="99"/>
      <c r="N14" s="100"/>
      <c r="O14" s="101"/>
      <c r="P14" s="102"/>
    </row>
    <row r="15" spans="1:119" ht="18.75" customHeight="1" x14ac:dyDescent="0.25">
      <c r="A15" s="103" t="s">
        <v>446</v>
      </c>
      <c r="B15" s="104"/>
      <c r="C15" s="105"/>
      <c r="D15" s="106"/>
      <c r="E15" s="107"/>
      <c r="F15" t="s">
        <v>447</v>
      </c>
      <c r="G15" s="108"/>
      <c r="H15" s="109"/>
      <c r="I15" s="110"/>
      <c r="J15" s="108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 t="s">
        <v>152</v>
      </c>
      <c r="B16" s="104"/>
      <c r="C16" s="105"/>
      <c r="D16" s="106">
        <f>Q11</f>
        <v>50.035714285714278</v>
      </c>
      <c r="E16" s="107"/>
      <c r="F16" s="111" t="str">
        <f>"Recording input VAT for expenses and purchases made using house fund for " &amp; TEXT(A7, "mmmm dd, yyyy")</f>
        <v>Recording input VAT for expenses and purchases made using house fund for July 30, 2025</v>
      </c>
      <c r="G16" s="111"/>
      <c r="H16" s="111"/>
      <c r="I16" s="111"/>
      <c r="J16" s="111"/>
      <c r="K16" s="111"/>
      <c r="L16" s="111"/>
      <c r="M16" s="99"/>
      <c r="N16" s="100"/>
      <c r="O16" s="101"/>
      <c r="P16" s="102"/>
    </row>
    <row r="17" spans="1:16" ht="18.75" customHeight="1" x14ac:dyDescent="0.25">
      <c r="A17" s="112" t="s">
        <v>126</v>
      </c>
      <c r="B17" s="113"/>
      <c r="C17" s="114"/>
      <c r="D17" s="115"/>
      <c r="E17" s="107">
        <f>P11</f>
        <v>4.1696428571428568</v>
      </c>
      <c r="F17" s="111" t="str">
        <f>"Recording the tax withheld for expenses and purchases using the house fund received on " &amp; TEXT(A7, "mmmm dd, yyyy")</f>
        <v>Recording the tax withheld for expenses and purchases using the house fund received on July 30, 2025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03" t="s">
        <v>153</v>
      </c>
      <c r="B18" s="113"/>
      <c r="C18" s="114"/>
      <c r="D18" s="116"/>
      <c r="E18" s="117">
        <f>M11</f>
        <v>467</v>
      </c>
      <c r="F18" s="111" t="str">
        <f>"Recording house fund expenses for replenishment on " &amp; TEXT(A7, "mmmm dd, yyyy")</f>
        <v>Recording house fund expenses for replenishment on July 30, 2025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4">
      <c r="A19" s="112"/>
      <c r="B19" s="113"/>
      <c r="C19" s="114"/>
      <c r="D19" s="118">
        <f>SUM(D14:D18)</f>
        <v>325.08035714285711</v>
      </c>
      <c r="E19" s="118">
        <f>SUM(E14:E18)</f>
        <v>471.16964285714283</v>
      </c>
      <c r="F19" s="107"/>
      <c r="G19" s="107"/>
      <c r="H19" s="119"/>
      <c r="I19" s="120"/>
      <c r="J19" s="107"/>
      <c r="K19" s="97"/>
      <c r="L19" s="98"/>
      <c r="M19" s="99"/>
      <c r="N19" s="100"/>
      <c r="O19" s="101"/>
      <c r="P19" s="102"/>
    </row>
    <row r="20" spans="1:16" ht="18.75" customHeight="1" x14ac:dyDescent="0.25">
      <c r="A20" s="121" t="s">
        <v>154</v>
      </c>
      <c r="B20" s="122" t="str">
        <f>"To record house fund expenses on " &amp; TEXT(A7, "mmmm dd, yyyy") &amp; " with PCV#" &amp; C7</f>
        <v>To record house fund expenses on July 30, 2025 with PCV#</v>
      </c>
      <c r="C20" s="123"/>
      <c r="D20" s="124"/>
      <c r="E20" s="124"/>
      <c r="F20" s="124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F0D09-E7AF-4067-9BAE-ED675084915A}">
  <sheetPr>
    <tabColor theme="5" tint="0.39997558519241921"/>
  </sheetPr>
  <dimension ref="A1:DO16"/>
  <sheetViews>
    <sheetView workbookViewId="0">
      <selection activeCell="D10" sqref="D10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45868</v>
      </c>
      <c r="B7" s="65">
        <v>4151</v>
      </c>
      <c r="C7" s="65"/>
      <c r="D7" s="66" t="s">
        <v>425</v>
      </c>
      <c r="E7" s="67" t="s">
        <v>448</v>
      </c>
      <c r="F7" s="67" t="s">
        <v>439</v>
      </c>
      <c r="G7" s="67" t="s">
        <v>440</v>
      </c>
      <c r="H7" s="68" t="s">
        <v>449</v>
      </c>
      <c r="I7" s="69"/>
      <c r="J7" s="66" t="s">
        <v>335</v>
      </c>
      <c r="K7" s="70">
        <v>1</v>
      </c>
      <c r="L7" s="70">
        <v>159</v>
      </c>
      <c r="M7" s="71">
        <f t="shared" ref="M7" si="0">K7*L7</f>
        <v>159</v>
      </c>
      <c r="N7" s="66"/>
      <c r="O7" s="72" t="s">
        <v>148</v>
      </c>
      <c r="P7" s="73">
        <f t="shared" ref="P7" si="1">M7/1.12*0.01</f>
        <v>1.419642857142857</v>
      </c>
      <c r="Q7" s="74">
        <f t="shared" ref="Q7" si="2">M7/1.12*0.12</f>
        <v>17.035714285714281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>
        <f>M7+P7-Q7</f>
        <v>143.38392857142858</v>
      </c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159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159</v>
      </c>
      <c r="N8" s="86"/>
      <c r="O8" s="85" t="s">
        <v>148</v>
      </c>
      <c r="P8" s="86">
        <f>SUM(P7:P7)</f>
        <v>1.419642857142857</v>
      </c>
      <c r="Q8" s="86">
        <f>SUM(Q7:Q7)</f>
        <v>17.035714285714281</v>
      </c>
      <c r="R8" s="86">
        <f>SUM(R7:R7)</f>
        <v>0</v>
      </c>
      <c r="S8" s="86">
        <f>SUM(S7:S7)</f>
        <v>0</v>
      </c>
      <c r="T8" s="86">
        <f>SUM(T7:T7)</f>
        <v>0</v>
      </c>
      <c r="U8" s="86">
        <f>SUM(U7:U7)</f>
        <v>0</v>
      </c>
      <c r="V8" s="86">
        <f>SUM(V7:V7)</f>
        <v>0</v>
      </c>
      <c r="W8" s="86">
        <f>SUM(W7:W7)</f>
        <v>0</v>
      </c>
      <c r="X8" s="86">
        <f>SUM(X7:X7)</f>
        <v>0</v>
      </c>
      <c r="Y8" s="86">
        <f>SUM(Y7:Y7)</f>
        <v>0</v>
      </c>
      <c r="Z8" s="86">
        <f>SUM(Z7:Z7)</f>
        <v>0</v>
      </c>
      <c r="AA8" s="86">
        <f>SUM(AA7:AA7)</f>
        <v>0</v>
      </c>
      <c r="AB8" s="86">
        <f>SUM(AB7:AB7)</f>
        <v>0</v>
      </c>
      <c r="AC8" s="86">
        <f>SUM(AC7:AC7)</f>
        <v>0</v>
      </c>
      <c r="AD8" s="86">
        <f>SUM(AD7:AD7)</f>
        <v>0</v>
      </c>
      <c r="AE8" s="86">
        <f>SUM(AE7:AE7)</f>
        <v>0</v>
      </c>
      <c r="AF8" s="86">
        <f>SUM(AF7:AF7)</f>
        <v>0</v>
      </c>
      <c r="AG8" s="86">
        <f>SUM(AG7:AG7)</f>
        <v>0</v>
      </c>
      <c r="AH8" s="86">
        <f>SUM(AH7:AH7)</f>
        <v>0</v>
      </c>
      <c r="AI8" s="86">
        <f>SUM(AI7:AI7)</f>
        <v>0</v>
      </c>
      <c r="AJ8" s="86">
        <f>SUM(AJ7:AJ7)</f>
        <v>0</v>
      </c>
      <c r="AK8" s="86">
        <f>SUM(AK7:AK7)</f>
        <v>0</v>
      </c>
      <c r="AL8" s="86">
        <f>SUM(AL7:AL7)</f>
        <v>0</v>
      </c>
      <c r="AM8" s="86">
        <f>SUM(AM7:AM7)</f>
        <v>0</v>
      </c>
      <c r="AN8" s="86">
        <f>SUM(AN7:AN7)</f>
        <v>0</v>
      </c>
      <c r="AO8" s="86">
        <f>SUM(AO7:AO7)</f>
        <v>0</v>
      </c>
      <c r="AP8" s="86">
        <f>SUM(AP7:AP7)</f>
        <v>0</v>
      </c>
      <c r="AQ8" s="86">
        <f>SUM(AQ7:AQ7)</f>
        <v>0</v>
      </c>
      <c r="AR8" s="86">
        <f>SUM(AR7:AR7)</f>
        <v>0</v>
      </c>
      <c r="AS8" s="86">
        <f>SUM(AS7:AS7)</f>
        <v>0</v>
      </c>
      <c r="AT8" s="86">
        <f>SUM(AT7:AT7)</f>
        <v>0</v>
      </c>
      <c r="AU8" s="86">
        <f>SUM(AU7:AU7)</f>
        <v>0</v>
      </c>
      <c r="AV8" s="86">
        <f>SUM(AV7:AV7)</f>
        <v>0</v>
      </c>
      <c r="AW8" s="86">
        <f>SUM(AW7:AW7)</f>
        <v>0</v>
      </c>
      <c r="AX8" s="86">
        <f>SUM(AX7:AX7)</f>
        <v>0</v>
      </c>
      <c r="AY8" s="86">
        <f>SUM(AY7:AY7)</f>
        <v>0</v>
      </c>
      <c r="AZ8" s="86">
        <f>SUM(AZ7:AZ7)</f>
        <v>0</v>
      </c>
      <c r="BA8" s="86">
        <f>SUM(BA7:BA7)</f>
        <v>0</v>
      </c>
      <c r="BB8" s="86">
        <f>SUM(BB7:BB7)</f>
        <v>0</v>
      </c>
      <c r="BC8" s="86">
        <f>SUM(BC7:BC7)</f>
        <v>0</v>
      </c>
      <c r="BD8" s="86">
        <f>SUM(BD7:BD7)</f>
        <v>0</v>
      </c>
      <c r="BE8" s="86">
        <f>SUM(BE7:BE7)</f>
        <v>0</v>
      </c>
      <c r="BF8" s="86">
        <f>SUM(BF7:BF7)</f>
        <v>0</v>
      </c>
      <c r="BG8" s="86">
        <f>SUM(BG7:BG7)</f>
        <v>0</v>
      </c>
      <c r="BH8" s="86">
        <f>SUM(BH7:BH7)</f>
        <v>0</v>
      </c>
      <c r="BI8" s="86">
        <f>SUM(BI7:BI7)</f>
        <v>0</v>
      </c>
      <c r="BJ8" s="86">
        <f>SUM(BJ7:BJ7)</f>
        <v>0</v>
      </c>
      <c r="BK8" s="86">
        <f>SUM(BK7:BK7)</f>
        <v>0</v>
      </c>
      <c r="BL8" s="86">
        <f>SUM(BL7:BL7)</f>
        <v>0</v>
      </c>
      <c r="BM8" s="86">
        <f>SUM(BM7:BM7)</f>
        <v>0</v>
      </c>
      <c r="BN8" s="86">
        <f>SUM(BN7:BN7)</f>
        <v>0</v>
      </c>
      <c r="BO8" s="86">
        <f>SUM(BO7:BO7)</f>
        <v>0</v>
      </c>
      <c r="BP8" s="86">
        <f>SUM(BP7:BP7)</f>
        <v>0</v>
      </c>
      <c r="BQ8" s="86">
        <f>SUM(BQ7:BQ7)</f>
        <v>0</v>
      </c>
      <c r="BR8" s="86">
        <f>SUM(BR7:BR7)</f>
        <v>0</v>
      </c>
      <c r="BS8" s="86">
        <f>SUM(BS7:BS7)</f>
        <v>0</v>
      </c>
      <c r="BT8" s="86">
        <f>SUM(BT7:BT7)</f>
        <v>0</v>
      </c>
      <c r="BU8" s="86">
        <f>SUM(BU7:BU7)</f>
        <v>0</v>
      </c>
      <c r="BV8" s="86">
        <f>SUM(BV7:BV7)</f>
        <v>0</v>
      </c>
      <c r="BW8" s="86">
        <f>SUM(BW7:BW7)</f>
        <v>0</v>
      </c>
      <c r="BX8" s="86">
        <f>SUM(BX7:BX7)</f>
        <v>0</v>
      </c>
      <c r="BY8" s="86">
        <f>SUM(BY7:BY7)</f>
        <v>0</v>
      </c>
      <c r="BZ8" s="86">
        <f>SUM(BZ7:BZ7)</f>
        <v>143.38392857142858</v>
      </c>
      <c r="CA8" s="86">
        <f>SUM(CA7:CA7)</f>
        <v>0</v>
      </c>
      <c r="CB8" s="86">
        <f>SUM(CB7:CB7)</f>
        <v>0</v>
      </c>
      <c r="CC8" s="86">
        <f>SUM(CC7:CC7)</f>
        <v>0</v>
      </c>
      <c r="CD8" s="86">
        <f>SUM(CD7:CD7)</f>
        <v>0</v>
      </c>
      <c r="CE8" s="86">
        <f>SUM(CE7:CE7)</f>
        <v>0</v>
      </c>
      <c r="CF8" s="86">
        <f>SUM(CF7:CF7)</f>
        <v>0</v>
      </c>
      <c r="CG8" s="86">
        <f>SUM(CG7:CG7)</f>
        <v>0</v>
      </c>
      <c r="CH8" s="86">
        <f>SUM(CH7:CH7)</f>
        <v>0</v>
      </c>
      <c r="CI8" s="86">
        <f>SUM(CI7:CI7)</f>
        <v>0</v>
      </c>
      <c r="CJ8" s="86">
        <f>SUM(CJ7:CJ7)</f>
        <v>0</v>
      </c>
      <c r="CK8" s="86">
        <f>SUM(CK7:CK7)</f>
        <v>0</v>
      </c>
      <c r="CL8" s="86">
        <f>SUM(CL7:CL7)</f>
        <v>0</v>
      </c>
      <c r="CM8" s="86">
        <f>SUM(CM7:CM7)</f>
        <v>0</v>
      </c>
      <c r="CN8" s="86">
        <f>SUM(CN7:CN7)</f>
        <v>0</v>
      </c>
      <c r="CO8" s="86">
        <f>SUM(CO7:CO7)</f>
        <v>0</v>
      </c>
      <c r="CP8" s="86">
        <f>SUM(CP7:CP7)</f>
        <v>0</v>
      </c>
      <c r="CQ8" s="86">
        <f>SUM(CQ7:CQ7)</f>
        <v>0</v>
      </c>
      <c r="CR8" s="86">
        <f>SUM(CR7:CR7)</f>
        <v>0</v>
      </c>
      <c r="CS8" s="86">
        <f>SUM(CS7:CS7)</f>
        <v>0</v>
      </c>
      <c r="CT8" s="86">
        <f>SUM(CT7:CT7)</f>
        <v>0</v>
      </c>
      <c r="CU8" s="86">
        <f>SUM(CU7:CU7)</f>
        <v>0</v>
      </c>
      <c r="CV8" s="86">
        <f>SUM(CV7:CV7)</f>
        <v>0</v>
      </c>
      <c r="CW8" s="86">
        <f>SUM(CW7:CW7)</f>
        <v>0</v>
      </c>
      <c r="CX8" s="86">
        <f>SUM(CX7:CX7)</f>
        <v>0</v>
      </c>
      <c r="CY8" s="86">
        <f>SUM(CY7:CY7)</f>
        <v>0</v>
      </c>
      <c r="CZ8" s="86">
        <f>SUM(CZ7:CZ7)</f>
        <v>0</v>
      </c>
      <c r="DA8" s="86">
        <f>SUM(DA7:DA7)</f>
        <v>0</v>
      </c>
      <c r="DB8" s="86">
        <f>SUM(DB7:DB7)</f>
        <v>0</v>
      </c>
      <c r="DC8" s="86">
        <f>SUM(DC7:DC7)</f>
        <v>0</v>
      </c>
      <c r="DD8" s="86">
        <f>SUM(DD7:DD7)</f>
        <v>0</v>
      </c>
      <c r="DE8" s="86">
        <f>SUM(DE7:DE7)</f>
        <v>0</v>
      </c>
      <c r="DF8" s="86">
        <f>SUM(DF7:DF7)</f>
        <v>0</v>
      </c>
      <c r="DG8" s="86">
        <f>SUM(DG7:DG7)</f>
        <v>0</v>
      </c>
      <c r="DH8" s="86">
        <f>SUM(DH7:DH7)</f>
        <v>0</v>
      </c>
      <c r="DI8" s="86">
        <f>SUM(DI7:DI7)</f>
        <v>0</v>
      </c>
      <c r="DJ8" s="86">
        <f>SUM(DJ7:DJ7)</f>
        <v>0</v>
      </c>
      <c r="DK8" s="86">
        <f>SUM(DK7:DK7)</f>
        <v>0</v>
      </c>
      <c r="DL8" s="86">
        <f>SUM(DL7:DL7)</f>
        <v>0</v>
      </c>
      <c r="DM8" s="86">
        <f>SUM(DM7:DM7)</f>
        <v>0</v>
      </c>
      <c r="DN8" s="76">
        <f t="shared" ref="DN8" si="3">SUM(Q8:DM8)-P8</f>
        <v>159</v>
      </c>
      <c r="DO8" s="76">
        <f t="shared" ref="DO8" si="4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7 ELLEVEN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446</v>
      </c>
      <c r="B11" s="104"/>
      <c r="C11" s="105"/>
      <c r="D11" s="106">
        <f>BZ8</f>
        <v>143.38392857142858</v>
      </c>
      <c r="E11" s="107"/>
      <c r="F11" t="str">
        <f>"In payment for 1 pax of employees staff meal for travel expense going to manila (Unrecorded for the month of July 2025) using housefund received on " &amp; TEXT(A7, "mmmm dd, yyyy") &amp; " with SI#100237538" &amp; " CPO#" &amp;B7</f>
        <v>In payment for 1 pax of employees staff meal for travel expense going to manila (Unrecorded for the month of July 2025) using housefund received on July 30, 2025 with SI#100237538 CPO#4151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17.035714285714281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July 30,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1.419642857142857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July 30,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159</v>
      </c>
      <c r="F14" s="111" t="str">
        <f>"Recording house fund expenses for replenishment on " &amp; TEXT(A7, "mmmm dd, yyyy")</f>
        <v>Recording house fund expenses for replenishment on July 30,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160.41964285714286</v>
      </c>
      <c r="E15" s="118">
        <f>SUM(E11:E14)</f>
        <v>160.41964285714286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July 30,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49E8F-C89C-4295-AC92-ED6E08528CF0}">
  <sheetPr>
    <tabColor theme="5" tint="0.39997558519241921"/>
  </sheetPr>
  <dimension ref="A1:DO16"/>
  <sheetViews>
    <sheetView workbookViewId="0">
      <selection activeCell="R7" sqref="R7:R8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45869</v>
      </c>
      <c r="B7" s="65">
        <v>4151</v>
      </c>
      <c r="C7" s="65"/>
      <c r="D7" s="66" t="s">
        <v>425</v>
      </c>
      <c r="E7" s="67" t="s">
        <v>450</v>
      </c>
      <c r="F7" s="67" t="s">
        <v>439</v>
      </c>
      <c r="G7" s="67" t="s">
        <v>451</v>
      </c>
      <c r="H7" s="68" t="s">
        <v>452</v>
      </c>
      <c r="I7" s="69"/>
      <c r="J7" s="66" t="s">
        <v>335</v>
      </c>
      <c r="K7" s="70">
        <v>1</v>
      </c>
      <c r="L7" s="70">
        <v>252</v>
      </c>
      <c r="M7" s="71">
        <f t="shared" ref="M7" si="0">K7*L7</f>
        <v>252</v>
      </c>
      <c r="N7" s="66"/>
      <c r="O7" s="72" t="s">
        <v>148</v>
      </c>
      <c r="P7" s="73">
        <f t="shared" ref="P7" si="1">M7/1.12*0.01</f>
        <v>2.2499999999999996</v>
      </c>
      <c r="Q7" s="74">
        <f t="shared" ref="Q7" si="2">M7/1.12*0.12</f>
        <v>26.999999999999996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>
        <f>M7+P7-Q7</f>
        <v>227.25</v>
      </c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252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252</v>
      </c>
      <c r="N8" s="86"/>
      <c r="O8" s="85" t="s">
        <v>148</v>
      </c>
      <c r="P8" s="86">
        <f>SUM(P7:P7)</f>
        <v>2.2499999999999996</v>
      </c>
      <c r="Q8" s="86">
        <f>SUM(Q7:Q7)</f>
        <v>26.999999999999996</v>
      </c>
      <c r="R8" s="86">
        <f>SUM(R7:R7)</f>
        <v>0</v>
      </c>
      <c r="S8" s="86">
        <f>SUM(S7:S7)</f>
        <v>0</v>
      </c>
      <c r="T8" s="86">
        <f>SUM(T7:T7)</f>
        <v>0</v>
      </c>
      <c r="U8" s="86">
        <f>SUM(U7:U7)</f>
        <v>0</v>
      </c>
      <c r="V8" s="86">
        <f>SUM(V7:V7)</f>
        <v>0</v>
      </c>
      <c r="W8" s="86">
        <f>SUM(W7:W7)</f>
        <v>0</v>
      </c>
      <c r="X8" s="86">
        <f>SUM(X7:X7)</f>
        <v>0</v>
      </c>
      <c r="Y8" s="86">
        <f>SUM(Y7:Y7)</f>
        <v>0</v>
      </c>
      <c r="Z8" s="86">
        <f>SUM(Z7:Z7)</f>
        <v>0</v>
      </c>
      <c r="AA8" s="86">
        <f>SUM(AA7:AA7)</f>
        <v>0</v>
      </c>
      <c r="AB8" s="86">
        <f>SUM(AB7:AB7)</f>
        <v>0</v>
      </c>
      <c r="AC8" s="86">
        <f>SUM(AC7:AC7)</f>
        <v>0</v>
      </c>
      <c r="AD8" s="86">
        <f>SUM(AD7:AD7)</f>
        <v>0</v>
      </c>
      <c r="AE8" s="86">
        <f>SUM(AE7:AE7)</f>
        <v>0</v>
      </c>
      <c r="AF8" s="86">
        <f>SUM(AF7:AF7)</f>
        <v>0</v>
      </c>
      <c r="AG8" s="86">
        <f>SUM(AG7:AG7)</f>
        <v>0</v>
      </c>
      <c r="AH8" s="86">
        <f>SUM(AH7:AH7)</f>
        <v>0</v>
      </c>
      <c r="AI8" s="86">
        <f>SUM(AI7:AI7)</f>
        <v>0</v>
      </c>
      <c r="AJ8" s="86">
        <f>SUM(AJ7:AJ7)</f>
        <v>0</v>
      </c>
      <c r="AK8" s="86">
        <f>SUM(AK7:AK7)</f>
        <v>0</v>
      </c>
      <c r="AL8" s="86">
        <f>SUM(AL7:AL7)</f>
        <v>0</v>
      </c>
      <c r="AM8" s="86">
        <f>SUM(AM7:AM7)</f>
        <v>0</v>
      </c>
      <c r="AN8" s="86">
        <f>SUM(AN7:AN7)</f>
        <v>0</v>
      </c>
      <c r="AO8" s="86">
        <f>SUM(AO7:AO7)</f>
        <v>0</v>
      </c>
      <c r="AP8" s="86">
        <f>SUM(AP7:AP7)</f>
        <v>0</v>
      </c>
      <c r="AQ8" s="86">
        <f>SUM(AQ7:AQ7)</f>
        <v>0</v>
      </c>
      <c r="AR8" s="86">
        <f>SUM(AR7:AR7)</f>
        <v>0</v>
      </c>
      <c r="AS8" s="86">
        <f>SUM(AS7:AS7)</f>
        <v>0</v>
      </c>
      <c r="AT8" s="86">
        <f>SUM(AT7:AT7)</f>
        <v>0</v>
      </c>
      <c r="AU8" s="86">
        <f>SUM(AU7:AU7)</f>
        <v>0</v>
      </c>
      <c r="AV8" s="86">
        <f>SUM(AV7:AV7)</f>
        <v>0</v>
      </c>
      <c r="AW8" s="86">
        <f>SUM(AW7:AW7)</f>
        <v>0</v>
      </c>
      <c r="AX8" s="86">
        <f>SUM(AX7:AX7)</f>
        <v>0</v>
      </c>
      <c r="AY8" s="86">
        <f>SUM(AY7:AY7)</f>
        <v>0</v>
      </c>
      <c r="AZ8" s="86">
        <f>SUM(AZ7:AZ7)</f>
        <v>0</v>
      </c>
      <c r="BA8" s="86">
        <f>SUM(BA7:BA7)</f>
        <v>0</v>
      </c>
      <c r="BB8" s="86">
        <f>SUM(BB7:BB7)</f>
        <v>0</v>
      </c>
      <c r="BC8" s="86">
        <f>SUM(BC7:BC7)</f>
        <v>0</v>
      </c>
      <c r="BD8" s="86">
        <f>SUM(BD7:BD7)</f>
        <v>0</v>
      </c>
      <c r="BE8" s="86">
        <f>SUM(BE7:BE7)</f>
        <v>0</v>
      </c>
      <c r="BF8" s="86">
        <f>SUM(BF7:BF7)</f>
        <v>0</v>
      </c>
      <c r="BG8" s="86">
        <f>SUM(BG7:BG7)</f>
        <v>0</v>
      </c>
      <c r="BH8" s="86">
        <f>SUM(BH7:BH7)</f>
        <v>0</v>
      </c>
      <c r="BI8" s="86">
        <f>SUM(BI7:BI7)</f>
        <v>0</v>
      </c>
      <c r="BJ8" s="86">
        <f>SUM(BJ7:BJ7)</f>
        <v>0</v>
      </c>
      <c r="BK8" s="86">
        <f>SUM(BK7:BK7)</f>
        <v>0</v>
      </c>
      <c r="BL8" s="86">
        <f>SUM(BL7:BL7)</f>
        <v>0</v>
      </c>
      <c r="BM8" s="86">
        <f>SUM(BM7:BM7)</f>
        <v>0</v>
      </c>
      <c r="BN8" s="86">
        <f>SUM(BN7:BN7)</f>
        <v>0</v>
      </c>
      <c r="BO8" s="86">
        <f>SUM(BO7:BO7)</f>
        <v>0</v>
      </c>
      <c r="BP8" s="86">
        <f>SUM(BP7:BP7)</f>
        <v>0</v>
      </c>
      <c r="BQ8" s="86">
        <f>SUM(BQ7:BQ7)</f>
        <v>0</v>
      </c>
      <c r="BR8" s="86">
        <f>SUM(BR7:BR7)</f>
        <v>0</v>
      </c>
      <c r="BS8" s="86">
        <f>SUM(BS7:BS7)</f>
        <v>0</v>
      </c>
      <c r="BT8" s="86">
        <f>SUM(BT7:BT7)</f>
        <v>0</v>
      </c>
      <c r="BU8" s="86">
        <f>SUM(BU7:BU7)</f>
        <v>0</v>
      </c>
      <c r="BV8" s="86">
        <f>SUM(BV7:BV7)</f>
        <v>0</v>
      </c>
      <c r="BW8" s="86">
        <f>SUM(BW7:BW7)</f>
        <v>0</v>
      </c>
      <c r="BX8" s="86">
        <f>SUM(BX7:BX7)</f>
        <v>0</v>
      </c>
      <c r="BY8" s="86">
        <f>SUM(BY7:BY7)</f>
        <v>0</v>
      </c>
      <c r="BZ8" s="86">
        <f>SUM(BZ7:BZ7)</f>
        <v>227.25</v>
      </c>
      <c r="CA8" s="86">
        <f>SUM(CA7:CA7)</f>
        <v>0</v>
      </c>
      <c r="CB8" s="86">
        <f>SUM(CB7:CB7)</f>
        <v>0</v>
      </c>
      <c r="CC8" s="86">
        <f>SUM(CC7:CC7)</f>
        <v>0</v>
      </c>
      <c r="CD8" s="86">
        <f>SUM(CD7:CD7)</f>
        <v>0</v>
      </c>
      <c r="CE8" s="86">
        <f>SUM(CE7:CE7)</f>
        <v>0</v>
      </c>
      <c r="CF8" s="86">
        <f>SUM(CF7:CF7)</f>
        <v>0</v>
      </c>
      <c r="CG8" s="86">
        <f>SUM(CG7:CG7)</f>
        <v>0</v>
      </c>
      <c r="CH8" s="86">
        <f>SUM(CH7:CH7)</f>
        <v>0</v>
      </c>
      <c r="CI8" s="86">
        <f>SUM(CI7:CI7)</f>
        <v>0</v>
      </c>
      <c r="CJ8" s="86">
        <f>SUM(CJ7:CJ7)</f>
        <v>0</v>
      </c>
      <c r="CK8" s="86">
        <f>SUM(CK7:CK7)</f>
        <v>0</v>
      </c>
      <c r="CL8" s="86">
        <f>SUM(CL7:CL7)</f>
        <v>0</v>
      </c>
      <c r="CM8" s="86">
        <f>SUM(CM7:CM7)</f>
        <v>0</v>
      </c>
      <c r="CN8" s="86">
        <f>SUM(CN7:CN7)</f>
        <v>0</v>
      </c>
      <c r="CO8" s="86">
        <f>SUM(CO7:CO7)</f>
        <v>0</v>
      </c>
      <c r="CP8" s="86">
        <f>SUM(CP7:CP7)</f>
        <v>0</v>
      </c>
      <c r="CQ8" s="86">
        <f>SUM(CQ7:CQ7)</f>
        <v>0</v>
      </c>
      <c r="CR8" s="86">
        <f>SUM(CR7:CR7)</f>
        <v>0</v>
      </c>
      <c r="CS8" s="86">
        <f>SUM(CS7:CS7)</f>
        <v>0</v>
      </c>
      <c r="CT8" s="86">
        <f>SUM(CT7:CT7)</f>
        <v>0</v>
      </c>
      <c r="CU8" s="86">
        <f>SUM(CU7:CU7)</f>
        <v>0</v>
      </c>
      <c r="CV8" s="86">
        <f>SUM(CV7:CV7)</f>
        <v>0</v>
      </c>
      <c r="CW8" s="86">
        <f>SUM(CW7:CW7)</f>
        <v>0</v>
      </c>
      <c r="CX8" s="86">
        <f>SUM(CX7:CX7)</f>
        <v>0</v>
      </c>
      <c r="CY8" s="86">
        <f>SUM(CY7:CY7)</f>
        <v>0</v>
      </c>
      <c r="CZ8" s="86">
        <f>SUM(CZ7:CZ7)</f>
        <v>0</v>
      </c>
      <c r="DA8" s="86">
        <f>SUM(DA7:DA7)</f>
        <v>0</v>
      </c>
      <c r="DB8" s="86">
        <f>SUM(DB7:DB7)</f>
        <v>0</v>
      </c>
      <c r="DC8" s="86">
        <f>SUM(DC7:DC7)</f>
        <v>0</v>
      </c>
      <c r="DD8" s="86">
        <f>SUM(DD7:DD7)</f>
        <v>0</v>
      </c>
      <c r="DE8" s="86">
        <f>SUM(DE7:DE7)</f>
        <v>0</v>
      </c>
      <c r="DF8" s="86">
        <f>SUM(DF7:DF7)</f>
        <v>0</v>
      </c>
      <c r="DG8" s="86">
        <f>SUM(DG7:DG7)</f>
        <v>0</v>
      </c>
      <c r="DH8" s="86">
        <f>SUM(DH7:DH7)</f>
        <v>0</v>
      </c>
      <c r="DI8" s="86">
        <f>SUM(DI7:DI7)</f>
        <v>0</v>
      </c>
      <c r="DJ8" s="86">
        <f>SUM(DJ7:DJ7)</f>
        <v>0</v>
      </c>
      <c r="DK8" s="86">
        <f>SUM(DK7:DK7)</f>
        <v>0</v>
      </c>
      <c r="DL8" s="86">
        <f>SUM(DL7:DL7)</f>
        <v>0</v>
      </c>
      <c r="DM8" s="86">
        <f>SUM(DM7:DM7)</f>
        <v>0</v>
      </c>
      <c r="DN8" s="76">
        <f t="shared" ref="DN8" si="3">SUM(Q8:DM8)-P8</f>
        <v>252</v>
      </c>
      <c r="DO8" s="76">
        <f t="shared" ref="DO8" si="4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JOLLIBEE STA LUCIA GRANDMALL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421</v>
      </c>
      <c r="B11" s="104"/>
      <c r="C11" s="105"/>
      <c r="D11" s="106">
        <f>BZ8</f>
        <v>227.25</v>
      </c>
      <c r="E11" s="107"/>
      <c r="F11" t="str">
        <f>"In payment for 1 pax of employees staff meal for travel expense going to manila (Unrecorded for the month of August 2025) using housefund received on " &amp; TEXT(A7, "mmmm dd, yyyy") &amp; " with SI#100214228" &amp; " CPO#" &amp;B7</f>
        <v>In payment for 1 pax of employees staff meal for travel expense going to manila (Unrecorded for the month of August 2025) using housefund received on July 31, 2025 with SI#100214228 CPO#4151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26.999999999999996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July 31,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2.2499999999999996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July 31,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252</v>
      </c>
      <c r="F14" s="111" t="str">
        <f>"Recording house fund expenses for replenishment on " &amp; TEXT(A7, "mmmm dd, yyyy")</f>
        <v>Recording house fund expenses for replenishment on July 31,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254.25</v>
      </c>
      <c r="E15" s="118">
        <f>SUM(E11:E14)</f>
        <v>254.25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July 31,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1A41-A549-4C07-B24E-A8678037F21A}">
  <sheetPr>
    <tabColor theme="5" tint="0.39997558519241921"/>
  </sheetPr>
  <dimension ref="A1:DO16"/>
  <sheetViews>
    <sheetView workbookViewId="0">
      <selection activeCell="J11" sqref="J11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45869</v>
      </c>
      <c r="B7" s="65">
        <v>4151</v>
      </c>
      <c r="C7" s="65"/>
      <c r="D7" s="66" t="s">
        <v>425</v>
      </c>
      <c r="E7" s="67" t="s">
        <v>453</v>
      </c>
      <c r="F7" s="67" t="s">
        <v>454</v>
      </c>
      <c r="G7" s="67" t="s">
        <v>455</v>
      </c>
      <c r="H7" s="68" t="s">
        <v>456</v>
      </c>
      <c r="I7" s="69"/>
      <c r="J7" s="66" t="s">
        <v>335</v>
      </c>
      <c r="K7" s="70">
        <v>1</v>
      </c>
      <c r="L7" s="70">
        <v>160</v>
      </c>
      <c r="M7" s="71">
        <f t="shared" ref="M7" si="0">K7*L7</f>
        <v>160</v>
      </c>
      <c r="N7" s="66"/>
      <c r="O7" s="72" t="s">
        <v>148</v>
      </c>
      <c r="P7" s="73">
        <f t="shared" ref="P7" si="1">M7/1.12*0.01</f>
        <v>1.4285714285714284</v>
      </c>
      <c r="Q7" s="74">
        <f t="shared" ref="Q7" si="2">M7/1.12*0.12</f>
        <v>17.142857142857139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>
        <f>M7+P7-Q7</f>
        <v>144.28571428571428</v>
      </c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160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160</v>
      </c>
      <c r="N8" s="86"/>
      <c r="O8" s="85" t="s">
        <v>148</v>
      </c>
      <c r="P8" s="86">
        <f>SUM(P7:P7)</f>
        <v>1.4285714285714284</v>
      </c>
      <c r="Q8" s="86">
        <f>SUM(Q7:Q7)</f>
        <v>17.142857142857139</v>
      </c>
      <c r="R8" s="86">
        <f>SUM(R7:R7)</f>
        <v>0</v>
      </c>
      <c r="S8" s="86">
        <f>SUM(S7:S7)</f>
        <v>0</v>
      </c>
      <c r="T8" s="86">
        <f>SUM(T7:T7)</f>
        <v>0</v>
      </c>
      <c r="U8" s="86">
        <f>SUM(U7:U7)</f>
        <v>0</v>
      </c>
      <c r="V8" s="86">
        <f>SUM(V7:V7)</f>
        <v>0</v>
      </c>
      <c r="W8" s="86">
        <f>SUM(W7:W7)</f>
        <v>0</v>
      </c>
      <c r="X8" s="86">
        <f>SUM(X7:X7)</f>
        <v>0</v>
      </c>
      <c r="Y8" s="86">
        <f>SUM(Y7:Y7)</f>
        <v>0</v>
      </c>
      <c r="Z8" s="86">
        <f>SUM(Z7:Z7)</f>
        <v>0</v>
      </c>
      <c r="AA8" s="86">
        <f>SUM(AA7:AA7)</f>
        <v>0</v>
      </c>
      <c r="AB8" s="86">
        <f>SUM(AB7:AB7)</f>
        <v>0</v>
      </c>
      <c r="AC8" s="86">
        <f>SUM(AC7:AC7)</f>
        <v>0</v>
      </c>
      <c r="AD8" s="86">
        <f>SUM(AD7:AD7)</f>
        <v>0</v>
      </c>
      <c r="AE8" s="86">
        <f>SUM(AE7:AE7)</f>
        <v>0</v>
      </c>
      <c r="AF8" s="86">
        <f>SUM(AF7:AF7)</f>
        <v>0</v>
      </c>
      <c r="AG8" s="86">
        <f>SUM(AG7:AG7)</f>
        <v>0</v>
      </c>
      <c r="AH8" s="86">
        <f>SUM(AH7:AH7)</f>
        <v>0</v>
      </c>
      <c r="AI8" s="86">
        <f>SUM(AI7:AI7)</f>
        <v>0</v>
      </c>
      <c r="AJ8" s="86">
        <f>SUM(AJ7:AJ7)</f>
        <v>0</v>
      </c>
      <c r="AK8" s="86">
        <f>SUM(AK7:AK7)</f>
        <v>0</v>
      </c>
      <c r="AL8" s="86">
        <f>SUM(AL7:AL7)</f>
        <v>0</v>
      </c>
      <c r="AM8" s="86">
        <f>SUM(AM7:AM7)</f>
        <v>0</v>
      </c>
      <c r="AN8" s="86">
        <f>SUM(AN7:AN7)</f>
        <v>0</v>
      </c>
      <c r="AO8" s="86">
        <f>SUM(AO7:AO7)</f>
        <v>0</v>
      </c>
      <c r="AP8" s="86">
        <f>SUM(AP7:AP7)</f>
        <v>0</v>
      </c>
      <c r="AQ8" s="86">
        <f>SUM(AQ7:AQ7)</f>
        <v>0</v>
      </c>
      <c r="AR8" s="86">
        <f>SUM(AR7:AR7)</f>
        <v>0</v>
      </c>
      <c r="AS8" s="86">
        <f>SUM(AS7:AS7)</f>
        <v>0</v>
      </c>
      <c r="AT8" s="86">
        <f>SUM(AT7:AT7)</f>
        <v>0</v>
      </c>
      <c r="AU8" s="86">
        <f>SUM(AU7:AU7)</f>
        <v>0</v>
      </c>
      <c r="AV8" s="86">
        <f>SUM(AV7:AV7)</f>
        <v>0</v>
      </c>
      <c r="AW8" s="86">
        <f>SUM(AW7:AW7)</f>
        <v>0</v>
      </c>
      <c r="AX8" s="86">
        <f>SUM(AX7:AX7)</f>
        <v>0</v>
      </c>
      <c r="AY8" s="86">
        <f>SUM(AY7:AY7)</f>
        <v>0</v>
      </c>
      <c r="AZ8" s="86">
        <f>SUM(AZ7:AZ7)</f>
        <v>0</v>
      </c>
      <c r="BA8" s="86">
        <f>SUM(BA7:BA7)</f>
        <v>0</v>
      </c>
      <c r="BB8" s="86">
        <f>SUM(BB7:BB7)</f>
        <v>0</v>
      </c>
      <c r="BC8" s="86">
        <f>SUM(BC7:BC7)</f>
        <v>0</v>
      </c>
      <c r="BD8" s="86">
        <f>SUM(BD7:BD7)</f>
        <v>0</v>
      </c>
      <c r="BE8" s="86">
        <f>SUM(BE7:BE7)</f>
        <v>0</v>
      </c>
      <c r="BF8" s="86">
        <f>SUM(BF7:BF7)</f>
        <v>0</v>
      </c>
      <c r="BG8" s="86">
        <f>SUM(BG7:BG7)</f>
        <v>0</v>
      </c>
      <c r="BH8" s="86">
        <f>SUM(BH7:BH7)</f>
        <v>0</v>
      </c>
      <c r="BI8" s="86">
        <f>SUM(BI7:BI7)</f>
        <v>0</v>
      </c>
      <c r="BJ8" s="86">
        <f>SUM(BJ7:BJ7)</f>
        <v>0</v>
      </c>
      <c r="BK8" s="86">
        <f>SUM(BK7:BK7)</f>
        <v>0</v>
      </c>
      <c r="BL8" s="86">
        <f>SUM(BL7:BL7)</f>
        <v>0</v>
      </c>
      <c r="BM8" s="86">
        <f>SUM(BM7:BM7)</f>
        <v>0</v>
      </c>
      <c r="BN8" s="86">
        <f>SUM(BN7:BN7)</f>
        <v>0</v>
      </c>
      <c r="BO8" s="86">
        <f>SUM(BO7:BO7)</f>
        <v>0</v>
      </c>
      <c r="BP8" s="86">
        <f>SUM(BP7:BP7)</f>
        <v>0</v>
      </c>
      <c r="BQ8" s="86">
        <f>SUM(BQ7:BQ7)</f>
        <v>0</v>
      </c>
      <c r="BR8" s="86">
        <f>SUM(BR7:BR7)</f>
        <v>0</v>
      </c>
      <c r="BS8" s="86">
        <f>SUM(BS7:BS7)</f>
        <v>0</v>
      </c>
      <c r="BT8" s="86">
        <f>SUM(BT7:BT7)</f>
        <v>0</v>
      </c>
      <c r="BU8" s="86">
        <f>SUM(BU7:BU7)</f>
        <v>0</v>
      </c>
      <c r="BV8" s="86">
        <f>SUM(BV7:BV7)</f>
        <v>0</v>
      </c>
      <c r="BW8" s="86">
        <f>SUM(BW7:BW7)</f>
        <v>0</v>
      </c>
      <c r="BX8" s="86">
        <f>SUM(BX7:BX7)</f>
        <v>0</v>
      </c>
      <c r="BY8" s="86">
        <f>SUM(BY7:BY7)</f>
        <v>0</v>
      </c>
      <c r="BZ8" s="86">
        <f>SUM(BZ7:BZ7)</f>
        <v>144.28571428571428</v>
      </c>
      <c r="CA8" s="86">
        <f>SUM(CA7:CA7)</f>
        <v>0</v>
      </c>
      <c r="CB8" s="86">
        <f>SUM(CB7:CB7)</f>
        <v>0</v>
      </c>
      <c r="CC8" s="86">
        <f>SUM(CC7:CC7)</f>
        <v>0</v>
      </c>
      <c r="CD8" s="86">
        <f>SUM(CD7:CD7)</f>
        <v>0</v>
      </c>
      <c r="CE8" s="86">
        <f>SUM(CE7:CE7)</f>
        <v>0</v>
      </c>
      <c r="CF8" s="86">
        <f>SUM(CF7:CF7)</f>
        <v>0</v>
      </c>
      <c r="CG8" s="86">
        <f>SUM(CG7:CG7)</f>
        <v>0</v>
      </c>
      <c r="CH8" s="86">
        <f>SUM(CH7:CH7)</f>
        <v>0</v>
      </c>
      <c r="CI8" s="86">
        <f>SUM(CI7:CI7)</f>
        <v>0</v>
      </c>
      <c r="CJ8" s="86">
        <f>SUM(CJ7:CJ7)</f>
        <v>0</v>
      </c>
      <c r="CK8" s="86">
        <f>SUM(CK7:CK7)</f>
        <v>0</v>
      </c>
      <c r="CL8" s="86">
        <f>SUM(CL7:CL7)</f>
        <v>0</v>
      </c>
      <c r="CM8" s="86">
        <f>SUM(CM7:CM7)</f>
        <v>0</v>
      </c>
      <c r="CN8" s="86">
        <f>SUM(CN7:CN7)</f>
        <v>0</v>
      </c>
      <c r="CO8" s="86">
        <f>SUM(CO7:CO7)</f>
        <v>0</v>
      </c>
      <c r="CP8" s="86">
        <f>SUM(CP7:CP7)</f>
        <v>0</v>
      </c>
      <c r="CQ8" s="86">
        <f>SUM(CQ7:CQ7)</f>
        <v>0</v>
      </c>
      <c r="CR8" s="86">
        <f>SUM(CR7:CR7)</f>
        <v>0</v>
      </c>
      <c r="CS8" s="86">
        <f>SUM(CS7:CS7)</f>
        <v>0</v>
      </c>
      <c r="CT8" s="86">
        <f>SUM(CT7:CT7)</f>
        <v>0</v>
      </c>
      <c r="CU8" s="86">
        <f>SUM(CU7:CU7)</f>
        <v>0</v>
      </c>
      <c r="CV8" s="86">
        <f>SUM(CV7:CV7)</f>
        <v>0</v>
      </c>
      <c r="CW8" s="86">
        <f>SUM(CW7:CW7)</f>
        <v>0</v>
      </c>
      <c r="CX8" s="86">
        <f>SUM(CX7:CX7)</f>
        <v>0</v>
      </c>
      <c r="CY8" s="86">
        <f>SUM(CY7:CY7)</f>
        <v>0</v>
      </c>
      <c r="CZ8" s="86">
        <f>SUM(CZ7:CZ7)</f>
        <v>0</v>
      </c>
      <c r="DA8" s="86">
        <f>SUM(DA7:DA7)</f>
        <v>0</v>
      </c>
      <c r="DB8" s="86">
        <f>SUM(DB7:DB7)</f>
        <v>0</v>
      </c>
      <c r="DC8" s="86">
        <f>SUM(DC7:DC7)</f>
        <v>0</v>
      </c>
      <c r="DD8" s="86">
        <f>SUM(DD7:DD7)</f>
        <v>0</v>
      </c>
      <c r="DE8" s="86">
        <f>SUM(DE7:DE7)</f>
        <v>0</v>
      </c>
      <c r="DF8" s="86">
        <f>SUM(DF7:DF7)</f>
        <v>0</v>
      </c>
      <c r="DG8" s="86">
        <f>SUM(DG7:DG7)</f>
        <v>0</v>
      </c>
      <c r="DH8" s="86">
        <f>SUM(DH7:DH7)</f>
        <v>0</v>
      </c>
      <c r="DI8" s="86">
        <f>SUM(DI7:DI7)</f>
        <v>0</v>
      </c>
      <c r="DJ8" s="86">
        <f>SUM(DJ7:DJ7)</f>
        <v>0</v>
      </c>
      <c r="DK8" s="86">
        <f>SUM(DK7:DK7)</f>
        <v>0</v>
      </c>
      <c r="DL8" s="86">
        <f>SUM(DL7:DL7)</f>
        <v>0</v>
      </c>
      <c r="DM8" s="86">
        <f>SUM(DM7:DM7)</f>
        <v>0</v>
      </c>
      <c r="DN8" s="76">
        <f t="shared" ref="DN8" si="3">SUM(Q8:DM8)-P8</f>
        <v>160</v>
      </c>
      <c r="DO8" s="76">
        <f t="shared" ref="DO8" si="4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RAZONS OF GUAGUA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421</v>
      </c>
      <c r="B11" s="104"/>
      <c r="C11" s="105"/>
      <c r="D11" s="106">
        <f>BZ8</f>
        <v>144.28571428571428</v>
      </c>
      <c r="E11" s="107"/>
      <c r="F11" t="str">
        <f>"In payment for 4 pax of employees staff meal for travel expense going to manila (Unrecorded for the month of July 2025)using housefund received on " &amp; TEXT(A7, "mmmm dd, yyyy") &amp; " with SI#217917" &amp; " CPO#" &amp;B7</f>
        <v>In payment for 4 pax of employees staff meal for travel expense going to manila (Unrecorded for the month of July 2025)using housefund received on July 31, 2025 with SI#217917 CPO#4151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17.142857142857139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July 31,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1.4285714285714284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July 31,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160</v>
      </c>
      <c r="F14" s="111" t="str">
        <f>"Recording house fund expenses for replenishment on " &amp; TEXT(A7, "mmmm dd, yyyy")</f>
        <v>Recording house fund expenses for replenishment on July 31,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161.42857142857142</v>
      </c>
      <c r="E15" s="118">
        <f>SUM(E11:E14)</f>
        <v>161.42857142857142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July 31,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156A9-EDD3-471B-8139-0FD4C1FA1A45}">
  <sheetPr>
    <tabColor theme="5" tint="0.39997558519241921"/>
  </sheetPr>
  <dimension ref="A1:DO16"/>
  <sheetViews>
    <sheetView workbookViewId="0">
      <selection activeCell="I10" sqref="I10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45870</v>
      </c>
      <c r="B7" s="65">
        <v>4151</v>
      </c>
      <c r="C7" s="65"/>
      <c r="D7" s="66" t="s">
        <v>425</v>
      </c>
      <c r="E7" s="67" t="s">
        <v>457</v>
      </c>
      <c r="F7" s="67"/>
      <c r="G7" s="67"/>
      <c r="H7" s="68" t="s">
        <v>458</v>
      </c>
      <c r="I7" s="69"/>
      <c r="J7" s="66" t="s">
        <v>335</v>
      </c>
      <c r="K7" s="70">
        <v>1</v>
      </c>
      <c r="L7" s="70">
        <v>570</v>
      </c>
      <c r="M7" s="71">
        <f t="shared" ref="M7" si="0">K7*L7</f>
        <v>570</v>
      </c>
      <c r="N7" s="66"/>
      <c r="O7" s="72" t="s">
        <v>148</v>
      </c>
      <c r="P7" s="73">
        <f t="shared" ref="P7" si="1">M7/1.12*0.01</f>
        <v>5.0892857142857144</v>
      </c>
      <c r="Q7" s="74">
        <f t="shared" ref="Q7" si="2">M7/1.12*0.12</f>
        <v>61.071428571428562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>
        <f>M7+P7-Q7</f>
        <v>514.01785714285711</v>
      </c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570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570</v>
      </c>
      <c r="N8" s="86"/>
      <c r="O8" s="85" t="s">
        <v>148</v>
      </c>
      <c r="P8" s="86">
        <f>SUM(P7:P7)</f>
        <v>5.0892857142857144</v>
      </c>
      <c r="Q8" s="86">
        <f>SUM(Q7:Q7)</f>
        <v>61.071428571428562</v>
      </c>
      <c r="R8" s="86">
        <f>SUM(R7:R7)</f>
        <v>0</v>
      </c>
      <c r="S8" s="86">
        <f>SUM(S7:S7)</f>
        <v>0</v>
      </c>
      <c r="T8" s="86">
        <f>SUM(T7:T7)</f>
        <v>0</v>
      </c>
      <c r="U8" s="86">
        <f>SUM(U7:U7)</f>
        <v>0</v>
      </c>
      <c r="V8" s="86">
        <f>SUM(V7:V7)</f>
        <v>0</v>
      </c>
      <c r="W8" s="86">
        <f>SUM(W7:W7)</f>
        <v>0</v>
      </c>
      <c r="X8" s="86">
        <f>SUM(X7:X7)</f>
        <v>0</v>
      </c>
      <c r="Y8" s="86">
        <f>SUM(Y7:Y7)</f>
        <v>0</v>
      </c>
      <c r="Z8" s="86">
        <f>SUM(Z7:Z7)</f>
        <v>0</v>
      </c>
      <c r="AA8" s="86">
        <f>SUM(AA7:AA7)</f>
        <v>0</v>
      </c>
      <c r="AB8" s="86">
        <f>SUM(AB7:AB7)</f>
        <v>0</v>
      </c>
      <c r="AC8" s="86">
        <f>SUM(AC7:AC7)</f>
        <v>0</v>
      </c>
      <c r="AD8" s="86">
        <f>SUM(AD7:AD7)</f>
        <v>0</v>
      </c>
      <c r="AE8" s="86">
        <f>SUM(AE7:AE7)</f>
        <v>0</v>
      </c>
      <c r="AF8" s="86">
        <f>SUM(AF7:AF7)</f>
        <v>0</v>
      </c>
      <c r="AG8" s="86">
        <f>SUM(AG7:AG7)</f>
        <v>0</v>
      </c>
      <c r="AH8" s="86">
        <f>SUM(AH7:AH7)</f>
        <v>0</v>
      </c>
      <c r="AI8" s="86">
        <f>SUM(AI7:AI7)</f>
        <v>0</v>
      </c>
      <c r="AJ8" s="86">
        <f>SUM(AJ7:AJ7)</f>
        <v>0</v>
      </c>
      <c r="AK8" s="86">
        <f>SUM(AK7:AK7)</f>
        <v>0</v>
      </c>
      <c r="AL8" s="86">
        <f>SUM(AL7:AL7)</f>
        <v>0</v>
      </c>
      <c r="AM8" s="86">
        <f>SUM(AM7:AM7)</f>
        <v>0</v>
      </c>
      <c r="AN8" s="86">
        <f>SUM(AN7:AN7)</f>
        <v>0</v>
      </c>
      <c r="AO8" s="86">
        <f>SUM(AO7:AO7)</f>
        <v>0</v>
      </c>
      <c r="AP8" s="86">
        <f>SUM(AP7:AP7)</f>
        <v>0</v>
      </c>
      <c r="AQ8" s="86">
        <f>SUM(AQ7:AQ7)</f>
        <v>0</v>
      </c>
      <c r="AR8" s="86">
        <f>SUM(AR7:AR7)</f>
        <v>0</v>
      </c>
      <c r="AS8" s="86">
        <f>SUM(AS7:AS7)</f>
        <v>0</v>
      </c>
      <c r="AT8" s="86">
        <f>SUM(AT7:AT7)</f>
        <v>0</v>
      </c>
      <c r="AU8" s="86">
        <f>SUM(AU7:AU7)</f>
        <v>0</v>
      </c>
      <c r="AV8" s="86">
        <f>SUM(AV7:AV7)</f>
        <v>0</v>
      </c>
      <c r="AW8" s="86">
        <f>SUM(AW7:AW7)</f>
        <v>0</v>
      </c>
      <c r="AX8" s="86">
        <f>SUM(AX7:AX7)</f>
        <v>0</v>
      </c>
      <c r="AY8" s="86">
        <f>SUM(AY7:AY7)</f>
        <v>0</v>
      </c>
      <c r="AZ8" s="86">
        <f>SUM(AZ7:AZ7)</f>
        <v>0</v>
      </c>
      <c r="BA8" s="86">
        <f>SUM(BA7:BA7)</f>
        <v>0</v>
      </c>
      <c r="BB8" s="86">
        <f>SUM(BB7:BB7)</f>
        <v>0</v>
      </c>
      <c r="BC8" s="86">
        <f>SUM(BC7:BC7)</f>
        <v>0</v>
      </c>
      <c r="BD8" s="86">
        <f>SUM(BD7:BD7)</f>
        <v>0</v>
      </c>
      <c r="BE8" s="86">
        <f>SUM(BE7:BE7)</f>
        <v>0</v>
      </c>
      <c r="BF8" s="86">
        <f>SUM(BF7:BF7)</f>
        <v>0</v>
      </c>
      <c r="BG8" s="86">
        <f>SUM(BG7:BG7)</f>
        <v>0</v>
      </c>
      <c r="BH8" s="86">
        <f>SUM(BH7:BH7)</f>
        <v>0</v>
      </c>
      <c r="BI8" s="86">
        <f>SUM(BI7:BI7)</f>
        <v>0</v>
      </c>
      <c r="BJ8" s="86">
        <f>SUM(BJ7:BJ7)</f>
        <v>0</v>
      </c>
      <c r="BK8" s="86">
        <f>SUM(BK7:BK7)</f>
        <v>0</v>
      </c>
      <c r="BL8" s="86">
        <f>SUM(BL7:BL7)</f>
        <v>0</v>
      </c>
      <c r="BM8" s="86">
        <f>SUM(BM7:BM7)</f>
        <v>0</v>
      </c>
      <c r="BN8" s="86">
        <f>SUM(BN7:BN7)</f>
        <v>0</v>
      </c>
      <c r="BO8" s="86">
        <f>SUM(BO7:BO7)</f>
        <v>0</v>
      </c>
      <c r="BP8" s="86">
        <f>SUM(BP7:BP7)</f>
        <v>0</v>
      </c>
      <c r="BQ8" s="86">
        <f>SUM(BQ7:BQ7)</f>
        <v>0</v>
      </c>
      <c r="BR8" s="86">
        <f>SUM(BR7:BR7)</f>
        <v>0</v>
      </c>
      <c r="BS8" s="86">
        <f>SUM(BS7:BS7)</f>
        <v>0</v>
      </c>
      <c r="BT8" s="86">
        <f>SUM(BT7:BT7)</f>
        <v>0</v>
      </c>
      <c r="BU8" s="86">
        <f>SUM(BU7:BU7)</f>
        <v>0</v>
      </c>
      <c r="BV8" s="86">
        <f>SUM(BV7:BV7)</f>
        <v>0</v>
      </c>
      <c r="BW8" s="86">
        <f>SUM(BW7:BW7)</f>
        <v>0</v>
      </c>
      <c r="BX8" s="86">
        <f>SUM(BX7:BX7)</f>
        <v>0</v>
      </c>
      <c r="BY8" s="86">
        <f>SUM(BY7:BY7)</f>
        <v>0</v>
      </c>
      <c r="BZ8" s="86">
        <f>SUM(BZ7:BZ7)</f>
        <v>514.01785714285711</v>
      </c>
      <c r="CA8" s="86">
        <f>SUM(CA7:CA7)</f>
        <v>0</v>
      </c>
      <c r="CB8" s="86">
        <f>SUM(CB7:CB7)</f>
        <v>0</v>
      </c>
      <c r="CC8" s="86">
        <f>SUM(CC7:CC7)</f>
        <v>0</v>
      </c>
      <c r="CD8" s="86">
        <f>SUM(CD7:CD7)</f>
        <v>0</v>
      </c>
      <c r="CE8" s="86">
        <f>SUM(CE7:CE7)</f>
        <v>0</v>
      </c>
      <c r="CF8" s="86">
        <f>SUM(CF7:CF7)</f>
        <v>0</v>
      </c>
      <c r="CG8" s="86">
        <f>SUM(CG7:CG7)</f>
        <v>0</v>
      </c>
      <c r="CH8" s="86">
        <f>SUM(CH7:CH7)</f>
        <v>0</v>
      </c>
      <c r="CI8" s="86">
        <f>SUM(CI7:CI7)</f>
        <v>0</v>
      </c>
      <c r="CJ8" s="86">
        <f>SUM(CJ7:CJ7)</f>
        <v>0</v>
      </c>
      <c r="CK8" s="86">
        <f>SUM(CK7:CK7)</f>
        <v>0</v>
      </c>
      <c r="CL8" s="86">
        <f>SUM(CL7:CL7)</f>
        <v>0</v>
      </c>
      <c r="CM8" s="86">
        <f>SUM(CM7:CM7)</f>
        <v>0</v>
      </c>
      <c r="CN8" s="86">
        <f>SUM(CN7:CN7)</f>
        <v>0</v>
      </c>
      <c r="CO8" s="86">
        <f>SUM(CO7:CO7)</f>
        <v>0</v>
      </c>
      <c r="CP8" s="86">
        <f>SUM(CP7:CP7)</f>
        <v>0</v>
      </c>
      <c r="CQ8" s="86">
        <f>SUM(CQ7:CQ7)</f>
        <v>0</v>
      </c>
      <c r="CR8" s="86">
        <f>SUM(CR7:CR7)</f>
        <v>0</v>
      </c>
      <c r="CS8" s="86">
        <f>SUM(CS7:CS7)</f>
        <v>0</v>
      </c>
      <c r="CT8" s="86">
        <f>SUM(CT7:CT7)</f>
        <v>0</v>
      </c>
      <c r="CU8" s="86">
        <f>SUM(CU7:CU7)</f>
        <v>0</v>
      </c>
      <c r="CV8" s="86">
        <f>SUM(CV7:CV7)</f>
        <v>0</v>
      </c>
      <c r="CW8" s="86">
        <f>SUM(CW7:CW7)</f>
        <v>0</v>
      </c>
      <c r="CX8" s="86">
        <f>SUM(CX7:CX7)</f>
        <v>0</v>
      </c>
      <c r="CY8" s="86">
        <f>SUM(CY7:CY7)</f>
        <v>0</v>
      </c>
      <c r="CZ8" s="86">
        <f>SUM(CZ7:CZ7)</f>
        <v>0</v>
      </c>
      <c r="DA8" s="86">
        <f>SUM(DA7:DA7)</f>
        <v>0</v>
      </c>
      <c r="DB8" s="86">
        <f>SUM(DB7:DB7)</f>
        <v>0</v>
      </c>
      <c r="DC8" s="86">
        <f>SUM(DC7:DC7)</f>
        <v>0</v>
      </c>
      <c r="DD8" s="86">
        <f>SUM(DD7:DD7)</f>
        <v>0</v>
      </c>
      <c r="DE8" s="86">
        <f>SUM(DE7:DE7)</f>
        <v>0</v>
      </c>
      <c r="DF8" s="86">
        <f>SUM(DF7:DF7)</f>
        <v>0</v>
      </c>
      <c r="DG8" s="86">
        <f>SUM(DG7:DG7)</f>
        <v>0</v>
      </c>
      <c r="DH8" s="86">
        <f>SUM(DH7:DH7)</f>
        <v>0</v>
      </c>
      <c r="DI8" s="86">
        <f>SUM(DI7:DI7)</f>
        <v>0</v>
      </c>
      <c r="DJ8" s="86">
        <f>SUM(DJ7:DJ7)</f>
        <v>0</v>
      </c>
      <c r="DK8" s="86">
        <f>SUM(DK7:DK7)</f>
        <v>0</v>
      </c>
      <c r="DL8" s="86">
        <f>SUM(DL7:DL7)</f>
        <v>0</v>
      </c>
      <c r="DM8" s="86">
        <f>SUM(DM7:DM7)</f>
        <v>0</v>
      </c>
      <c r="DN8" s="76">
        <f t="shared" ref="DN8" si="3">SUM(Q8:DM8)-P8</f>
        <v>570</v>
      </c>
      <c r="DO8" s="76">
        <f t="shared" ref="DO8" si="4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FARINAS BEST ILOCOS EMPANADA INC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421</v>
      </c>
      <c r="B11" s="104"/>
      <c r="C11" s="105"/>
      <c r="D11" s="106">
        <f>BZ8</f>
        <v>514.01785714285711</v>
      </c>
      <c r="E11" s="107"/>
      <c r="F11" t="str">
        <f>"In payment for 5 pax of employees staff meal for travel expense going to manila (Unrecorded for the month of August 2025) using housefund received on " &amp; TEXT(A7, "mmmm dd, yyyy") &amp; " with SI#1054" &amp; " CPO#" &amp;B7</f>
        <v>In payment for 5 pax of employees staff meal for travel expense going to manila (Unrecorded for the month of August 2025) using housefund received on August 01, 2025 with SI#1054 CPO#4151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61.071428571428562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01,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5.0892857142857144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01,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570</v>
      </c>
      <c r="F14" s="111" t="str">
        <f>"Recording house fund expenses for replenishment on " &amp; TEXT(A7, "mmmm dd, yyyy")</f>
        <v>Recording house fund expenses for replenishment on August 01,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575.08928571428567</v>
      </c>
      <c r="E15" s="118">
        <f>SUM(E11:E14)</f>
        <v>575.08928571428567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01,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D84FF-8935-4727-B070-F7E2AAB5D6F6}">
  <sheetPr>
    <tabColor theme="5" tint="0.39997558519241921"/>
  </sheetPr>
  <dimension ref="A1:DO16"/>
  <sheetViews>
    <sheetView workbookViewId="0">
      <selection activeCell="R7" sqref="R7:R8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45868</v>
      </c>
      <c r="B7" s="65">
        <v>4151</v>
      </c>
      <c r="C7" s="65"/>
      <c r="D7" s="66" t="s">
        <v>425</v>
      </c>
      <c r="E7" s="67" t="s">
        <v>459</v>
      </c>
      <c r="F7" s="67" t="s">
        <v>435</v>
      </c>
      <c r="G7" s="67" t="s">
        <v>460</v>
      </c>
      <c r="H7" s="68" t="s">
        <v>461</v>
      </c>
      <c r="I7" s="69"/>
      <c r="J7" s="66" t="s">
        <v>335</v>
      </c>
      <c r="K7" s="70">
        <v>1</v>
      </c>
      <c r="L7" s="70">
        <v>1040</v>
      </c>
      <c r="M7" s="71">
        <f t="shared" ref="M7" si="0">K7*L7</f>
        <v>1040</v>
      </c>
      <c r="N7" s="66"/>
      <c r="O7" s="72" t="s">
        <v>148</v>
      </c>
      <c r="P7" s="73">
        <f t="shared" ref="P7" si="1">M7/1.12*0.01</f>
        <v>9.2857142857142847</v>
      </c>
      <c r="Q7" s="74">
        <f t="shared" ref="Q7" si="2">M7/1.12*0.12</f>
        <v>111.4285714285714</v>
      </c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>
        <f>M7+P7-Q7</f>
        <v>937.85714285714278</v>
      </c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1040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1040</v>
      </c>
      <c r="N8" s="86"/>
      <c r="O8" s="85" t="s">
        <v>148</v>
      </c>
      <c r="P8" s="86">
        <f>SUM(P7:P7)</f>
        <v>9.2857142857142847</v>
      </c>
      <c r="Q8" s="86">
        <f>SUM(Q7:Q7)</f>
        <v>111.4285714285714</v>
      </c>
      <c r="R8" s="86">
        <f>SUM(R7:R7)</f>
        <v>0</v>
      </c>
      <c r="S8" s="86">
        <f>SUM(S7:S7)</f>
        <v>0</v>
      </c>
      <c r="T8" s="86">
        <f>SUM(T7:T7)</f>
        <v>0</v>
      </c>
      <c r="U8" s="86">
        <f>SUM(U7:U7)</f>
        <v>0</v>
      </c>
      <c r="V8" s="86">
        <f>SUM(V7:V7)</f>
        <v>0</v>
      </c>
      <c r="W8" s="86">
        <f>SUM(W7:W7)</f>
        <v>0</v>
      </c>
      <c r="X8" s="86">
        <f>SUM(X7:X7)</f>
        <v>0</v>
      </c>
      <c r="Y8" s="86">
        <f>SUM(Y7:Y7)</f>
        <v>0</v>
      </c>
      <c r="Z8" s="86">
        <f>SUM(Z7:Z7)</f>
        <v>0</v>
      </c>
      <c r="AA8" s="86">
        <f>SUM(AA7:AA7)</f>
        <v>0</v>
      </c>
      <c r="AB8" s="86">
        <f>SUM(AB7:AB7)</f>
        <v>0</v>
      </c>
      <c r="AC8" s="86">
        <f>SUM(AC7:AC7)</f>
        <v>0</v>
      </c>
      <c r="AD8" s="86">
        <f>SUM(AD7:AD7)</f>
        <v>0</v>
      </c>
      <c r="AE8" s="86">
        <f>SUM(AE7:AE7)</f>
        <v>0</v>
      </c>
      <c r="AF8" s="86">
        <f>SUM(AF7:AF7)</f>
        <v>0</v>
      </c>
      <c r="AG8" s="86">
        <f>SUM(AG7:AG7)</f>
        <v>0</v>
      </c>
      <c r="AH8" s="86">
        <f>SUM(AH7:AH7)</f>
        <v>0</v>
      </c>
      <c r="AI8" s="86">
        <f>SUM(AI7:AI7)</f>
        <v>0</v>
      </c>
      <c r="AJ8" s="86">
        <f>SUM(AJ7:AJ7)</f>
        <v>0</v>
      </c>
      <c r="AK8" s="86">
        <f>SUM(AK7:AK7)</f>
        <v>0</v>
      </c>
      <c r="AL8" s="86">
        <f>SUM(AL7:AL7)</f>
        <v>0</v>
      </c>
      <c r="AM8" s="86">
        <f>SUM(AM7:AM7)</f>
        <v>0</v>
      </c>
      <c r="AN8" s="86">
        <f>SUM(AN7:AN7)</f>
        <v>0</v>
      </c>
      <c r="AO8" s="86">
        <f>SUM(AO7:AO7)</f>
        <v>0</v>
      </c>
      <c r="AP8" s="86">
        <f>SUM(AP7:AP7)</f>
        <v>0</v>
      </c>
      <c r="AQ8" s="86">
        <f>SUM(AQ7:AQ7)</f>
        <v>0</v>
      </c>
      <c r="AR8" s="86">
        <f>SUM(AR7:AR7)</f>
        <v>0</v>
      </c>
      <c r="AS8" s="86">
        <f>SUM(AS7:AS7)</f>
        <v>0</v>
      </c>
      <c r="AT8" s="86">
        <f>SUM(AT7:AT7)</f>
        <v>0</v>
      </c>
      <c r="AU8" s="86">
        <f>SUM(AU7:AU7)</f>
        <v>0</v>
      </c>
      <c r="AV8" s="86">
        <f>SUM(AV7:AV7)</f>
        <v>0</v>
      </c>
      <c r="AW8" s="86">
        <f>SUM(AW7:AW7)</f>
        <v>0</v>
      </c>
      <c r="AX8" s="86">
        <f>SUM(AX7:AX7)</f>
        <v>0</v>
      </c>
      <c r="AY8" s="86">
        <f>SUM(AY7:AY7)</f>
        <v>0</v>
      </c>
      <c r="AZ8" s="86">
        <f>SUM(AZ7:AZ7)</f>
        <v>0</v>
      </c>
      <c r="BA8" s="86">
        <f>SUM(BA7:BA7)</f>
        <v>0</v>
      </c>
      <c r="BB8" s="86">
        <f>SUM(BB7:BB7)</f>
        <v>0</v>
      </c>
      <c r="BC8" s="86">
        <f>SUM(BC7:BC7)</f>
        <v>0</v>
      </c>
      <c r="BD8" s="86">
        <f>SUM(BD7:BD7)</f>
        <v>0</v>
      </c>
      <c r="BE8" s="86">
        <f>SUM(BE7:BE7)</f>
        <v>0</v>
      </c>
      <c r="BF8" s="86">
        <f>SUM(BF7:BF7)</f>
        <v>0</v>
      </c>
      <c r="BG8" s="86">
        <f>SUM(BG7:BG7)</f>
        <v>0</v>
      </c>
      <c r="BH8" s="86">
        <f>SUM(BH7:BH7)</f>
        <v>0</v>
      </c>
      <c r="BI8" s="86">
        <f>SUM(BI7:BI7)</f>
        <v>0</v>
      </c>
      <c r="BJ8" s="86">
        <f>SUM(BJ7:BJ7)</f>
        <v>0</v>
      </c>
      <c r="BK8" s="86">
        <f>SUM(BK7:BK7)</f>
        <v>0</v>
      </c>
      <c r="BL8" s="86">
        <f>SUM(BL7:BL7)</f>
        <v>0</v>
      </c>
      <c r="BM8" s="86">
        <f>SUM(BM7:BM7)</f>
        <v>0</v>
      </c>
      <c r="BN8" s="86">
        <f>SUM(BN7:BN7)</f>
        <v>0</v>
      </c>
      <c r="BO8" s="86">
        <f>SUM(BO7:BO7)</f>
        <v>0</v>
      </c>
      <c r="BP8" s="86">
        <f>SUM(BP7:BP7)</f>
        <v>0</v>
      </c>
      <c r="BQ8" s="86">
        <f>SUM(BQ7:BQ7)</f>
        <v>0</v>
      </c>
      <c r="BR8" s="86">
        <f>SUM(BR7:BR7)</f>
        <v>0</v>
      </c>
      <c r="BS8" s="86">
        <f>SUM(BS7:BS7)</f>
        <v>0</v>
      </c>
      <c r="BT8" s="86">
        <f>SUM(BT7:BT7)</f>
        <v>0</v>
      </c>
      <c r="BU8" s="86">
        <f>SUM(BU7:BU7)</f>
        <v>0</v>
      </c>
      <c r="BV8" s="86">
        <f>SUM(BV7:BV7)</f>
        <v>0</v>
      </c>
      <c r="BW8" s="86">
        <f>SUM(BW7:BW7)</f>
        <v>0</v>
      </c>
      <c r="BX8" s="86">
        <f>SUM(BX7:BX7)</f>
        <v>0</v>
      </c>
      <c r="BY8" s="86">
        <f>SUM(BY7:BY7)</f>
        <v>0</v>
      </c>
      <c r="BZ8" s="86">
        <f>SUM(BZ7:BZ7)</f>
        <v>937.85714285714278</v>
      </c>
      <c r="CA8" s="86">
        <f>SUM(CA7:CA7)</f>
        <v>0</v>
      </c>
      <c r="CB8" s="86">
        <f>SUM(CB7:CB7)</f>
        <v>0</v>
      </c>
      <c r="CC8" s="86">
        <f>SUM(CC7:CC7)</f>
        <v>0</v>
      </c>
      <c r="CD8" s="86">
        <f>SUM(CD7:CD7)</f>
        <v>0</v>
      </c>
      <c r="CE8" s="86">
        <f>SUM(CE7:CE7)</f>
        <v>0</v>
      </c>
      <c r="CF8" s="86">
        <f>SUM(CF7:CF7)</f>
        <v>0</v>
      </c>
      <c r="CG8" s="86">
        <f>SUM(CG7:CG7)</f>
        <v>0</v>
      </c>
      <c r="CH8" s="86">
        <f>SUM(CH7:CH7)</f>
        <v>0</v>
      </c>
      <c r="CI8" s="86">
        <f>SUM(CI7:CI7)</f>
        <v>0</v>
      </c>
      <c r="CJ8" s="86">
        <f>SUM(CJ7:CJ7)</f>
        <v>0</v>
      </c>
      <c r="CK8" s="86">
        <f>SUM(CK7:CK7)</f>
        <v>0</v>
      </c>
      <c r="CL8" s="86">
        <f>SUM(CL7:CL7)</f>
        <v>0</v>
      </c>
      <c r="CM8" s="86">
        <f>SUM(CM7:CM7)</f>
        <v>0</v>
      </c>
      <c r="CN8" s="86">
        <f>SUM(CN7:CN7)</f>
        <v>0</v>
      </c>
      <c r="CO8" s="86">
        <f>SUM(CO7:CO7)</f>
        <v>0</v>
      </c>
      <c r="CP8" s="86">
        <f>SUM(CP7:CP7)</f>
        <v>0</v>
      </c>
      <c r="CQ8" s="86">
        <f>SUM(CQ7:CQ7)</f>
        <v>0</v>
      </c>
      <c r="CR8" s="86">
        <f>SUM(CR7:CR7)</f>
        <v>0</v>
      </c>
      <c r="CS8" s="86">
        <f>SUM(CS7:CS7)</f>
        <v>0</v>
      </c>
      <c r="CT8" s="86">
        <f>SUM(CT7:CT7)</f>
        <v>0</v>
      </c>
      <c r="CU8" s="86">
        <f>SUM(CU7:CU7)</f>
        <v>0</v>
      </c>
      <c r="CV8" s="86">
        <f>SUM(CV7:CV7)</f>
        <v>0</v>
      </c>
      <c r="CW8" s="86">
        <f>SUM(CW7:CW7)</f>
        <v>0</v>
      </c>
      <c r="CX8" s="86">
        <f>SUM(CX7:CX7)</f>
        <v>0</v>
      </c>
      <c r="CY8" s="86">
        <f>SUM(CY7:CY7)</f>
        <v>0</v>
      </c>
      <c r="CZ8" s="86">
        <f>SUM(CZ7:CZ7)</f>
        <v>0</v>
      </c>
      <c r="DA8" s="86">
        <f>SUM(DA7:DA7)</f>
        <v>0</v>
      </c>
      <c r="DB8" s="86">
        <f>SUM(DB7:DB7)</f>
        <v>0</v>
      </c>
      <c r="DC8" s="86">
        <f>SUM(DC7:DC7)</f>
        <v>0</v>
      </c>
      <c r="DD8" s="86">
        <f>SUM(DD7:DD7)</f>
        <v>0</v>
      </c>
      <c r="DE8" s="86">
        <f>SUM(DE7:DE7)</f>
        <v>0</v>
      </c>
      <c r="DF8" s="86">
        <f>SUM(DF7:DF7)</f>
        <v>0</v>
      </c>
      <c r="DG8" s="86">
        <f>SUM(DG7:DG7)</f>
        <v>0</v>
      </c>
      <c r="DH8" s="86">
        <f>SUM(DH7:DH7)</f>
        <v>0</v>
      </c>
      <c r="DI8" s="86">
        <f>SUM(DI7:DI7)</f>
        <v>0</v>
      </c>
      <c r="DJ8" s="86">
        <f>SUM(DJ7:DJ7)</f>
        <v>0</v>
      </c>
      <c r="DK8" s="86">
        <f>SUM(DK7:DK7)</f>
        <v>0</v>
      </c>
      <c r="DL8" s="86">
        <f>SUM(DL7:DL7)</f>
        <v>0</v>
      </c>
      <c r="DM8" s="86">
        <f>SUM(DM7:DM7)</f>
        <v>0</v>
      </c>
      <c r="DN8" s="76">
        <f t="shared" ref="DN8" si="3">SUM(Q8:DM8)-P8</f>
        <v>1040</v>
      </c>
      <c r="DO8" s="76">
        <f t="shared" ref="DO8" si="4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KNOXPORT INC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421</v>
      </c>
      <c r="B11" s="104"/>
      <c r="C11" s="105"/>
      <c r="D11" s="106">
        <f>BZ8</f>
        <v>937.85714285714278</v>
      </c>
      <c r="E11" s="107"/>
      <c r="F11" t="str">
        <f>"In payment for 4 pax of employees staff meal for travel expense going to manila (Unrecorded for the month of July 2025) using housefund received on " &amp; TEXT(A7, "mmmm dd, yyyy") &amp; " with SI#2-217987" &amp; " CPO#" &amp;B7</f>
        <v>In payment for 4 pax of employees staff meal for travel expense going to manila (Unrecorded for the month of July 2025) using housefund received on July 30, 2025 with SI#2-217987 CPO#4151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111.4285714285714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July 30,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9.2857142857142847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July 30,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1040</v>
      </c>
      <c r="F14" s="111" t="str">
        <f>"Recording house fund expenses for replenishment on " &amp; TEXT(A7, "mmmm dd, yyyy")</f>
        <v>Recording house fund expenses for replenishment on July 30,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1049.2857142857142</v>
      </c>
      <c r="E15" s="118">
        <f>SUM(E11:E14)</f>
        <v>1049.2857142857142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July 30,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EDB0E-0635-46AD-9C51-B80B9B1A730A}">
  <sheetPr>
    <tabColor theme="5" tint="0.39997558519241921"/>
  </sheetPr>
  <dimension ref="A1:DO16"/>
  <sheetViews>
    <sheetView topLeftCell="A4" workbookViewId="0">
      <selection activeCell="H16" sqref="H1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45868</v>
      </c>
      <c r="B7" s="65">
        <v>4151</v>
      </c>
      <c r="C7" s="65"/>
      <c r="D7" s="66" t="s">
        <v>425</v>
      </c>
      <c r="E7" s="67" t="s">
        <v>462</v>
      </c>
      <c r="F7" s="67" t="s">
        <v>463</v>
      </c>
      <c r="G7" s="67" t="s">
        <v>464</v>
      </c>
      <c r="H7" s="68" t="s">
        <v>465</v>
      </c>
      <c r="I7" s="69"/>
      <c r="J7" s="66" t="s">
        <v>335</v>
      </c>
      <c r="K7" s="70">
        <v>1</v>
      </c>
      <c r="L7" s="70">
        <v>970</v>
      </c>
      <c r="M7" s="71">
        <f t="shared" ref="M7" si="0">K7*L7</f>
        <v>970</v>
      </c>
      <c r="N7" s="66"/>
      <c r="O7" s="72" t="s">
        <v>148</v>
      </c>
      <c r="P7" s="73">
        <f t="shared" ref="P7" si="1">M7/1.12*0.01</f>
        <v>8.6607142857142847</v>
      </c>
      <c r="Q7" s="74">
        <f t="shared" ref="Q7" si="2">M7/1.12*0.12</f>
        <v>103.9285714285714</v>
      </c>
      <c r="R7" s="75">
        <f t="shared" ref="R7" si="3">M7+P7-Q7</f>
        <v>874.73214285714289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970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970</v>
      </c>
      <c r="N8" s="86"/>
      <c r="O8" s="85" t="s">
        <v>148</v>
      </c>
      <c r="P8" s="86">
        <f>SUM(P7:P7)</f>
        <v>8.6607142857142847</v>
      </c>
      <c r="Q8" s="86">
        <f>SUM(Q7:Q7)</f>
        <v>103.9285714285714</v>
      </c>
      <c r="R8" s="86">
        <f>SUM(R7:R7)</f>
        <v>874.73214285714289</v>
      </c>
      <c r="S8" s="86">
        <f>SUM(S7:S7)</f>
        <v>0</v>
      </c>
      <c r="T8" s="86">
        <f>SUM(T7:T7)</f>
        <v>0</v>
      </c>
      <c r="U8" s="86">
        <f>SUM(U7:U7)</f>
        <v>0</v>
      </c>
      <c r="V8" s="86">
        <f>SUM(V7:V7)</f>
        <v>0</v>
      </c>
      <c r="W8" s="86">
        <f>SUM(W7:W7)</f>
        <v>0</v>
      </c>
      <c r="X8" s="86">
        <f>SUM(X7:X7)</f>
        <v>0</v>
      </c>
      <c r="Y8" s="86">
        <f>SUM(Y7:Y7)</f>
        <v>0</v>
      </c>
      <c r="Z8" s="86">
        <f>SUM(Z7:Z7)</f>
        <v>0</v>
      </c>
      <c r="AA8" s="86">
        <f>SUM(AA7:AA7)</f>
        <v>0</v>
      </c>
      <c r="AB8" s="86">
        <f>SUM(AB7:AB7)</f>
        <v>0</v>
      </c>
      <c r="AC8" s="86">
        <f>SUM(AC7:AC7)</f>
        <v>0</v>
      </c>
      <c r="AD8" s="86">
        <f>SUM(AD7:AD7)</f>
        <v>0</v>
      </c>
      <c r="AE8" s="86">
        <f>SUM(AE7:AE7)</f>
        <v>0</v>
      </c>
      <c r="AF8" s="86">
        <f>SUM(AF7:AF7)</f>
        <v>0</v>
      </c>
      <c r="AG8" s="86">
        <f>SUM(AG7:AG7)</f>
        <v>0</v>
      </c>
      <c r="AH8" s="86">
        <f>SUM(AH7:AH7)</f>
        <v>0</v>
      </c>
      <c r="AI8" s="86">
        <f>SUM(AI7:AI7)</f>
        <v>0</v>
      </c>
      <c r="AJ8" s="86">
        <f>SUM(AJ7:AJ7)</f>
        <v>0</v>
      </c>
      <c r="AK8" s="86">
        <f>SUM(AK7:AK7)</f>
        <v>0</v>
      </c>
      <c r="AL8" s="86">
        <f>SUM(AL7:AL7)</f>
        <v>0</v>
      </c>
      <c r="AM8" s="86">
        <f>SUM(AM7:AM7)</f>
        <v>0</v>
      </c>
      <c r="AN8" s="86">
        <f>SUM(AN7:AN7)</f>
        <v>0</v>
      </c>
      <c r="AO8" s="86">
        <f>SUM(AO7:AO7)</f>
        <v>0</v>
      </c>
      <c r="AP8" s="86">
        <f>SUM(AP7:AP7)</f>
        <v>0</v>
      </c>
      <c r="AQ8" s="86">
        <f>SUM(AQ7:AQ7)</f>
        <v>0</v>
      </c>
      <c r="AR8" s="86">
        <f>SUM(AR7:AR7)</f>
        <v>0</v>
      </c>
      <c r="AS8" s="86">
        <f>SUM(AS7:AS7)</f>
        <v>0</v>
      </c>
      <c r="AT8" s="86">
        <f>SUM(AT7:AT7)</f>
        <v>0</v>
      </c>
      <c r="AU8" s="86">
        <f>SUM(AU7:AU7)</f>
        <v>0</v>
      </c>
      <c r="AV8" s="86">
        <f>SUM(AV7:AV7)</f>
        <v>0</v>
      </c>
      <c r="AW8" s="86">
        <f>SUM(AW7:AW7)</f>
        <v>0</v>
      </c>
      <c r="AX8" s="86">
        <f>SUM(AX7:AX7)</f>
        <v>0</v>
      </c>
      <c r="AY8" s="86">
        <f>SUM(AY7:AY7)</f>
        <v>0</v>
      </c>
      <c r="AZ8" s="86">
        <f>SUM(AZ7:AZ7)</f>
        <v>0</v>
      </c>
      <c r="BA8" s="86">
        <f>SUM(BA7:BA7)</f>
        <v>0</v>
      </c>
      <c r="BB8" s="86">
        <f>SUM(BB7:BB7)</f>
        <v>0</v>
      </c>
      <c r="BC8" s="86">
        <f>SUM(BC7:BC7)</f>
        <v>0</v>
      </c>
      <c r="BD8" s="86">
        <f>SUM(BD7:BD7)</f>
        <v>0</v>
      </c>
      <c r="BE8" s="86">
        <f>SUM(BE7:BE7)</f>
        <v>0</v>
      </c>
      <c r="BF8" s="86">
        <f>SUM(BF7:BF7)</f>
        <v>0</v>
      </c>
      <c r="BG8" s="86">
        <f>SUM(BG7:BG7)</f>
        <v>0</v>
      </c>
      <c r="BH8" s="86">
        <f>SUM(BH7:BH7)</f>
        <v>0</v>
      </c>
      <c r="BI8" s="86">
        <f>SUM(BI7:BI7)</f>
        <v>0</v>
      </c>
      <c r="BJ8" s="86">
        <f>SUM(BJ7:BJ7)</f>
        <v>0</v>
      </c>
      <c r="BK8" s="86">
        <f>SUM(BK7:BK7)</f>
        <v>0</v>
      </c>
      <c r="BL8" s="86">
        <f>SUM(BL7:BL7)</f>
        <v>0</v>
      </c>
      <c r="BM8" s="86">
        <f>SUM(BM7:BM7)</f>
        <v>0</v>
      </c>
      <c r="BN8" s="86">
        <f>SUM(BN7:BN7)</f>
        <v>0</v>
      </c>
      <c r="BO8" s="86">
        <f>SUM(BO7:BO7)</f>
        <v>0</v>
      </c>
      <c r="BP8" s="86">
        <f>SUM(BP7:BP7)</f>
        <v>0</v>
      </c>
      <c r="BQ8" s="86">
        <f>SUM(BQ7:BQ7)</f>
        <v>0</v>
      </c>
      <c r="BR8" s="86">
        <f>SUM(BR7:BR7)</f>
        <v>0</v>
      </c>
      <c r="BS8" s="86">
        <f>SUM(BS7:BS7)</f>
        <v>0</v>
      </c>
      <c r="BT8" s="86">
        <f>SUM(BT7:BT7)</f>
        <v>0</v>
      </c>
      <c r="BU8" s="86">
        <f>SUM(BU7:BU7)</f>
        <v>0</v>
      </c>
      <c r="BV8" s="86">
        <f>SUM(BV7:BV7)</f>
        <v>0</v>
      </c>
      <c r="BW8" s="86">
        <f>SUM(BW7:BW7)</f>
        <v>0</v>
      </c>
      <c r="BX8" s="86">
        <f>SUM(BX7:BX7)</f>
        <v>0</v>
      </c>
      <c r="BY8" s="86">
        <f>SUM(BY7:BY7)</f>
        <v>0</v>
      </c>
      <c r="BZ8" s="86">
        <f>SUM(BZ7:BZ7)</f>
        <v>0</v>
      </c>
      <c r="CA8" s="86">
        <f>SUM(CA7:CA7)</f>
        <v>0</v>
      </c>
      <c r="CB8" s="86">
        <f>SUM(CB7:CB7)</f>
        <v>0</v>
      </c>
      <c r="CC8" s="86">
        <f>SUM(CC7:CC7)</f>
        <v>0</v>
      </c>
      <c r="CD8" s="86">
        <f>SUM(CD7:CD7)</f>
        <v>0</v>
      </c>
      <c r="CE8" s="86">
        <f>SUM(CE7:CE7)</f>
        <v>0</v>
      </c>
      <c r="CF8" s="86">
        <f>SUM(CF7:CF7)</f>
        <v>0</v>
      </c>
      <c r="CG8" s="86">
        <f>SUM(CG7:CG7)</f>
        <v>0</v>
      </c>
      <c r="CH8" s="86">
        <f>SUM(CH7:CH7)</f>
        <v>0</v>
      </c>
      <c r="CI8" s="86">
        <f>SUM(CI7:CI7)</f>
        <v>0</v>
      </c>
      <c r="CJ8" s="86">
        <f>SUM(CJ7:CJ7)</f>
        <v>0</v>
      </c>
      <c r="CK8" s="86">
        <f>SUM(CK7:CK7)</f>
        <v>0</v>
      </c>
      <c r="CL8" s="86">
        <f>SUM(CL7:CL7)</f>
        <v>0</v>
      </c>
      <c r="CM8" s="86">
        <f>SUM(CM7:CM7)</f>
        <v>0</v>
      </c>
      <c r="CN8" s="86">
        <f>SUM(CN7:CN7)</f>
        <v>0</v>
      </c>
      <c r="CO8" s="86">
        <f>SUM(CO7:CO7)</f>
        <v>0</v>
      </c>
      <c r="CP8" s="86">
        <f>SUM(CP7:CP7)</f>
        <v>0</v>
      </c>
      <c r="CQ8" s="86">
        <f>SUM(CQ7:CQ7)</f>
        <v>0</v>
      </c>
      <c r="CR8" s="86">
        <f>SUM(CR7:CR7)</f>
        <v>0</v>
      </c>
      <c r="CS8" s="86">
        <f>SUM(CS7:CS7)</f>
        <v>0</v>
      </c>
      <c r="CT8" s="86">
        <f>SUM(CT7:CT7)</f>
        <v>0</v>
      </c>
      <c r="CU8" s="86">
        <f>SUM(CU7:CU7)</f>
        <v>0</v>
      </c>
      <c r="CV8" s="86">
        <f>SUM(CV7:CV7)</f>
        <v>0</v>
      </c>
      <c r="CW8" s="86">
        <f>SUM(CW7:CW7)</f>
        <v>0</v>
      </c>
      <c r="CX8" s="86">
        <f>SUM(CX7:CX7)</f>
        <v>0</v>
      </c>
      <c r="CY8" s="86">
        <f>SUM(CY7:CY7)</f>
        <v>0</v>
      </c>
      <c r="CZ8" s="86">
        <f>SUM(CZ7:CZ7)</f>
        <v>0</v>
      </c>
      <c r="DA8" s="86">
        <f>SUM(DA7:DA7)</f>
        <v>0</v>
      </c>
      <c r="DB8" s="86">
        <f>SUM(DB7:DB7)</f>
        <v>0</v>
      </c>
      <c r="DC8" s="86">
        <f>SUM(DC7:DC7)</f>
        <v>0</v>
      </c>
      <c r="DD8" s="86">
        <f>SUM(DD7:DD7)</f>
        <v>0</v>
      </c>
      <c r="DE8" s="86">
        <f>SUM(DE7:DE7)</f>
        <v>0</v>
      </c>
      <c r="DF8" s="86">
        <f>SUM(DF7:DF7)</f>
        <v>0</v>
      </c>
      <c r="DG8" s="86">
        <f>SUM(DG7:DG7)</f>
        <v>0</v>
      </c>
      <c r="DH8" s="86">
        <f>SUM(DH7:DH7)</f>
        <v>0</v>
      </c>
      <c r="DI8" s="86">
        <f>SUM(DI7:DI7)</f>
        <v>0</v>
      </c>
      <c r="DJ8" s="86">
        <f>SUM(DJ7:DJ7)</f>
        <v>0</v>
      </c>
      <c r="DK8" s="86">
        <f>SUM(DK7:DK7)</f>
        <v>0</v>
      </c>
      <c r="DL8" s="86">
        <f>SUM(DL7:DL7)</f>
        <v>0</v>
      </c>
      <c r="DM8" s="86">
        <f>SUM(DM7:DM7)</f>
        <v>0</v>
      </c>
      <c r="DN8" s="76">
        <f t="shared" ref="DN8" si="4">SUM(Q8:DM8)-P8</f>
        <v>970</v>
      </c>
      <c r="DO8" s="76">
        <f t="shared" ref="DO8" si="5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MACTAN CEBU THE BAKERY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421</v>
      </c>
      <c r="B11" s="104"/>
      <c r="C11" s="105"/>
      <c r="D11" s="106">
        <f>R8</f>
        <v>874.73214285714289</v>
      </c>
      <c r="E11" s="107"/>
      <c r="F11" t="str">
        <f>"In payment for 3 pax of employees staff meal for travel expense going to manila (Unrecorded for the month of July 2025) using housefund received on " &amp; TEXT(A7, "mmmm dd, yyyy") &amp; " with SI#41597" &amp; " CPO#" &amp;B7</f>
        <v>In payment for 3 pax of employees staff meal for travel expense going to manila (Unrecorded for the month of July 2025) using housefund received on July 30, 2025 with SI#41597 CPO#4151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103.9285714285714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July 30,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8.6607142857142847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July 30,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970</v>
      </c>
      <c r="F14" s="111" t="str">
        <f>"Recording house fund expenses for replenishment on " &amp; TEXT(A7, "mmmm dd, yyyy")</f>
        <v>Recording house fund expenses for replenishment on July 30,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978.66071428571433</v>
      </c>
      <c r="E15" s="118">
        <f>SUM(E11:E14)</f>
        <v>978.66071428571433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July 30,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C1CB0-7D32-4137-9D21-3A1366C2C4D9}">
  <sheetPr>
    <tabColor theme="5" tint="0.39997558519241921"/>
  </sheetPr>
  <dimension ref="A1:DO16"/>
  <sheetViews>
    <sheetView workbookViewId="0">
      <selection activeCell="F12" sqref="F12"/>
    </sheetView>
  </sheetViews>
  <sheetFormatPr defaultRowHeight="15" x14ac:dyDescent="0.25"/>
  <cols>
    <col min="5" max="5" width="9.5703125" bestFit="1" customWidth="1"/>
  </cols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45869</v>
      </c>
      <c r="B7" s="65">
        <v>4151</v>
      </c>
      <c r="C7" s="65"/>
      <c r="D7" s="66" t="s">
        <v>425</v>
      </c>
      <c r="E7" s="67" t="s">
        <v>392</v>
      </c>
      <c r="F7" s="67"/>
      <c r="G7" s="67"/>
      <c r="H7" s="68" t="s">
        <v>466</v>
      </c>
      <c r="I7" s="69"/>
      <c r="J7" s="66" t="s">
        <v>335</v>
      </c>
      <c r="K7" s="70">
        <v>1</v>
      </c>
      <c r="L7" s="70">
        <v>2274</v>
      </c>
      <c r="M7" s="71">
        <f t="shared" ref="M7" si="0">K7*L7</f>
        <v>2274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>
        <f>M7+P7-Q7</f>
        <v>2274</v>
      </c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2274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2274</v>
      </c>
      <c r="N8" s="86"/>
      <c r="O8" s="85" t="s">
        <v>304</v>
      </c>
      <c r="P8" s="86">
        <f>SUM(P7:P7)</f>
        <v>0</v>
      </c>
      <c r="Q8" s="86"/>
      <c r="R8" s="86">
        <f>SUM(R7:R7)</f>
        <v>0</v>
      </c>
      <c r="S8" s="86">
        <f>SUM(S7:S7)</f>
        <v>0</v>
      </c>
      <c r="T8" s="86">
        <f>SUM(T7:T7)</f>
        <v>0</v>
      </c>
      <c r="U8" s="86">
        <f>SUM(U7:U7)</f>
        <v>0</v>
      </c>
      <c r="V8" s="86">
        <f>SUM(V7:V7)</f>
        <v>0</v>
      </c>
      <c r="W8" s="86">
        <f>SUM(W7:W7)</f>
        <v>0</v>
      </c>
      <c r="X8" s="86">
        <f>SUM(X7:X7)</f>
        <v>0</v>
      </c>
      <c r="Y8" s="86">
        <f>SUM(Y7:Y7)</f>
        <v>0</v>
      </c>
      <c r="Z8" s="86">
        <f>SUM(Z7:Z7)</f>
        <v>0</v>
      </c>
      <c r="AA8" s="86">
        <f>SUM(AA7:AA7)</f>
        <v>0</v>
      </c>
      <c r="AB8" s="86">
        <f>SUM(AB7:AB7)</f>
        <v>0</v>
      </c>
      <c r="AC8" s="86">
        <f>SUM(AC7:AC7)</f>
        <v>0</v>
      </c>
      <c r="AD8" s="86">
        <f>SUM(AD7:AD7)</f>
        <v>0</v>
      </c>
      <c r="AE8" s="86">
        <f>SUM(AE7:AE7)</f>
        <v>0</v>
      </c>
      <c r="AF8" s="86">
        <f>SUM(AF7:AF7)</f>
        <v>0</v>
      </c>
      <c r="AG8" s="86">
        <f>SUM(AG7:AG7)</f>
        <v>0</v>
      </c>
      <c r="AH8" s="86">
        <f>SUM(AH7:AH7)</f>
        <v>0</v>
      </c>
      <c r="AI8" s="86">
        <f>SUM(AI7:AI7)</f>
        <v>0</v>
      </c>
      <c r="AJ8" s="86">
        <f>SUM(AJ7:AJ7)</f>
        <v>0</v>
      </c>
      <c r="AK8" s="86">
        <f>SUM(AK7:AK7)</f>
        <v>0</v>
      </c>
      <c r="AL8" s="86">
        <f>SUM(AL7:AL7)</f>
        <v>0</v>
      </c>
      <c r="AM8" s="86">
        <f>SUM(AM7:AM7)</f>
        <v>0</v>
      </c>
      <c r="AN8" s="86">
        <f>SUM(AN7:AN7)</f>
        <v>0</v>
      </c>
      <c r="AO8" s="86">
        <f>SUM(AO7:AO7)</f>
        <v>0</v>
      </c>
      <c r="AP8" s="86">
        <f>SUM(AP7:AP7)</f>
        <v>0</v>
      </c>
      <c r="AQ8" s="86">
        <f>SUM(AQ7:AQ7)</f>
        <v>0</v>
      </c>
      <c r="AR8" s="86">
        <f>SUM(AR7:AR7)</f>
        <v>0</v>
      </c>
      <c r="AS8" s="86">
        <f>SUM(AS7:AS7)</f>
        <v>0</v>
      </c>
      <c r="AT8" s="86">
        <f>SUM(AT7:AT7)</f>
        <v>0</v>
      </c>
      <c r="AU8" s="86">
        <f>SUM(AU7:AU7)</f>
        <v>0</v>
      </c>
      <c r="AV8" s="86">
        <f>SUM(AV7:AV7)</f>
        <v>0</v>
      </c>
      <c r="AW8" s="86">
        <f>SUM(AW7:AW7)</f>
        <v>0</v>
      </c>
      <c r="AX8" s="86">
        <f>SUM(AX7:AX7)</f>
        <v>0</v>
      </c>
      <c r="AY8" s="86">
        <f>SUM(AY7:AY7)</f>
        <v>0</v>
      </c>
      <c r="AZ8" s="86">
        <f>SUM(AZ7:AZ7)</f>
        <v>0</v>
      </c>
      <c r="BA8" s="86">
        <f>SUM(BA7:BA7)</f>
        <v>0</v>
      </c>
      <c r="BB8" s="86">
        <f>SUM(BB7:BB7)</f>
        <v>0</v>
      </c>
      <c r="BC8" s="86">
        <f>SUM(BC7:BC7)</f>
        <v>0</v>
      </c>
      <c r="BD8" s="86">
        <f>SUM(BD7:BD7)</f>
        <v>0</v>
      </c>
      <c r="BE8" s="86">
        <f>SUM(BE7:BE7)</f>
        <v>0</v>
      </c>
      <c r="BF8" s="86">
        <f>SUM(BF7:BF7)</f>
        <v>0</v>
      </c>
      <c r="BG8" s="86">
        <f>SUM(BG7:BG7)</f>
        <v>0</v>
      </c>
      <c r="BH8" s="86">
        <f>SUM(BH7:BH7)</f>
        <v>0</v>
      </c>
      <c r="BI8" s="86">
        <f>SUM(BI7:BI7)</f>
        <v>0</v>
      </c>
      <c r="BJ8" s="86">
        <f>SUM(BJ7:BJ7)</f>
        <v>0</v>
      </c>
      <c r="BK8" s="86">
        <f>SUM(BK7:BK7)</f>
        <v>0</v>
      </c>
      <c r="BL8" s="86">
        <f>SUM(BL7:BL7)</f>
        <v>0</v>
      </c>
      <c r="BM8" s="86">
        <f>SUM(BM7:BM7)</f>
        <v>0</v>
      </c>
      <c r="BN8" s="86">
        <f>SUM(BN7:BN7)</f>
        <v>0</v>
      </c>
      <c r="BO8" s="86">
        <f>SUM(BO7:BO7)</f>
        <v>0</v>
      </c>
      <c r="BP8" s="86">
        <f>SUM(BP7:BP7)</f>
        <v>0</v>
      </c>
      <c r="BQ8" s="86">
        <f>SUM(BQ7:BQ7)</f>
        <v>0</v>
      </c>
      <c r="BR8" s="86">
        <f>SUM(BR7:BR7)</f>
        <v>0</v>
      </c>
      <c r="BS8" s="86">
        <f>SUM(BS7:BS7)</f>
        <v>0</v>
      </c>
      <c r="BT8" s="86">
        <f>SUM(BT7:BT7)</f>
        <v>0</v>
      </c>
      <c r="BU8" s="86">
        <f>SUM(BU7:BU7)</f>
        <v>0</v>
      </c>
      <c r="BV8" s="86">
        <f>SUM(BV7:BV7)</f>
        <v>0</v>
      </c>
      <c r="BW8" s="86">
        <f>SUM(BW7:BW7)</f>
        <v>0</v>
      </c>
      <c r="BX8" s="86">
        <f>SUM(BX7:BX7)</f>
        <v>0</v>
      </c>
      <c r="BY8" s="86">
        <f>SUM(BY7:BY7)</f>
        <v>0</v>
      </c>
      <c r="BZ8" s="86">
        <f>SUM(BZ7:BZ7)</f>
        <v>2274</v>
      </c>
      <c r="CA8" s="86">
        <f>SUM(CA7:CA7)</f>
        <v>0</v>
      </c>
      <c r="CB8" s="86">
        <f>SUM(CB7:CB7)</f>
        <v>0</v>
      </c>
      <c r="CC8" s="86">
        <f>SUM(CC7:CC7)</f>
        <v>0</v>
      </c>
      <c r="CD8" s="86">
        <f>SUM(CD7:CD7)</f>
        <v>0</v>
      </c>
      <c r="CE8" s="86">
        <f>SUM(CE7:CE7)</f>
        <v>0</v>
      </c>
      <c r="CF8" s="86">
        <f>SUM(CF7:CF7)</f>
        <v>0</v>
      </c>
      <c r="CG8" s="86">
        <f>SUM(CG7:CG7)</f>
        <v>0</v>
      </c>
      <c r="CH8" s="86">
        <f>SUM(CH7:CH7)</f>
        <v>0</v>
      </c>
      <c r="CI8" s="86">
        <f>SUM(CI7:CI7)</f>
        <v>0</v>
      </c>
      <c r="CJ8" s="86">
        <f>SUM(CJ7:CJ7)</f>
        <v>0</v>
      </c>
      <c r="CK8" s="86">
        <f>SUM(CK7:CK7)</f>
        <v>0</v>
      </c>
      <c r="CL8" s="86">
        <f>SUM(CL7:CL7)</f>
        <v>0</v>
      </c>
      <c r="CM8" s="86">
        <f>SUM(CM7:CM7)</f>
        <v>0</v>
      </c>
      <c r="CN8" s="86">
        <f>SUM(CN7:CN7)</f>
        <v>0</v>
      </c>
      <c r="CO8" s="86">
        <f>SUM(CO7:CO7)</f>
        <v>0</v>
      </c>
      <c r="CP8" s="86">
        <f>SUM(CP7:CP7)</f>
        <v>0</v>
      </c>
      <c r="CQ8" s="86">
        <f>SUM(CQ7:CQ7)</f>
        <v>0</v>
      </c>
      <c r="CR8" s="86">
        <f>SUM(CR7:CR7)</f>
        <v>0</v>
      </c>
      <c r="CS8" s="86">
        <f>SUM(CS7:CS7)</f>
        <v>0</v>
      </c>
      <c r="CT8" s="86">
        <f>SUM(CT7:CT7)</f>
        <v>0</v>
      </c>
      <c r="CU8" s="86">
        <f>SUM(CU7:CU7)</f>
        <v>0</v>
      </c>
      <c r="CV8" s="86">
        <f>SUM(CV7:CV7)</f>
        <v>0</v>
      </c>
      <c r="CW8" s="86">
        <f>SUM(CW7:CW7)</f>
        <v>0</v>
      </c>
      <c r="CX8" s="86">
        <f>SUM(CX7:CX7)</f>
        <v>0</v>
      </c>
      <c r="CY8" s="86">
        <f>SUM(CY7:CY7)</f>
        <v>0</v>
      </c>
      <c r="CZ8" s="86">
        <f>SUM(CZ7:CZ7)</f>
        <v>0</v>
      </c>
      <c r="DA8" s="86">
        <f>SUM(DA7:DA7)</f>
        <v>0</v>
      </c>
      <c r="DB8" s="86">
        <f>SUM(DB7:DB7)</f>
        <v>0</v>
      </c>
      <c r="DC8" s="86">
        <f>SUM(DC7:DC7)</f>
        <v>0</v>
      </c>
      <c r="DD8" s="86">
        <f>SUM(DD7:DD7)</f>
        <v>0</v>
      </c>
      <c r="DE8" s="86">
        <f>SUM(DE7:DE7)</f>
        <v>0</v>
      </c>
      <c r="DF8" s="86">
        <f>SUM(DF7:DF7)</f>
        <v>0</v>
      </c>
      <c r="DG8" s="86">
        <f>SUM(DG7:DG7)</f>
        <v>0</v>
      </c>
      <c r="DH8" s="86">
        <f>SUM(DH7:DH7)</f>
        <v>0</v>
      </c>
      <c r="DI8" s="86">
        <f>SUM(DI7:DI7)</f>
        <v>0</v>
      </c>
      <c r="DJ8" s="86">
        <f>SUM(DJ7:DJ7)</f>
        <v>0</v>
      </c>
      <c r="DK8" s="86">
        <f>SUM(DK7:DK7)</f>
        <v>0</v>
      </c>
      <c r="DL8" s="86">
        <f>SUM(DL7:DL7)</f>
        <v>0</v>
      </c>
      <c r="DM8" s="86">
        <f>SUM(DM7:DM7)</f>
        <v>0</v>
      </c>
      <c r="DN8" s="76">
        <f t="shared" ref="DN8" si="1">SUM(Q8:DM8)-P8</f>
        <v>2274</v>
      </c>
      <c r="DO8" s="76">
        <f t="shared" ref="DO8" si="2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GRAB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421</v>
      </c>
      <c r="B11" s="104"/>
      <c r="C11" s="105"/>
      <c r="D11" s="106">
        <f>BZ8</f>
        <v>2274</v>
      </c>
      <c r="E11" s="107"/>
      <c r="F11" t="str">
        <f>"In payment for 5 pax of employees staff meal for travel expense going to manila (Unrecorded for the month of July 2025) using housefund received on " &amp; TEXT(A7, "mmmm dd, yyyy") &amp; " with SI#A-86DUDRFW2FD5AV" &amp; " CPO#" &amp;B7</f>
        <v>In payment for 5 pax of employees staff meal for travel expense going to manila (Unrecorded for the month of July 2025) using housefund received on July 31, 2025 with SI#A-86DUDRFW2FD5AV CPO#4151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July 31,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July 31,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2274</v>
      </c>
      <c r="F14" s="111" t="str">
        <f>"Recording house fund expenses for replenishment on " &amp; TEXT(A7, "mmmm dd, yyyy")</f>
        <v>Recording house fund expenses for replenishment on July 31,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2274</v>
      </c>
      <c r="E15" s="118">
        <f>SUM(E11:E14)</f>
        <v>2274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July 31,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79450-156C-4AD7-90F0-042F6CE86149}">
  <sheetPr>
    <tabColor theme="5" tint="0.39997558519241921"/>
  </sheetPr>
  <dimension ref="A1:DO16"/>
  <sheetViews>
    <sheetView workbookViewId="0">
      <selection activeCell="I15" sqref="I15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>
        <v>45871</v>
      </c>
      <c r="B7" s="65">
        <v>4151</v>
      </c>
      <c r="C7" s="65"/>
      <c r="D7" s="66" t="s">
        <v>425</v>
      </c>
      <c r="E7" s="67" t="s">
        <v>392</v>
      </c>
      <c r="F7" s="67"/>
      <c r="G7" s="67"/>
      <c r="H7" s="68"/>
      <c r="I7" s="69"/>
      <c r="J7" s="66" t="s">
        <v>335</v>
      </c>
      <c r="K7" s="70">
        <v>1</v>
      </c>
      <c r="L7" s="70">
        <v>779</v>
      </c>
      <c r="M7" s="71">
        <f t="shared" ref="M7" si="0">K7*L7</f>
        <v>779</v>
      </c>
      <c r="N7" s="66"/>
      <c r="O7" s="72" t="s">
        <v>304</v>
      </c>
      <c r="P7" s="73"/>
      <c r="Q7" s="74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>
        <f>M7+P7-Q7</f>
        <v>779</v>
      </c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779</v>
      </c>
      <c r="DO7" s="76">
        <f>DN7-M7</f>
        <v>0</v>
      </c>
    </row>
    <row r="8" spans="1:119" s="87" customFormat="1" ht="18.75" customHeight="1" x14ac:dyDescent="0.25">
      <c r="A8" s="80"/>
      <c r="B8" s="81"/>
      <c r="C8" s="82"/>
      <c r="D8" s="83"/>
      <c r="E8" s="83"/>
      <c r="F8" s="83"/>
      <c r="G8" s="83"/>
      <c r="H8" s="84"/>
      <c r="I8" s="81"/>
      <c r="J8" s="83"/>
      <c r="K8" s="85"/>
      <c r="L8" s="85"/>
      <c r="M8" s="86">
        <f>SUM(M7:M7)</f>
        <v>779</v>
      </c>
      <c r="N8" s="86"/>
      <c r="O8" s="85" t="s">
        <v>304</v>
      </c>
      <c r="P8" s="86"/>
      <c r="Q8" s="86"/>
      <c r="R8" s="86">
        <f>SUM(R7:R7)</f>
        <v>0</v>
      </c>
      <c r="S8" s="86">
        <f>SUM(S7:S7)</f>
        <v>0</v>
      </c>
      <c r="T8" s="86">
        <f>SUM(T7:T7)</f>
        <v>0</v>
      </c>
      <c r="U8" s="86">
        <f>SUM(U7:U7)</f>
        <v>0</v>
      </c>
      <c r="V8" s="86">
        <f>SUM(V7:V7)</f>
        <v>0</v>
      </c>
      <c r="W8" s="86">
        <f>SUM(W7:W7)</f>
        <v>0</v>
      </c>
      <c r="X8" s="86">
        <f>SUM(X7:X7)</f>
        <v>0</v>
      </c>
      <c r="Y8" s="86">
        <f>SUM(Y7:Y7)</f>
        <v>0</v>
      </c>
      <c r="Z8" s="86">
        <f>SUM(Z7:Z7)</f>
        <v>0</v>
      </c>
      <c r="AA8" s="86">
        <f>SUM(AA7:AA7)</f>
        <v>0</v>
      </c>
      <c r="AB8" s="86">
        <f>SUM(AB7:AB7)</f>
        <v>0</v>
      </c>
      <c r="AC8" s="86">
        <f>SUM(AC7:AC7)</f>
        <v>0</v>
      </c>
      <c r="AD8" s="86">
        <f>SUM(AD7:AD7)</f>
        <v>0</v>
      </c>
      <c r="AE8" s="86">
        <f>SUM(AE7:AE7)</f>
        <v>0</v>
      </c>
      <c r="AF8" s="86">
        <f>SUM(AF7:AF7)</f>
        <v>0</v>
      </c>
      <c r="AG8" s="86">
        <f>SUM(AG7:AG7)</f>
        <v>0</v>
      </c>
      <c r="AH8" s="86">
        <f>SUM(AH7:AH7)</f>
        <v>0</v>
      </c>
      <c r="AI8" s="86">
        <f>SUM(AI7:AI7)</f>
        <v>0</v>
      </c>
      <c r="AJ8" s="86">
        <f>SUM(AJ7:AJ7)</f>
        <v>0</v>
      </c>
      <c r="AK8" s="86">
        <f>SUM(AK7:AK7)</f>
        <v>0</v>
      </c>
      <c r="AL8" s="86">
        <f>SUM(AL7:AL7)</f>
        <v>0</v>
      </c>
      <c r="AM8" s="86">
        <f>SUM(AM7:AM7)</f>
        <v>0</v>
      </c>
      <c r="AN8" s="86">
        <f>SUM(AN7:AN7)</f>
        <v>0</v>
      </c>
      <c r="AO8" s="86">
        <f>SUM(AO7:AO7)</f>
        <v>0</v>
      </c>
      <c r="AP8" s="86">
        <f>SUM(AP7:AP7)</f>
        <v>0</v>
      </c>
      <c r="AQ8" s="86">
        <f>SUM(AQ7:AQ7)</f>
        <v>0</v>
      </c>
      <c r="AR8" s="86">
        <f>SUM(AR7:AR7)</f>
        <v>0</v>
      </c>
      <c r="AS8" s="86">
        <f>SUM(AS7:AS7)</f>
        <v>0</v>
      </c>
      <c r="AT8" s="86">
        <f>SUM(AT7:AT7)</f>
        <v>0</v>
      </c>
      <c r="AU8" s="86">
        <f>SUM(AU7:AU7)</f>
        <v>0</v>
      </c>
      <c r="AV8" s="86">
        <f>SUM(AV7:AV7)</f>
        <v>0</v>
      </c>
      <c r="AW8" s="86">
        <f>SUM(AW7:AW7)</f>
        <v>0</v>
      </c>
      <c r="AX8" s="86">
        <f>SUM(AX7:AX7)</f>
        <v>0</v>
      </c>
      <c r="AY8" s="86">
        <f>SUM(AY7:AY7)</f>
        <v>0</v>
      </c>
      <c r="AZ8" s="86">
        <f>SUM(AZ7:AZ7)</f>
        <v>0</v>
      </c>
      <c r="BA8" s="86">
        <f>SUM(BA7:BA7)</f>
        <v>0</v>
      </c>
      <c r="BB8" s="86">
        <f>SUM(BB7:BB7)</f>
        <v>0</v>
      </c>
      <c r="BC8" s="86">
        <f>SUM(BC7:BC7)</f>
        <v>0</v>
      </c>
      <c r="BD8" s="86">
        <f>SUM(BD7:BD7)</f>
        <v>0</v>
      </c>
      <c r="BE8" s="86">
        <f>SUM(BE7:BE7)</f>
        <v>0</v>
      </c>
      <c r="BF8" s="86">
        <f>SUM(BF7:BF7)</f>
        <v>0</v>
      </c>
      <c r="BG8" s="86">
        <f>SUM(BG7:BG7)</f>
        <v>0</v>
      </c>
      <c r="BH8" s="86">
        <f>SUM(BH7:BH7)</f>
        <v>0</v>
      </c>
      <c r="BI8" s="86">
        <f>SUM(BI7:BI7)</f>
        <v>0</v>
      </c>
      <c r="BJ8" s="86">
        <f>SUM(BJ7:BJ7)</f>
        <v>0</v>
      </c>
      <c r="BK8" s="86">
        <f>SUM(BK7:BK7)</f>
        <v>0</v>
      </c>
      <c r="BL8" s="86">
        <f>SUM(BL7:BL7)</f>
        <v>0</v>
      </c>
      <c r="BM8" s="86">
        <f>SUM(BM7:BM7)</f>
        <v>0</v>
      </c>
      <c r="BN8" s="86">
        <f>SUM(BN7:BN7)</f>
        <v>0</v>
      </c>
      <c r="BO8" s="86">
        <f>SUM(BO7:BO7)</f>
        <v>0</v>
      </c>
      <c r="BP8" s="86">
        <f>SUM(BP7:BP7)</f>
        <v>0</v>
      </c>
      <c r="BQ8" s="86">
        <f>SUM(BQ7:BQ7)</f>
        <v>0</v>
      </c>
      <c r="BR8" s="86">
        <f>SUM(BR7:BR7)</f>
        <v>0</v>
      </c>
      <c r="BS8" s="86">
        <f>SUM(BS7:BS7)</f>
        <v>0</v>
      </c>
      <c r="BT8" s="86">
        <f>SUM(BT7:BT7)</f>
        <v>0</v>
      </c>
      <c r="BU8" s="86">
        <f>SUM(BU7:BU7)</f>
        <v>0</v>
      </c>
      <c r="BV8" s="86">
        <f>SUM(BV7:BV7)</f>
        <v>0</v>
      </c>
      <c r="BW8" s="86">
        <f>SUM(BW7:BW7)</f>
        <v>0</v>
      </c>
      <c r="BX8" s="86">
        <f>SUM(BX7:BX7)</f>
        <v>0</v>
      </c>
      <c r="BY8" s="86">
        <f>SUM(BY7:BY7)</f>
        <v>0</v>
      </c>
      <c r="BZ8" s="86">
        <f>SUM(BZ7:BZ7)</f>
        <v>779</v>
      </c>
      <c r="CA8" s="86">
        <f>SUM(CA7:CA7)</f>
        <v>0</v>
      </c>
      <c r="CB8" s="86">
        <f>SUM(CB7:CB7)</f>
        <v>0</v>
      </c>
      <c r="CC8" s="86">
        <f>SUM(CC7:CC7)</f>
        <v>0</v>
      </c>
      <c r="CD8" s="86">
        <f>SUM(CD7:CD7)</f>
        <v>0</v>
      </c>
      <c r="CE8" s="86">
        <f>SUM(CE7:CE7)</f>
        <v>0</v>
      </c>
      <c r="CF8" s="86">
        <f>SUM(CF7:CF7)</f>
        <v>0</v>
      </c>
      <c r="CG8" s="86">
        <f>SUM(CG7:CG7)</f>
        <v>0</v>
      </c>
      <c r="CH8" s="86">
        <f>SUM(CH7:CH7)</f>
        <v>0</v>
      </c>
      <c r="CI8" s="86">
        <f>SUM(CI7:CI7)</f>
        <v>0</v>
      </c>
      <c r="CJ8" s="86">
        <f>SUM(CJ7:CJ7)</f>
        <v>0</v>
      </c>
      <c r="CK8" s="86">
        <f>SUM(CK7:CK7)</f>
        <v>0</v>
      </c>
      <c r="CL8" s="86">
        <f>SUM(CL7:CL7)</f>
        <v>0</v>
      </c>
      <c r="CM8" s="86">
        <f>SUM(CM7:CM7)</f>
        <v>0</v>
      </c>
      <c r="CN8" s="86">
        <f>SUM(CN7:CN7)</f>
        <v>0</v>
      </c>
      <c r="CO8" s="86">
        <f>SUM(CO7:CO7)</f>
        <v>0</v>
      </c>
      <c r="CP8" s="86">
        <f>SUM(CP7:CP7)</f>
        <v>0</v>
      </c>
      <c r="CQ8" s="86">
        <f>SUM(CQ7:CQ7)</f>
        <v>0</v>
      </c>
      <c r="CR8" s="86">
        <f>SUM(CR7:CR7)</f>
        <v>0</v>
      </c>
      <c r="CS8" s="86">
        <f>SUM(CS7:CS7)</f>
        <v>0</v>
      </c>
      <c r="CT8" s="86">
        <f>SUM(CT7:CT7)</f>
        <v>0</v>
      </c>
      <c r="CU8" s="86">
        <f>SUM(CU7:CU7)</f>
        <v>0</v>
      </c>
      <c r="CV8" s="86">
        <f>SUM(CV7:CV7)</f>
        <v>0</v>
      </c>
      <c r="CW8" s="86">
        <f>SUM(CW7:CW7)</f>
        <v>0</v>
      </c>
      <c r="CX8" s="86">
        <f>SUM(CX7:CX7)</f>
        <v>0</v>
      </c>
      <c r="CY8" s="86">
        <f>SUM(CY7:CY7)</f>
        <v>0</v>
      </c>
      <c r="CZ8" s="86">
        <f>SUM(CZ7:CZ7)</f>
        <v>0</v>
      </c>
      <c r="DA8" s="86">
        <f>SUM(DA7:DA7)</f>
        <v>0</v>
      </c>
      <c r="DB8" s="86">
        <f>SUM(DB7:DB7)</f>
        <v>0</v>
      </c>
      <c r="DC8" s="86">
        <f>SUM(DC7:DC7)</f>
        <v>0</v>
      </c>
      <c r="DD8" s="86">
        <f>SUM(DD7:DD7)</f>
        <v>0</v>
      </c>
      <c r="DE8" s="86">
        <f>SUM(DE7:DE7)</f>
        <v>0</v>
      </c>
      <c r="DF8" s="86">
        <f>SUM(DF7:DF7)</f>
        <v>0</v>
      </c>
      <c r="DG8" s="86">
        <f>SUM(DG7:DG7)</f>
        <v>0</v>
      </c>
      <c r="DH8" s="86">
        <f>SUM(DH7:DH7)</f>
        <v>0</v>
      </c>
      <c r="DI8" s="86">
        <f>SUM(DI7:DI7)</f>
        <v>0</v>
      </c>
      <c r="DJ8" s="86">
        <f>SUM(DJ7:DJ7)</f>
        <v>0</v>
      </c>
      <c r="DK8" s="86">
        <f>SUM(DK7:DK7)</f>
        <v>0</v>
      </c>
      <c r="DL8" s="86">
        <f>SUM(DL7:DL7)</f>
        <v>0</v>
      </c>
      <c r="DM8" s="86">
        <f>SUM(DM7:DM7)</f>
        <v>0</v>
      </c>
      <c r="DN8" s="76">
        <f t="shared" ref="DN8" si="1">SUM(Q8:DM8)-P8</f>
        <v>779</v>
      </c>
      <c r="DO8" s="76">
        <f t="shared" ref="DO8" si="2">DN8-M8</f>
        <v>0</v>
      </c>
    </row>
    <row r="9" spans="1:119" ht="18.75" customHeight="1" thickBot="1" x14ac:dyDescent="0.3"/>
    <row r="10" spans="1:119" ht="18.75" customHeight="1" thickBot="1" x14ac:dyDescent="0.3">
      <c r="A10" s="88" t="str">
        <f>E7</f>
        <v>GRAB</v>
      </c>
      <c r="B10" s="89"/>
      <c r="C10" s="90"/>
      <c r="D10" s="91" t="s">
        <v>149</v>
      </c>
      <c r="E10" s="91" t="s">
        <v>150</v>
      </c>
      <c r="F10" s="92" t="s">
        <v>151</v>
      </c>
      <c r="G10" s="93"/>
      <c r="H10" s="94"/>
      <c r="I10" s="95"/>
      <c r="J10" s="96"/>
      <c r="K10" s="97"/>
      <c r="L10" s="98"/>
      <c r="M10" s="99"/>
      <c r="N10" s="100"/>
      <c r="O10" s="101"/>
      <c r="P10" s="102"/>
    </row>
    <row r="11" spans="1:119" ht="18.75" customHeight="1" x14ac:dyDescent="0.25">
      <c r="A11" s="103" t="s">
        <v>421</v>
      </c>
      <c r="B11" s="104"/>
      <c r="C11" s="105"/>
      <c r="D11" s="106">
        <f>BZ8</f>
        <v>779</v>
      </c>
      <c r="E11" s="107"/>
      <c r="F11" t="str">
        <f>"In payment for 4 pax of employees staff meal for travel expense going to manila (Unrecorded for the month of August 2025) using housefund received on " &amp; TEXT(A7, "mmmm dd, yyyy") &amp; " with" &amp; " CPO#" &amp;B7</f>
        <v>In payment for 4 pax of employees staff meal for travel expense going to manila (Unrecorded for the month of August 2025) using housefund received on August 02, 2025 with CPO#4151</v>
      </c>
      <c r="G11" s="108"/>
      <c r="H11" s="109"/>
      <c r="I11" s="110"/>
      <c r="J11" s="108"/>
      <c r="K11" s="97"/>
      <c r="L11" s="98"/>
      <c r="M11" s="99"/>
      <c r="N11" s="100"/>
      <c r="O11" s="101"/>
      <c r="P11" s="102"/>
    </row>
    <row r="12" spans="1:119" ht="18.75" customHeight="1" x14ac:dyDescent="0.25">
      <c r="A12" s="103" t="s">
        <v>152</v>
      </c>
      <c r="B12" s="104"/>
      <c r="C12" s="105"/>
      <c r="D12" s="106">
        <f>Q8</f>
        <v>0</v>
      </c>
      <c r="E12" s="107"/>
      <c r="F12" s="111" t="str">
        <f>"Recording input VAT for expenses and purchases made using house fund for " &amp; TEXT(A7, "mmmm dd, yyyy")</f>
        <v>Recording input VAT for expenses and purchases made using house fund for August 02, 2025</v>
      </c>
      <c r="G12" s="111"/>
      <c r="H12" s="111"/>
      <c r="I12" s="111"/>
      <c r="J12" s="111"/>
      <c r="K12" s="111"/>
      <c r="L12" s="111"/>
      <c r="M12" s="99"/>
      <c r="N12" s="100"/>
      <c r="O12" s="101"/>
      <c r="P12" s="102"/>
    </row>
    <row r="13" spans="1:119" ht="18.75" customHeight="1" x14ac:dyDescent="0.25">
      <c r="A13" s="112" t="s">
        <v>126</v>
      </c>
      <c r="B13" s="113"/>
      <c r="C13" s="114"/>
      <c r="D13" s="115"/>
      <c r="E13" s="107">
        <f>P8</f>
        <v>0</v>
      </c>
      <c r="F13" s="111" t="str">
        <f>"Recording the tax withheld for expenses and purchases using the house fund received on " &amp; TEXT(A7, "mmmm dd, yyyy")</f>
        <v>Recording the tax withheld for expenses and purchases using the house fund received on August 02, 2025</v>
      </c>
      <c r="G13" s="111"/>
      <c r="H13" s="111"/>
      <c r="I13" s="111"/>
      <c r="J13" s="111"/>
      <c r="K13" s="111"/>
      <c r="L13" s="111"/>
      <c r="M13" s="99"/>
      <c r="N13" s="100"/>
      <c r="O13" s="101"/>
      <c r="P13" s="102"/>
    </row>
    <row r="14" spans="1:119" ht="18.75" customHeight="1" x14ac:dyDescent="0.25">
      <c r="A14" s="103" t="s">
        <v>153</v>
      </c>
      <c r="B14" s="113"/>
      <c r="C14" s="114"/>
      <c r="D14" s="116"/>
      <c r="E14" s="117">
        <f>M8</f>
        <v>779</v>
      </c>
      <c r="F14" s="111" t="str">
        <f>"Recording house fund expenses for replenishment on " &amp; TEXT(A7, "mmmm dd, yyyy")</f>
        <v>Recording house fund expenses for replenishment on August 02, 2025</v>
      </c>
      <c r="G14" s="111"/>
      <c r="H14" s="111"/>
      <c r="I14" s="111"/>
      <c r="J14" s="111"/>
      <c r="K14" s="111"/>
      <c r="L14" s="111"/>
      <c r="M14" s="99"/>
      <c r="N14" s="100"/>
      <c r="O14" s="101"/>
      <c r="P14" s="102"/>
    </row>
    <row r="15" spans="1:119" ht="18.75" customHeight="1" x14ac:dyDescent="0.4">
      <c r="A15" s="112"/>
      <c r="B15" s="113"/>
      <c r="C15" s="114"/>
      <c r="D15" s="118">
        <f>SUM(D11:D14)</f>
        <v>779</v>
      </c>
      <c r="E15" s="118">
        <f>SUM(E11:E14)</f>
        <v>779</v>
      </c>
      <c r="F15" s="107"/>
      <c r="G15" s="107"/>
      <c r="H15" s="119"/>
      <c r="I15" s="120"/>
      <c r="J15" s="107"/>
      <c r="K15" s="97"/>
      <c r="L15" s="98"/>
      <c r="M15" s="99"/>
      <c r="N15" s="100"/>
      <c r="O15" s="101"/>
      <c r="P15" s="102"/>
    </row>
    <row r="16" spans="1:119" ht="18.75" customHeight="1" x14ac:dyDescent="0.25">
      <c r="A16" s="121" t="s">
        <v>154</v>
      </c>
      <c r="B16" s="122" t="str">
        <f>"To record house fund expenses on " &amp; TEXT(A7, "mmmm dd, yyyy") &amp; " with PCV#" &amp; C7</f>
        <v>To record house fund expenses on August 02, 2025 with PCV#</v>
      </c>
      <c r="C16" s="123"/>
      <c r="D16" s="124"/>
      <c r="E16" s="124"/>
      <c r="F16" s="124"/>
      <c r="G16" s="107"/>
      <c r="H16" s="119"/>
      <c r="I16" s="120"/>
      <c r="J16" s="107"/>
      <c r="K16" s="97"/>
      <c r="L16" s="98"/>
      <c r="M16" s="99"/>
      <c r="N16" s="100"/>
      <c r="O16" s="101"/>
      <c r="P16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E13AC-8346-449A-8A89-FECC884AF8DE}">
  <dimension ref="A1:DO21"/>
  <sheetViews>
    <sheetView tabSelected="1" workbookViewId="0">
      <selection activeCell="H15" sqref="H15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B7ABD-A25E-4FCA-9D99-169F7BE46CC6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6767C-52C8-45BF-BDB8-18ECFC2C37D9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58E66-2F65-488D-B22F-FFD68A4BC887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FF6CB-F7FD-4CBE-9369-248BCA7846A1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B0293-F006-40DA-B232-D2A1733EF68C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1884D-F868-4A91-871E-2A2B22395C53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05DC9-C7F8-4834-8964-12FC4B1ED13F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B79B4-BC87-4EF4-8FA8-22B6A38CEDBE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D7B8C-D64F-4036-A8BB-226B6BC8DF3D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6D55B-BADB-4D6B-A64B-A899636FC695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0F04A-3B71-42F0-8EF4-BE6F9BED2F1D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C99C9-C300-4052-8AAE-69F47094599A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0BDF-DE79-4A06-90C9-B58BAC87D3BD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6B553-43AD-450B-9EC5-A53F86C12B4C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D3994-1CCD-4844-8EB0-E555D14F1211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F6F1-EBA1-473E-AB2C-D4D21A4EAD3B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9DF45-EFEC-4596-B18A-0F5681360FB3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91FBF-8A8E-4926-B7E7-A6DD17EF6015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AF7E9-23EB-43E7-B9E3-43E7744393A2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75717-9455-4606-8E76-D71374F48E3D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D642-D02E-46F1-BC8D-9D1C844AA837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3C4E0-64E9-4695-81E8-3191057C44FB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03D60-CBCC-42E6-BE91-713DAF5459EF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537FA-9B57-4D7A-9D04-5671FA57F4A4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F6DF2-1009-4994-AB8A-0FAA734DE74E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BDACC-C003-4F04-9D4E-8AD0B0D56EFC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231E1-F5F4-4844-8013-3138A6B8E739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A50B1-18FB-48D4-BFF7-E8C7A939452A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610D-BFCD-4DA9-A812-AB979BD9B7FF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388B1-078B-42AE-8627-4BBC0C82C843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3A51C-702D-4177-9CD3-6E5C21DF792F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F596B-A7E7-4E1B-98FC-9F802C45B078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4D753-CC0C-428E-8D91-EC01E52CC1CD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1A669-302D-4488-AC11-301B8EBAE0F0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9FD46-25D3-4A88-8F50-BE22CAFBCC16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C988C-6857-45DE-B14C-43518F907919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F5506-198B-42D7-82D4-7326C318D3B0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DE9F7-7E20-43AE-ACFF-A9A49EB1BEAF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5B29A-5E0E-4EFA-B947-C91D0A6CBAF3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7F896-3C0E-4D56-A2A8-DA5C52956F8C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045D6-7148-4629-BDF3-44BD610B6B48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AA890-5282-47DC-A67C-EAB4B57F1E7A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CD60A-3712-417E-A6F6-7BE13CFB1F5F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30F6E-C39C-4317-BD86-D24C8A05DB2B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3538F-2936-44BC-8D2E-D0EA2D2BB3DC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63753-6A67-483E-B792-FAD298CF1B10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E0B3D-A736-4FC6-B852-9681E8714219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92510-59C8-49A5-85A7-5BCEF38C6BCC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A94D2-DAF8-43C3-9703-BFB79B9926F6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97231-DE63-4587-BA20-42CB431CB11B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1D939-27D9-41D1-85A6-EABD1EB6930C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3F010-14BF-4611-BEFE-F825EADA603A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62FA4-601E-4CEF-BB57-1D8A7BEFD03F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7F1EC-C4A0-4FE6-A5D2-BECE485E079F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7CF7-4D07-4327-BE1D-AF1F85796197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4D1F9-837B-4731-A6BE-A3E1334F7ADF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F6B4B-88BB-4DAC-889F-5F74FECACA99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B62A6-BC6D-4C00-BA7E-C2EF58648C52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30FEF-43EC-4C4E-A0A5-ED31FE7E75D0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54551-C720-4734-BD5D-E4A37C307C63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AA67D-F661-458B-AE2A-DA7F5C17B5E6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26063-0ED3-413A-9133-17870ADBE1A5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16D52-2301-436E-A0E6-0A87FAF0238C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0EF34-D61F-49A0-8782-76DDFC849BA5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08D48-0B26-4A1D-9233-89B1BF2B43DD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A1B68-F7FB-4076-8A7F-9C5C99925F59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53341-BAB5-4DD1-B2CC-0299E66CEB48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C284A-002C-4181-A34A-18F7F63C63CE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56484-F5A1-4EAE-8CF4-ED340BC5743E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4364A-8858-421A-8142-6FC6FF4B18FC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8ECCC-8586-4A64-B4DA-6B215CF83DFD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BF7AE-1FA5-4EE0-AF07-7F202EC4FFE7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8A92A-4C15-44A5-9653-96A061F1E96B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E123F-6140-45B6-BC37-3D0A349C2CB6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6092B-E298-4BEF-B046-10829210AAC5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5FCFF-1A4D-419C-A358-9A31BBBBF01F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3EB2A-9051-42BF-A16C-55D158720C3E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94718-BA57-41E6-A83F-93A3B6C90951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9FAB1-F15C-47A1-945E-F8F3B707EAB6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A84A0-DA58-420A-9209-016C86532509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42EF0-1F84-441E-9C80-C06BCC502D53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16F2A-2F06-4CE9-BF84-0B6DC65A4393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6EBA9-5DDB-4C39-B22A-DA2F3F8B8EE5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6A66D-ACCF-4E28-B95D-3548DC02B641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C0F25-5ABC-49B0-BF3A-E8AC20194AEC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42169-6BD3-489E-98BB-6986034156F3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C92FC-4F58-49A1-8CA4-C06DF9EACE74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46604-5E75-4305-B224-08D5C1746B92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4503C-A565-4D56-966D-4ED6204E5EAA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28A7-E3B7-4E8A-996A-A45FCEE9EFA2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557E-53F0-4B98-80FC-8C1BFFB74C8C}">
  <dimension ref="A1:DO21"/>
  <sheetViews>
    <sheetView workbookViewId="0">
      <selection sqref="A1:XFD1048576"/>
    </sheetView>
  </sheetViews>
  <sheetFormatPr defaultRowHeight="15" x14ac:dyDescent="0.25"/>
  <sheetData>
    <row r="1" spans="1:119" ht="18.75" customHeight="1" x14ac:dyDescent="0.25">
      <c r="A1" s="1" t="s">
        <v>0</v>
      </c>
      <c r="B1" s="2"/>
      <c r="C1" s="3"/>
      <c r="D1" s="4"/>
      <c r="E1" s="5"/>
      <c r="F1" s="5"/>
      <c r="G1" s="6"/>
      <c r="H1" s="7" t="s">
        <v>1</v>
      </c>
      <c r="I1" s="8"/>
      <c r="J1" s="9"/>
      <c r="K1" s="10"/>
      <c r="L1" s="11"/>
      <c r="M1" s="12"/>
      <c r="N1" s="12"/>
      <c r="O1" s="13"/>
      <c r="P1" s="14"/>
      <c r="Q1" s="14"/>
      <c r="R1" s="11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</row>
    <row r="2" spans="1:119" ht="18.75" customHeight="1" x14ac:dyDescent="0.25">
      <c r="A2" s="15" t="s">
        <v>2</v>
      </c>
      <c r="B2" s="16"/>
      <c r="C2" s="17"/>
      <c r="D2" s="18"/>
      <c r="E2" s="5"/>
      <c r="F2" s="5"/>
      <c r="G2" s="19"/>
      <c r="H2" s="20"/>
      <c r="I2" s="21"/>
      <c r="J2" s="9"/>
      <c r="K2" s="10"/>
      <c r="L2" s="11"/>
      <c r="M2" s="12"/>
      <c r="N2" s="12"/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</row>
    <row r="3" spans="1:119" ht="18.75" customHeight="1" thickBot="1" x14ac:dyDescent="0.3">
      <c r="A3" s="22"/>
      <c r="B3" s="23"/>
      <c r="C3" s="24"/>
      <c r="D3" s="25"/>
      <c r="E3" s="26"/>
      <c r="F3" s="5"/>
      <c r="G3" s="6"/>
      <c r="H3" s="27"/>
      <c r="I3" s="8" t="s">
        <v>3</v>
      </c>
      <c r="J3" s="9"/>
      <c r="K3" s="10"/>
      <c r="L3" s="11"/>
      <c r="M3" s="12"/>
      <c r="N3" s="12"/>
      <c r="O3" s="13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</row>
    <row r="4" spans="1:119" ht="18.75" customHeight="1" x14ac:dyDescent="0.25">
      <c r="A4" s="143" t="s">
        <v>4</v>
      </c>
      <c r="B4" s="145" t="s">
        <v>5</v>
      </c>
      <c r="C4" s="143" t="s">
        <v>6</v>
      </c>
      <c r="D4" s="149" t="s">
        <v>7</v>
      </c>
      <c r="E4" s="151" t="s">
        <v>8</v>
      </c>
      <c r="F4" s="151" t="s">
        <v>9</v>
      </c>
      <c r="G4" s="154" t="s">
        <v>10</v>
      </c>
      <c r="H4" s="156" t="s">
        <v>11</v>
      </c>
      <c r="I4" s="145" t="s">
        <v>12</v>
      </c>
      <c r="J4" s="151" t="s">
        <v>13</v>
      </c>
      <c r="K4" s="160" t="s">
        <v>14</v>
      </c>
      <c r="L4" s="141" t="s">
        <v>15</v>
      </c>
      <c r="M4" s="163" t="s">
        <v>16</v>
      </c>
      <c r="N4" s="163" t="s">
        <v>17</v>
      </c>
      <c r="O4" s="163" t="s">
        <v>18</v>
      </c>
      <c r="P4" s="166" t="s">
        <v>19</v>
      </c>
      <c r="Q4" s="169" t="s">
        <v>20</v>
      </c>
      <c r="R4" s="28" t="s">
        <v>21</v>
      </c>
      <c r="S4" s="28"/>
      <c r="T4" s="28"/>
      <c r="U4" s="28"/>
      <c r="V4" s="28"/>
      <c r="W4" s="28"/>
      <c r="X4" s="28"/>
      <c r="Y4" s="28"/>
      <c r="Z4" s="28"/>
      <c r="AA4" s="29"/>
      <c r="AB4" s="29"/>
      <c r="AC4" s="29"/>
      <c r="AD4" s="29"/>
      <c r="AE4" s="29"/>
      <c r="AF4" s="30"/>
      <c r="AG4" s="30"/>
      <c r="AH4" s="30"/>
      <c r="AI4" s="30"/>
      <c r="AJ4" s="30"/>
      <c r="AK4" s="30"/>
      <c r="AL4" s="31" t="s">
        <v>22</v>
      </c>
      <c r="AM4" s="32"/>
      <c r="AN4" s="33" t="s">
        <v>23</v>
      </c>
      <c r="AO4" s="31" t="s">
        <v>24</v>
      </c>
      <c r="AP4" s="33"/>
      <c r="AQ4" s="33"/>
      <c r="AR4" s="32"/>
      <c r="AS4" s="31" t="s">
        <v>25</v>
      </c>
      <c r="AT4" s="33"/>
      <c r="AU4" s="34"/>
      <c r="AV4" s="31" t="s">
        <v>26</v>
      </c>
      <c r="AW4" s="33"/>
      <c r="AX4" s="33"/>
      <c r="AY4" s="33"/>
      <c r="AZ4" s="33"/>
      <c r="BA4" s="33"/>
      <c r="BB4" s="33"/>
      <c r="BC4" s="33"/>
      <c r="BD4" s="32"/>
      <c r="BE4" s="31" t="s">
        <v>27</v>
      </c>
      <c r="BF4" s="33"/>
      <c r="BG4" s="32"/>
      <c r="BH4" s="35"/>
      <c r="BI4" s="36"/>
      <c r="BJ4" s="31" t="s">
        <v>28</v>
      </c>
      <c r="BK4" s="33"/>
      <c r="BL4" s="32"/>
      <c r="BM4" s="37" t="s">
        <v>29</v>
      </c>
      <c r="BN4" s="38"/>
      <c r="BO4" s="39"/>
      <c r="BP4" s="40" t="s">
        <v>30</v>
      </c>
      <c r="BQ4" s="41"/>
      <c r="BR4" s="41"/>
      <c r="BS4" s="41"/>
      <c r="BT4" s="42" t="s">
        <v>31</v>
      </c>
      <c r="BU4" s="42"/>
      <c r="BV4" s="30"/>
      <c r="BW4" s="30"/>
      <c r="BX4" s="30"/>
      <c r="BY4" s="30"/>
      <c r="BZ4" s="43" t="s">
        <v>32</v>
      </c>
      <c r="CA4" s="43"/>
      <c r="CB4" s="43"/>
      <c r="CC4" s="44"/>
      <c r="CD4" s="45" t="s">
        <v>33</v>
      </c>
      <c r="CE4" s="46" t="s">
        <v>34</v>
      </c>
      <c r="CF4" s="46"/>
      <c r="CG4" s="31" t="s">
        <v>35</v>
      </c>
      <c r="CH4" s="33"/>
      <c r="CI4" s="33"/>
      <c r="CJ4" s="33"/>
      <c r="CK4" s="33"/>
      <c r="CL4" s="33"/>
      <c r="CM4" s="33"/>
      <c r="CN4" s="32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14"/>
    </row>
    <row r="5" spans="1:119" ht="18.75" customHeight="1" x14ac:dyDescent="0.25">
      <c r="A5" s="144"/>
      <c r="B5" s="146"/>
      <c r="C5" s="144"/>
      <c r="D5" s="150"/>
      <c r="E5" s="152"/>
      <c r="F5" s="152"/>
      <c r="G5" s="155"/>
      <c r="H5" s="157"/>
      <c r="I5" s="146"/>
      <c r="J5" s="152"/>
      <c r="K5" s="161"/>
      <c r="L5" s="142"/>
      <c r="M5" s="164"/>
      <c r="N5" s="164"/>
      <c r="O5" s="164"/>
      <c r="P5" s="167"/>
      <c r="Q5" s="170"/>
      <c r="R5" s="48"/>
      <c r="S5" s="49"/>
      <c r="T5" s="49"/>
      <c r="U5" s="49"/>
      <c r="V5" s="49" t="s">
        <v>36</v>
      </c>
      <c r="W5" s="49"/>
      <c r="X5" s="49"/>
      <c r="Y5" s="49" t="s">
        <v>37</v>
      </c>
      <c r="Z5" s="49" t="s">
        <v>38</v>
      </c>
      <c r="AA5" s="50" t="s">
        <v>39</v>
      </c>
      <c r="AB5" s="51"/>
      <c r="AC5" s="51"/>
      <c r="AD5" s="51"/>
      <c r="AE5" s="51"/>
      <c r="AF5" s="51"/>
      <c r="AG5" s="50" t="s">
        <v>40</v>
      </c>
      <c r="AH5" s="52"/>
      <c r="AI5" s="49" t="s">
        <v>41</v>
      </c>
      <c r="AJ5" s="49" t="s">
        <v>42</v>
      </c>
      <c r="AK5" s="49"/>
      <c r="AL5" s="49"/>
      <c r="AM5" s="49"/>
      <c r="AN5" s="49"/>
      <c r="AO5" s="49" t="s">
        <v>43</v>
      </c>
      <c r="AP5" s="49" t="s">
        <v>44</v>
      </c>
      <c r="AQ5" s="49" t="s">
        <v>45</v>
      </c>
      <c r="AR5" s="49" t="s">
        <v>46</v>
      </c>
      <c r="AS5" s="53" t="s">
        <v>47</v>
      </c>
      <c r="AT5" s="54" t="s">
        <v>48</v>
      </c>
      <c r="AU5" s="49" t="s">
        <v>49</v>
      </c>
      <c r="AV5" s="49"/>
      <c r="AW5" s="49"/>
      <c r="AX5" s="49"/>
      <c r="AY5" s="49"/>
      <c r="AZ5" s="49"/>
      <c r="BA5" s="49"/>
      <c r="BB5" s="49"/>
      <c r="BC5" s="54" t="s">
        <v>50</v>
      </c>
      <c r="BD5" s="49"/>
      <c r="BE5" s="49"/>
      <c r="BF5" s="49"/>
      <c r="BG5" s="49"/>
      <c r="BH5" s="50" t="s">
        <v>51</v>
      </c>
      <c r="BI5" s="52"/>
      <c r="BJ5" s="49"/>
      <c r="BK5" s="49"/>
      <c r="BL5" s="49"/>
      <c r="BM5" s="49"/>
      <c r="BN5" s="49"/>
      <c r="BO5" s="49"/>
      <c r="BP5" s="49" t="s">
        <v>52</v>
      </c>
      <c r="BQ5" s="49" t="s">
        <v>53</v>
      </c>
      <c r="BR5" s="55" t="s">
        <v>54</v>
      </c>
      <c r="BS5" s="49" t="s">
        <v>55</v>
      </c>
      <c r="BT5" s="49" t="s">
        <v>56</v>
      </c>
      <c r="BU5" s="53" t="s">
        <v>57</v>
      </c>
      <c r="BV5" s="49" t="s">
        <v>58</v>
      </c>
      <c r="BW5" s="49" t="s">
        <v>59</v>
      </c>
      <c r="BX5" s="49" t="s">
        <v>59</v>
      </c>
      <c r="BY5" s="49" t="s">
        <v>60</v>
      </c>
      <c r="BZ5" s="53" t="s">
        <v>61</v>
      </c>
      <c r="CA5" s="54" t="s">
        <v>62</v>
      </c>
      <c r="CB5" s="54" t="s">
        <v>63</v>
      </c>
      <c r="CC5" s="54" t="s">
        <v>64</v>
      </c>
      <c r="CD5" s="49" t="s">
        <v>65</v>
      </c>
      <c r="CE5" s="49" t="s">
        <v>66</v>
      </c>
      <c r="CF5" s="49" t="s">
        <v>67</v>
      </c>
      <c r="CG5" s="49"/>
      <c r="CH5" s="49"/>
      <c r="CI5" s="49"/>
      <c r="CJ5" s="49"/>
      <c r="CK5" s="49"/>
      <c r="CL5" s="49"/>
      <c r="CM5" s="49"/>
      <c r="CN5" s="49"/>
      <c r="CO5" s="49" t="s">
        <v>68</v>
      </c>
      <c r="CP5" s="49"/>
      <c r="CQ5" s="49"/>
      <c r="CR5" s="49"/>
      <c r="CS5" s="50" t="s">
        <v>69</v>
      </c>
      <c r="CT5" s="52"/>
      <c r="CU5" s="54" t="s">
        <v>70</v>
      </c>
      <c r="CV5" s="50" t="s">
        <v>71</v>
      </c>
      <c r="CW5" s="52"/>
      <c r="CX5" s="49"/>
      <c r="CY5" s="53" t="s">
        <v>72</v>
      </c>
      <c r="CZ5" s="50" t="s">
        <v>73</v>
      </c>
      <c r="DA5" s="51"/>
      <c r="DB5" s="51"/>
      <c r="DC5" s="51"/>
      <c r="DD5" s="51"/>
      <c r="DE5" s="51"/>
      <c r="DF5" s="51"/>
      <c r="DG5" s="51"/>
      <c r="DH5" s="51"/>
      <c r="DI5" s="51"/>
      <c r="DJ5" s="51"/>
      <c r="DK5" s="51"/>
      <c r="DL5" s="52"/>
      <c r="DM5" s="49"/>
      <c r="DN5" s="56"/>
    </row>
    <row r="6" spans="1:119" ht="18.75" customHeight="1" x14ac:dyDescent="0.25">
      <c r="A6" s="186"/>
      <c r="B6" s="159"/>
      <c r="C6" s="186"/>
      <c r="D6" s="187"/>
      <c r="E6" s="153"/>
      <c r="F6" s="153"/>
      <c r="G6" s="182"/>
      <c r="H6" s="158"/>
      <c r="I6" s="159"/>
      <c r="J6" s="153"/>
      <c r="K6" s="183"/>
      <c r="L6" s="184"/>
      <c r="M6" s="165"/>
      <c r="N6" s="165"/>
      <c r="O6" s="165"/>
      <c r="P6" s="168"/>
      <c r="Q6" s="185"/>
      <c r="R6" s="57" t="s">
        <v>74</v>
      </c>
      <c r="S6" s="58" t="s">
        <v>75</v>
      </c>
      <c r="T6" s="58" t="s">
        <v>76</v>
      </c>
      <c r="U6" s="58" t="s">
        <v>77</v>
      </c>
      <c r="V6" s="58" t="s">
        <v>78</v>
      </c>
      <c r="W6" s="58" t="s">
        <v>79</v>
      </c>
      <c r="X6" s="58" t="s">
        <v>80</v>
      </c>
      <c r="Y6" s="58" t="s">
        <v>81</v>
      </c>
      <c r="Z6" s="58" t="s">
        <v>81</v>
      </c>
      <c r="AA6" s="58" t="s">
        <v>82</v>
      </c>
      <c r="AB6" s="58" t="s">
        <v>83</v>
      </c>
      <c r="AC6" s="58" t="s">
        <v>84</v>
      </c>
      <c r="AD6" s="58" t="s">
        <v>85</v>
      </c>
      <c r="AE6" s="58" t="s">
        <v>63</v>
      </c>
      <c r="AF6" s="59" t="s">
        <v>86</v>
      </c>
      <c r="AG6" s="58" t="s">
        <v>82</v>
      </c>
      <c r="AH6" s="58" t="s">
        <v>87</v>
      </c>
      <c r="AI6" s="58" t="s">
        <v>81</v>
      </c>
      <c r="AJ6" s="58" t="s">
        <v>88</v>
      </c>
      <c r="AK6" s="58" t="s">
        <v>89</v>
      </c>
      <c r="AL6" s="58" t="s">
        <v>90</v>
      </c>
      <c r="AM6" s="58" t="s">
        <v>91</v>
      </c>
      <c r="AN6" s="53" t="s">
        <v>92</v>
      </c>
      <c r="AO6" s="58" t="s">
        <v>93</v>
      </c>
      <c r="AP6" s="58" t="s">
        <v>94</v>
      </c>
      <c r="AQ6" s="58" t="s">
        <v>95</v>
      </c>
      <c r="AR6" s="58" t="s">
        <v>93</v>
      </c>
      <c r="AS6" s="60"/>
      <c r="AT6" s="61"/>
      <c r="AU6" s="58" t="s">
        <v>96</v>
      </c>
      <c r="AV6" s="58" t="s">
        <v>97</v>
      </c>
      <c r="AW6" s="58" t="s">
        <v>98</v>
      </c>
      <c r="AX6" s="58" t="s">
        <v>99</v>
      </c>
      <c r="AY6" s="58" t="s">
        <v>100</v>
      </c>
      <c r="AZ6" s="58" t="s">
        <v>101</v>
      </c>
      <c r="BA6" s="58" t="s">
        <v>102</v>
      </c>
      <c r="BB6" s="58" t="s">
        <v>103</v>
      </c>
      <c r="BC6" s="61"/>
      <c r="BD6" s="58" t="s">
        <v>104</v>
      </c>
      <c r="BE6" s="58" t="s">
        <v>105</v>
      </c>
      <c r="BF6" s="58" t="s">
        <v>63</v>
      </c>
      <c r="BG6" s="58" t="s">
        <v>90</v>
      </c>
      <c r="BH6" s="58" t="s">
        <v>105</v>
      </c>
      <c r="BI6" s="58" t="s">
        <v>106</v>
      </c>
      <c r="BJ6" s="58" t="s">
        <v>103</v>
      </c>
      <c r="BK6" s="58" t="s">
        <v>107</v>
      </c>
      <c r="BL6" s="58" t="s">
        <v>105</v>
      </c>
      <c r="BM6" s="58" t="s">
        <v>108</v>
      </c>
      <c r="BN6" s="58" t="s">
        <v>109</v>
      </c>
      <c r="BO6" s="58" t="s">
        <v>66</v>
      </c>
      <c r="BP6" s="58" t="s">
        <v>110</v>
      </c>
      <c r="BQ6" s="58" t="s">
        <v>111</v>
      </c>
      <c r="BR6" s="53"/>
      <c r="BS6" s="58" t="s">
        <v>112</v>
      </c>
      <c r="BT6" s="58" t="s">
        <v>113</v>
      </c>
      <c r="BU6" s="60"/>
      <c r="BV6" s="58" t="s">
        <v>114</v>
      </c>
      <c r="BW6" s="58" t="s">
        <v>115</v>
      </c>
      <c r="BX6" s="58" t="s">
        <v>116</v>
      </c>
      <c r="BY6" s="58" t="s">
        <v>114</v>
      </c>
      <c r="BZ6" s="60"/>
      <c r="CA6" s="61"/>
      <c r="CB6" s="61"/>
      <c r="CC6" s="61"/>
      <c r="CD6" s="58" t="s">
        <v>117</v>
      </c>
      <c r="CE6" s="58" t="s">
        <v>118</v>
      </c>
      <c r="CF6" s="58" t="s">
        <v>119</v>
      </c>
      <c r="CG6" s="58" t="s">
        <v>120</v>
      </c>
      <c r="CH6" s="58" t="s">
        <v>121</v>
      </c>
      <c r="CI6" s="58" t="s">
        <v>122</v>
      </c>
      <c r="CJ6" s="58" t="s">
        <v>123</v>
      </c>
      <c r="CK6" s="58" t="s">
        <v>124</v>
      </c>
      <c r="CL6" s="58" t="s">
        <v>125</v>
      </c>
      <c r="CM6" s="53" t="s">
        <v>107</v>
      </c>
      <c r="CN6" s="58" t="s">
        <v>126</v>
      </c>
      <c r="CO6" s="58" t="s">
        <v>41</v>
      </c>
      <c r="CP6" s="58" t="s">
        <v>127</v>
      </c>
      <c r="CQ6" s="58" t="s">
        <v>128</v>
      </c>
      <c r="CR6" s="58" t="s">
        <v>129</v>
      </c>
      <c r="CS6" s="58" t="s">
        <v>84</v>
      </c>
      <c r="CT6" s="58" t="s">
        <v>130</v>
      </c>
      <c r="CU6" s="61"/>
      <c r="CV6" s="53" t="s">
        <v>131</v>
      </c>
      <c r="CW6" s="53" t="s">
        <v>132</v>
      </c>
      <c r="CX6" s="58" t="s">
        <v>133</v>
      </c>
      <c r="CY6" s="62"/>
      <c r="CZ6" s="58" t="s">
        <v>134</v>
      </c>
      <c r="DA6" s="58" t="s">
        <v>135</v>
      </c>
      <c r="DB6" s="58" t="s">
        <v>136</v>
      </c>
      <c r="DC6" s="58" t="s">
        <v>137</v>
      </c>
      <c r="DD6" s="58" t="s">
        <v>138</v>
      </c>
      <c r="DE6" s="58" t="s">
        <v>139</v>
      </c>
      <c r="DF6" s="58" t="s">
        <v>140</v>
      </c>
      <c r="DG6" s="58" t="s">
        <v>141</v>
      </c>
      <c r="DH6" s="58" t="s">
        <v>142</v>
      </c>
      <c r="DI6" s="58" t="s">
        <v>143</v>
      </c>
      <c r="DJ6" s="58" t="s">
        <v>144</v>
      </c>
      <c r="DK6" s="58" t="s">
        <v>145</v>
      </c>
      <c r="DL6" s="58" t="s">
        <v>146</v>
      </c>
      <c r="DM6" s="58"/>
      <c r="DN6" s="63" t="s">
        <v>147</v>
      </c>
    </row>
    <row r="7" spans="1:119" ht="18.75" customHeight="1" x14ac:dyDescent="0.25">
      <c r="A7" s="64"/>
      <c r="B7" s="65"/>
      <c r="C7" s="65"/>
      <c r="D7" s="66"/>
      <c r="E7" s="67"/>
      <c r="F7" s="67"/>
      <c r="G7" s="67"/>
      <c r="H7" s="68"/>
      <c r="I7" s="69"/>
      <c r="J7" s="66"/>
      <c r="K7" s="70"/>
      <c r="L7" s="70"/>
      <c r="M7" s="71">
        <f t="shared" ref="M7:M12" si="0">K7*L7</f>
        <v>0</v>
      </c>
      <c r="N7" s="66"/>
      <c r="O7" s="72" t="s">
        <v>148</v>
      </c>
      <c r="P7" s="73">
        <f t="shared" ref="P7:P12" si="1">M7/1.12*0.01</f>
        <v>0</v>
      </c>
      <c r="Q7" s="74">
        <f t="shared" ref="Q7:Q12" si="2">M7/1.12*0.12</f>
        <v>0</v>
      </c>
      <c r="R7" s="75">
        <f t="shared" ref="R7:R12" si="3">M7+P7-Q7</f>
        <v>0</v>
      </c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75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75"/>
      <c r="AQ7" s="66"/>
      <c r="AR7" s="66"/>
      <c r="AS7" s="66"/>
      <c r="AT7" s="75"/>
      <c r="AU7" s="66"/>
      <c r="AV7" s="66"/>
      <c r="AW7" s="66"/>
      <c r="AX7" s="66"/>
      <c r="AY7" s="66"/>
      <c r="AZ7" s="75"/>
      <c r="BA7" s="66"/>
      <c r="BB7" s="75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75"/>
      <c r="BV7" s="66"/>
      <c r="BW7" s="66"/>
      <c r="BX7" s="75"/>
      <c r="BY7" s="66"/>
      <c r="BZ7" s="75"/>
      <c r="CA7" s="66"/>
      <c r="CB7" s="75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75"/>
      <c r="CT7" s="66"/>
      <c r="CU7" s="66"/>
      <c r="CV7" s="66"/>
      <c r="CW7" s="66"/>
      <c r="CX7" s="66"/>
      <c r="CY7" s="75"/>
      <c r="CZ7" s="66"/>
      <c r="DA7" s="75"/>
      <c r="DB7" s="75"/>
      <c r="DC7" s="75"/>
      <c r="DD7" s="75"/>
      <c r="DE7" s="75"/>
      <c r="DF7" s="75"/>
      <c r="DG7" s="66"/>
      <c r="DH7" s="75"/>
      <c r="DI7" s="66"/>
      <c r="DJ7" s="66"/>
      <c r="DK7" s="66"/>
      <c r="DL7" s="66"/>
      <c r="DM7" s="66"/>
      <c r="DN7" s="76">
        <f>SUM(Q7:DM7)-P7</f>
        <v>0</v>
      </c>
      <c r="DO7" s="76">
        <f>DN7-M7</f>
        <v>0</v>
      </c>
    </row>
    <row r="8" spans="1:119" ht="18.75" customHeight="1" x14ac:dyDescent="0.25">
      <c r="A8" s="64"/>
      <c r="B8" s="65"/>
      <c r="C8" s="65"/>
      <c r="D8" s="66"/>
      <c r="E8" s="77"/>
      <c r="F8" s="78"/>
      <c r="G8" s="79"/>
      <c r="H8" s="68"/>
      <c r="I8" s="69"/>
      <c r="J8" s="66"/>
      <c r="K8" s="70"/>
      <c r="L8" s="70"/>
      <c r="M8" s="71">
        <f t="shared" si="0"/>
        <v>0</v>
      </c>
      <c r="N8" s="66"/>
      <c r="O8" s="72" t="s">
        <v>148</v>
      </c>
      <c r="P8" s="73">
        <f t="shared" si="1"/>
        <v>0</v>
      </c>
      <c r="Q8" s="74">
        <f t="shared" si="2"/>
        <v>0</v>
      </c>
      <c r="R8" s="75">
        <f t="shared" si="3"/>
        <v>0</v>
      </c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75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75"/>
      <c r="AQ8" s="66"/>
      <c r="AR8" s="66"/>
      <c r="AS8" s="66"/>
      <c r="AT8" s="75"/>
      <c r="AU8" s="66"/>
      <c r="AV8" s="66"/>
      <c r="AW8" s="66"/>
      <c r="AX8" s="66"/>
      <c r="AY8" s="66"/>
      <c r="AZ8" s="75"/>
      <c r="BA8" s="66"/>
      <c r="BB8" s="75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75"/>
      <c r="BV8" s="66"/>
      <c r="BW8" s="66"/>
      <c r="BX8" s="75"/>
      <c r="BY8" s="66"/>
      <c r="BZ8" s="75"/>
      <c r="CA8" s="66"/>
      <c r="CB8" s="75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75"/>
      <c r="CT8" s="66"/>
      <c r="CU8" s="66"/>
      <c r="CV8" s="66"/>
      <c r="CW8" s="66"/>
      <c r="CX8" s="66"/>
      <c r="CY8" s="75"/>
      <c r="CZ8" s="66"/>
      <c r="DA8" s="75"/>
      <c r="DB8" s="75"/>
      <c r="DC8" s="75"/>
      <c r="DD8" s="75"/>
      <c r="DE8" s="75"/>
      <c r="DF8" s="75"/>
      <c r="DG8" s="66"/>
      <c r="DH8" s="75"/>
      <c r="DI8" s="66"/>
      <c r="DJ8" s="66"/>
      <c r="DK8" s="66"/>
      <c r="DL8" s="66"/>
      <c r="DM8" s="66"/>
      <c r="DN8" s="76">
        <f t="shared" ref="DN8:DN13" si="4">SUM(Q8:DM8)-P8</f>
        <v>0</v>
      </c>
      <c r="DO8" s="76">
        <f t="shared" ref="DO8:DO13" si="5">DN8-M8</f>
        <v>0</v>
      </c>
    </row>
    <row r="9" spans="1:119" ht="18.75" customHeight="1" x14ac:dyDescent="0.25">
      <c r="A9" s="64"/>
      <c r="B9" s="65"/>
      <c r="C9" s="65"/>
      <c r="D9" s="66"/>
      <c r="E9" s="77"/>
      <c r="F9" s="78"/>
      <c r="G9" s="79"/>
      <c r="H9" s="68"/>
      <c r="I9" s="69"/>
      <c r="J9" s="66"/>
      <c r="K9" s="70"/>
      <c r="L9" s="70"/>
      <c r="M9" s="71">
        <f t="shared" si="0"/>
        <v>0</v>
      </c>
      <c r="N9" s="66"/>
      <c r="O9" s="72" t="s">
        <v>148</v>
      </c>
      <c r="P9" s="73">
        <f t="shared" si="1"/>
        <v>0</v>
      </c>
      <c r="Q9" s="74">
        <f t="shared" si="2"/>
        <v>0</v>
      </c>
      <c r="R9" s="75">
        <f t="shared" si="3"/>
        <v>0</v>
      </c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75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75"/>
      <c r="AQ9" s="66"/>
      <c r="AR9" s="66"/>
      <c r="AS9" s="66"/>
      <c r="AT9" s="75"/>
      <c r="AU9" s="66"/>
      <c r="AV9" s="66"/>
      <c r="AW9" s="66"/>
      <c r="AX9" s="66"/>
      <c r="AY9" s="66"/>
      <c r="AZ9" s="75"/>
      <c r="BA9" s="66"/>
      <c r="BB9" s="75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75"/>
      <c r="BV9" s="66"/>
      <c r="BW9" s="66"/>
      <c r="BX9" s="75"/>
      <c r="BY9" s="66"/>
      <c r="BZ9" s="75"/>
      <c r="CA9" s="66"/>
      <c r="CB9" s="75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75"/>
      <c r="CT9" s="66"/>
      <c r="CU9" s="66"/>
      <c r="CV9" s="66"/>
      <c r="CW9" s="66"/>
      <c r="CX9" s="66"/>
      <c r="CY9" s="75"/>
      <c r="CZ9" s="66"/>
      <c r="DA9" s="75"/>
      <c r="DB9" s="75"/>
      <c r="DC9" s="75"/>
      <c r="DD9" s="75"/>
      <c r="DE9" s="75"/>
      <c r="DF9" s="75"/>
      <c r="DG9" s="66"/>
      <c r="DH9" s="75"/>
      <c r="DI9" s="66"/>
      <c r="DJ9" s="66"/>
      <c r="DK9" s="66"/>
      <c r="DL9" s="66"/>
      <c r="DM9" s="66"/>
      <c r="DN9" s="76">
        <f t="shared" si="4"/>
        <v>0</v>
      </c>
      <c r="DO9" s="76">
        <f t="shared" si="5"/>
        <v>0</v>
      </c>
    </row>
    <row r="10" spans="1:119" ht="18.75" customHeight="1" x14ac:dyDescent="0.25">
      <c r="A10" s="64"/>
      <c r="B10" s="65"/>
      <c r="C10" s="65"/>
      <c r="D10" s="66"/>
      <c r="E10" s="77"/>
      <c r="F10" s="78"/>
      <c r="G10" s="79"/>
      <c r="H10" s="68"/>
      <c r="I10" s="69"/>
      <c r="J10" s="66"/>
      <c r="K10" s="70"/>
      <c r="L10" s="70"/>
      <c r="M10" s="71">
        <f t="shared" si="0"/>
        <v>0</v>
      </c>
      <c r="N10" s="66"/>
      <c r="O10" s="72" t="s">
        <v>148</v>
      </c>
      <c r="P10" s="73">
        <f t="shared" si="1"/>
        <v>0</v>
      </c>
      <c r="Q10" s="74">
        <f t="shared" si="2"/>
        <v>0</v>
      </c>
      <c r="R10" s="75">
        <f t="shared" si="3"/>
        <v>0</v>
      </c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75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75"/>
      <c r="AQ10" s="66"/>
      <c r="AR10" s="66"/>
      <c r="AS10" s="66"/>
      <c r="AT10" s="75"/>
      <c r="AU10" s="66"/>
      <c r="AV10" s="66"/>
      <c r="AW10" s="66"/>
      <c r="AX10" s="66"/>
      <c r="AY10" s="66"/>
      <c r="AZ10" s="75"/>
      <c r="BA10" s="66"/>
      <c r="BB10" s="75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75"/>
      <c r="BV10" s="66"/>
      <c r="BW10" s="66"/>
      <c r="BX10" s="75"/>
      <c r="BY10" s="66"/>
      <c r="BZ10" s="75"/>
      <c r="CA10" s="66"/>
      <c r="CB10" s="75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75"/>
      <c r="CT10" s="66"/>
      <c r="CU10" s="66"/>
      <c r="CV10" s="66"/>
      <c r="CW10" s="66"/>
      <c r="CX10" s="66"/>
      <c r="CY10" s="75"/>
      <c r="CZ10" s="66"/>
      <c r="DA10" s="75"/>
      <c r="DB10" s="75"/>
      <c r="DC10" s="75"/>
      <c r="DD10" s="75"/>
      <c r="DE10" s="75"/>
      <c r="DF10" s="75"/>
      <c r="DG10" s="66"/>
      <c r="DH10" s="75"/>
      <c r="DI10" s="66"/>
      <c r="DJ10" s="66"/>
      <c r="DK10" s="66"/>
      <c r="DL10" s="66"/>
      <c r="DM10" s="66"/>
      <c r="DN10" s="76">
        <f t="shared" si="4"/>
        <v>0</v>
      </c>
      <c r="DO10" s="76">
        <f t="shared" si="5"/>
        <v>0</v>
      </c>
    </row>
    <row r="11" spans="1:119" ht="18.75" customHeight="1" x14ac:dyDescent="0.25">
      <c r="A11" s="64"/>
      <c r="B11" s="65"/>
      <c r="C11" s="65"/>
      <c r="D11" s="66"/>
      <c r="E11" s="67"/>
      <c r="F11" s="67"/>
      <c r="G11" s="67"/>
      <c r="H11" s="68"/>
      <c r="I11" s="69"/>
      <c r="J11" s="66"/>
      <c r="K11" s="70"/>
      <c r="L11" s="70"/>
      <c r="M11" s="71">
        <f t="shared" si="0"/>
        <v>0</v>
      </c>
      <c r="N11" s="66"/>
      <c r="O11" s="72" t="s">
        <v>148</v>
      </c>
      <c r="P11" s="73">
        <f t="shared" si="1"/>
        <v>0</v>
      </c>
      <c r="Q11" s="74">
        <f t="shared" si="2"/>
        <v>0</v>
      </c>
      <c r="R11" s="75">
        <f t="shared" si="3"/>
        <v>0</v>
      </c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75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75"/>
      <c r="AQ11" s="66"/>
      <c r="AR11" s="66"/>
      <c r="AS11" s="66"/>
      <c r="AT11" s="75"/>
      <c r="AU11" s="66"/>
      <c r="AV11" s="66"/>
      <c r="AW11" s="66"/>
      <c r="AX11" s="66"/>
      <c r="AY11" s="66"/>
      <c r="AZ11" s="75"/>
      <c r="BA11" s="66"/>
      <c r="BB11" s="75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75"/>
      <c r="BV11" s="66"/>
      <c r="BW11" s="66"/>
      <c r="BX11" s="75"/>
      <c r="BY11" s="66"/>
      <c r="BZ11" s="75"/>
      <c r="CA11" s="66"/>
      <c r="CB11" s="75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75"/>
      <c r="CT11" s="66"/>
      <c r="CU11" s="66"/>
      <c r="CV11" s="66"/>
      <c r="CW11" s="66"/>
      <c r="CX11" s="66"/>
      <c r="CY11" s="75"/>
      <c r="CZ11" s="66"/>
      <c r="DA11" s="75"/>
      <c r="DB11" s="75"/>
      <c r="DC11" s="75"/>
      <c r="DD11" s="75"/>
      <c r="DE11" s="75"/>
      <c r="DF11" s="75"/>
      <c r="DG11" s="66"/>
      <c r="DH11" s="75"/>
      <c r="DI11" s="66"/>
      <c r="DJ11" s="66"/>
      <c r="DK11" s="66"/>
      <c r="DL11" s="66"/>
      <c r="DM11" s="66"/>
      <c r="DN11" s="76">
        <f t="shared" si="4"/>
        <v>0</v>
      </c>
      <c r="DO11" s="76">
        <f t="shared" si="5"/>
        <v>0</v>
      </c>
    </row>
    <row r="12" spans="1:119" ht="18.75" customHeight="1" x14ac:dyDescent="0.25">
      <c r="A12" s="64"/>
      <c r="B12" s="65"/>
      <c r="C12" s="65"/>
      <c r="D12" s="66"/>
      <c r="E12" s="67"/>
      <c r="F12" s="67"/>
      <c r="G12" s="67"/>
      <c r="H12" s="68"/>
      <c r="I12" s="69"/>
      <c r="J12" s="66"/>
      <c r="K12" s="70"/>
      <c r="L12" s="70"/>
      <c r="M12" s="71">
        <f t="shared" si="0"/>
        <v>0</v>
      </c>
      <c r="N12" s="66"/>
      <c r="O12" s="72" t="s">
        <v>148</v>
      </c>
      <c r="P12" s="73">
        <f t="shared" si="1"/>
        <v>0</v>
      </c>
      <c r="Q12" s="74">
        <f t="shared" si="2"/>
        <v>0</v>
      </c>
      <c r="R12" s="75">
        <f t="shared" si="3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75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75"/>
      <c r="AQ12" s="66"/>
      <c r="AR12" s="66"/>
      <c r="AS12" s="66"/>
      <c r="AT12" s="75"/>
      <c r="AU12" s="66"/>
      <c r="AV12" s="66"/>
      <c r="AW12" s="66"/>
      <c r="AX12" s="66"/>
      <c r="AY12" s="66"/>
      <c r="AZ12" s="75"/>
      <c r="BA12" s="66"/>
      <c r="BB12" s="75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75"/>
      <c r="BV12" s="66"/>
      <c r="BW12" s="66"/>
      <c r="BX12" s="75"/>
      <c r="BY12" s="66"/>
      <c r="BZ12" s="75"/>
      <c r="CA12" s="66"/>
      <c r="CB12" s="75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75"/>
      <c r="CT12" s="66"/>
      <c r="CU12" s="66"/>
      <c r="CV12" s="66"/>
      <c r="CW12" s="66"/>
      <c r="CX12" s="66"/>
      <c r="CY12" s="75"/>
      <c r="CZ12" s="66"/>
      <c r="DA12" s="75"/>
      <c r="DB12" s="75"/>
      <c r="DC12" s="75"/>
      <c r="DD12" s="75"/>
      <c r="DE12" s="75"/>
      <c r="DF12" s="75"/>
      <c r="DG12" s="66"/>
      <c r="DH12" s="75"/>
      <c r="DI12" s="66"/>
      <c r="DJ12" s="66"/>
      <c r="DK12" s="66"/>
      <c r="DL12" s="66"/>
      <c r="DM12" s="66"/>
      <c r="DN12" s="76">
        <f t="shared" si="4"/>
        <v>0</v>
      </c>
      <c r="DO12" s="76">
        <f t="shared" si="5"/>
        <v>0</v>
      </c>
    </row>
    <row r="13" spans="1:119" s="87" customFormat="1" ht="18.75" customHeight="1" x14ac:dyDescent="0.25">
      <c r="A13" s="80"/>
      <c r="B13" s="81"/>
      <c r="C13" s="82"/>
      <c r="D13" s="83"/>
      <c r="E13" s="83"/>
      <c r="F13" s="83"/>
      <c r="G13" s="83"/>
      <c r="H13" s="84"/>
      <c r="I13" s="81"/>
      <c r="J13" s="83"/>
      <c r="K13" s="85"/>
      <c r="L13" s="85"/>
      <c r="M13" s="86">
        <f>SUM(M7:M12)</f>
        <v>0</v>
      </c>
      <c r="N13" s="86"/>
      <c r="O13" s="85" t="s">
        <v>148</v>
      </c>
      <c r="P13" s="86">
        <f t="shared" ref="P13:CA13" si="6">SUM(P7:P12)</f>
        <v>0</v>
      </c>
      <c r="Q13" s="86">
        <f t="shared" si="6"/>
        <v>0</v>
      </c>
      <c r="R13" s="86">
        <f t="shared" si="6"/>
        <v>0</v>
      </c>
      <c r="S13" s="86">
        <f t="shared" si="6"/>
        <v>0</v>
      </c>
      <c r="T13" s="86">
        <f t="shared" si="6"/>
        <v>0</v>
      </c>
      <c r="U13" s="86">
        <f t="shared" si="6"/>
        <v>0</v>
      </c>
      <c r="V13" s="86">
        <f t="shared" si="6"/>
        <v>0</v>
      </c>
      <c r="W13" s="86">
        <f t="shared" si="6"/>
        <v>0</v>
      </c>
      <c r="X13" s="86">
        <f t="shared" si="6"/>
        <v>0</v>
      </c>
      <c r="Y13" s="86">
        <f t="shared" si="6"/>
        <v>0</v>
      </c>
      <c r="Z13" s="86">
        <f t="shared" si="6"/>
        <v>0</v>
      </c>
      <c r="AA13" s="86">
        <f t="shared" si="6"/>
        <v>0</v>
      </c>
      <c r="AB13" s="86">
        <f t="shared" si="6"/>
        <v>0</v>
      </c>
      <c r="AC13" s="86">
        <f t="shared" si="6"/>
        <v>0</v>
      </c>
      <c r="AD13" s="86">
        <f t="shared" si="6"/>
        <v>0</v>
      </c>
      <c r="AE13" s="86">
        <f t="shared" si="6"/>
        <v>0</v>
      </c>
      <c r="AF13" s="86">
        <f t="shared" si="6"/>
        <v>0</v>
      </c>
      <c r="AG13" s="86">
        <f t="shared" si="6"/>
        <v>0</v>
      </c>
      <c r="AH13" s="86">
        <f t="shared" si="6"/>
        <v>0</v>
      </c>
      <c r="AI13" s="86">
        <f t="shared" si="6"/>
        <v>0</v>
      </c>
      <c r="AJ13" s="86">
        <f t="shared" si="6"/>
        <v>0</v>
      </c>
      <c r="AK13" s="86">
        <f t="shared" si="6"/>
        <v>0</v>
      </c>
      <c r="AL13" s="86">
        <f t="shared" si="6"/>
        <v>0</v>
      </c>
      <c r="AM13" s="86">
        <f t="shared" si="6"/>
        <v>0</v>
      </c>
      <c r="AN13" s="86">
        <f t="shared" si="6"/>
        <v>0</v>
      </c>
      <c r="AO13" s="86">
        <f t="shared" si="6"/>
        <v>0</v>
      </c>
      <c r="AP13" s="86">
        <f t="shared" si="6"/>
        <v>0</v>
      </c>
      <c r="AQ13" s="86">
        <f t="shared" si="6"/>
        <v>0</v>
      </c>
      <c r="AR13" s="86">
        <f t="shared" si="6"/>
        <v>0</v>
      </c>
      <c r="AS13" s="86">
        <f t="shared" si="6"/>
        <v>0</v>
      </c>
      <c r="AT13" s="86">
        <f t="shared" si="6"/>
        <v>0</v>
      </c>
      <c r="AU13" s="86">
        <f t="shared" si="6"/>
        <v>0</v>
      </c>
      <c r="AV13" s="86">
        <f t="shared" si="6"/>
        <v>0</v>
      </c>
      <c r="AW13" s="86">
        <f t="shared" si="6"/>
        <v>0</v>
      </c>
      <c r="AX13" s="86">
        <f t="shared" si="6"/>
        <v>0</v>
      </c>
      <c r="AY13" s="86">
        <f t="shared" si="6"/>
        <v>0</v>
      </c>
      <c r="AZ13" s="86">
        <f t="shared" si="6"/>
        <v>0</v>
      </c>
      <c r="BA13" s="86">
        <f t="shared" si="6"/>
        <v>0</v>
      </c>
      <c r="BB13" s="86">
        <f t="shared" si="6"/>
        <v>0</v>
      </c>
      <c r="BC13" s="86">
        <f t="shared" si="6"/>
        <v>0</v>
      </c>
      <c r="BD13" s="86">
        <f t="shared" si="6"/>
        <v>0</v>
      </c>
      <c r="BE13" s="86">
        <f t="shared" si="6"/>
        <v>0</v>
      </c>
      <c r="BF13" s="86">
        <f t="shared" si="6"/>
        <v>0</v>
      </c>
      <c r="BG13" s="86">
        <f t="shared" si="6"/>
        <v>0</v>
      </c>
      <c r="BH13" s="86">
        <f t="shared" si="6"/>
        <v>0</v>
      </c>
      <c r="BI13" s="86">
        <f t="shared" si="6"/>
        <v>0</v>
      </c>
      <c r="BJ13" s="86">
        <f t="shared" si="6"/>
        <v>0</v>
      </c>
      <c r="BK13" s="86">
        <f t="shared" si="6"/>
        <v>0</v>
      </c>
      <c r="BL13" s="86">
        <f t="shared" si="6"/>
        <v>0</v>
      </c>
      <c r="BM13" s="86">
        <f t="shared" si="6"/>
        <v>0</v>
      </c>
      <c r="BN13" s="86">
        <f t="shared" si="6"/>
        <v>0</v>
      </c>
      <c r="BO13" s="86">
        <f t="shared" si="6"/>
        <v>0</v>
      </c>
      <c r="BP13" s="86">
        <f t="shared" si="6"/>
        <v>0</v>
      </c>
      <c r="BQ13" s="86">
        <f t="shared" si="6"/>
        <v>0</v>
      </c>
      <c r="BR13" s="86">
        <f t="shared" si="6"/>
        <v>0</v>
      </c>
      <c r="BS13" s="86">
        <f t="shared" si="6"/>
        <v>0</v>
      </c>
      <c r="BT13" s="86">
        <f t="shared" si="6"/>
        <v>0</v>
      </c>
      <c r="BU13" s="86">
        <f t="shared" si="6"/>
        <v>0</v>
      </c>
      <c r="BV13" s="86">
        <f t="shared" si="6"/>
        <v>0</v>
      </c>
      <c r="BW13" s="86">
        <f t="shared" si="6"/>
        <v>0</v>
      </c>
      <c r="BX13" s="86">
        <f t="shared" si="6"/>
        <v>0</v>
      </c>
      <c r="BY13" s="86">
        <f t="shared" si="6"/>
        <v>0</v>
      </c>
      <c r="BZ13" s="86">
        <f t="shared" si="6"/>
        <v>0</v>
      </c>
      <c r="CA13" s="86">
        <f t="shared" si="6"/>
        <v>0</v>
      </c>
      <c r="CB13" s="86">
        <f t="shared" ref="CB13:DM13" si="7">SUM(CB7:CB12)</f>
        <v>0</v>
      </c>
      <c r="CC13" s="86">
        <f t="shared" si="7"/>
        <v>0</v>
      </c>
      <c r="CD13" s="86">
        <f t="shared" si="7"/>
        <v>0</v>
      </c>
      <c r="CE13" s="86">
        <f t="shared" si="7"/>
        <v>0</v>
      </c>
      <c r="CF13" s="86">
        <f t="shared" si="7"/>
        <v>0</v>
      </c>
      <c r="CG13" s="86">
        <f t="shared" si="7"/>
        <v>0</v>
      </c>
      <c r="CH13" s="86">
        <f t="shared" si="7"/>
        <v>0</v>
      </c>
      <c r="CI13" s="86">
        <f t="shared" si="7"/>
        <v>0</v>
      </c>
      <c r="CJ13" s="86">
        <f t="shared" si="7"/>
        <v>0</v>
      </c>
      <c r="CK13" s="86">
        <f t="shared" si="7"/>
        <v>0</v>
      </c>
      <c r="CL13" s="86">
        <f t="shared" si="7"/>
        <v>0</v>
      </c>
      <c r="CM13" s="86">
        <f t="shared" si="7"/>
        <v>0</v>
      </c>
      <c r="CN13" s="86">
        <f t="shared" si="7"/>
        <v>0</v>
      </c>
      <c r="CO13" s="86">
        <f t="shared" si="7"/>
        <v>0</v>
      </c>
      <c r="CP13" s="86">
        <f t="shared" si="7"/>
        <v>0</v>
      </c>
      <c r="CQ13" s="86">
        <f t="shared" si="7"/>
        <v>0</v>
      </c>
      <c r="CR13" s="86">
        <f t="shared" si="7"/>
        <v>0</v>
      </c>
      <c r="CS13" s="86">
        <f t="shared" si="7"/>
        <v>0</v>
      </c>
      <c r="CT13" s="86">
        <f t="shared" si="7"/>
        <v>0</v>
      </c>
      <c r="CU13" s="86">
        <f t="shared" si="7"/>
        <v>0</v>
      </c>
      <c r="CV13" s="86">
        <f t="shared" si="7"/>
        <v>0</v>
      </c>
      <c r="CW13" s="86">
        <f t="shared" si="7"/>
        <v>0</v>
      </c>
      <c r="CX13" s="86">
        <f t="shared" si="7"/>
        <v>0</v>
      </c>
      <c r="CY13" s="86">
        <f t="shared" si="7"/>
        <v>0</v>
      </c>
      <c r="CZ13" s="86">
        <f t="shared" si="7"/>
        <v>0</v>
      </c>
      <c r="DA13" s="86">
        <f t="shared" si="7"/>
        <v>0</v>
      </c>
      <c r="DB13" s="86">
        <f t="shared" si="7"/>
        <v>0</v>
      </c>
      <c r="DC13" s="86">
        <f t="shared" si="7"/>
        <v>0</v>
      </c>
      <c r="DD13" s="86">
        <f t="shared" si="7"/>
        <v>0</v>
      </c>
      <c r="DE13" s="86">
        <f t="shared" si="7"/>
        <v>0</v>
      </c>
      <c r="DF13" s="86">
        <f t="shared" si="7"/>
        <v>0</v>
      </c>
      <c r="DG13" s="86">
        <f t="shared" si="7"/>
        <v>0</v>
      </c>
      <c r="DH13" s="86">
        <f t="shared" si="7"/>
        <v>0</v>
      </c>
      <c r="DI13" s="86">
        <f t="shared" si="7"/>
        <v>0</v>
      </c>
      <c r="DJ13" s="86">
        <f t="shared" si="7"/>
        <v>0</v>
      </c>
      <c r="DK13" s="86">
        <f t="shared" si="7"/>
        <v>0</v>
      </c>
      <c r="DL13" s="86">
        <f t="shared" si="7"/>
        <v>0</v>
      </c>
      <c r="DM13" s="86">
        <f t="shared" si="7"/>
        <v>0</v>
      </c>
      <c r="DN13" s="76">
        <f t="shared" si="4"/>
        <v>0</v>
      </c>
      <c r="DO13" s="76">
        <f t="shared" si="5"/>
        <v>0</v>
      </c>
    </row>
    <row r="14" spans="1:119" ht="18.75" customHeight="1" thickBot="1" x14ac:dyDescent="0.3"/>
    <row r="15" spans="1:119" ht="18.75" customHeight="1" thickBot="1" x14ac:dyDescent="0.3">
      <c r="A15" s="88">
        <f>E7</f>
        <v>0</v>
      </c>
      <c r="B15" s="89"/>
      <c r="C15" s="90"/>
      <c r="D15" s="91" t="s">
        <v>149</v>
      </c>
      <c r="E15" s="91" t="s">
        <v>150</v>
      </c>
      <c r="F15" s="92" t="s">
        <v>151</v>
      </c>
      <c r="G15" s="93"/>
      <c r="H15" s="94"/>
      <c r="I15" s="95"/>
      <c r="J15" s="96"/>
      <c r="K15" s="97"/>
      <c r="L15" s="98"/>
      <c r="M15" s="99"/>
      <c r="N15" s="100"/>
      <c r="O15" s="101"/>
      <c r="P15" s="102"/>
    </row>
    <row r="16" spans="1:119" ht="18.75" customHeight="1" x14ac:dyDescent="0.25">
      <c r="A16" s="103"/>
      <c r="B16" s="104"/>
      <c r="C16" s="105"/>
      <c r="D16" s="106">
        <f>R13</f>
        <v>0</v>
      </c>
      <c r="E16" s="107"/>
      <c r="F16" t="str">
        <f>"In payment for using housefund received on " &amp; TEXT(A7, "mmmm dd, yyyy") &amp; " with SI# PR# RR#" &amp; " CPO#" &amp;B7</f>
        <v>In payment for using housefund received on January 00, 1900 with SI# PR# RR# CPO#</v>
      </c>
      <c r="G16" s="108"/>
      <c r="H16" s="109"/>
      <c r="I16" s="110"/>
      <c r="J16" s="108"/>
      <c r="K16" s="97"/>
      <c r="L16" s="98"/>
      <c r="M16" s="99"/>
      <c r="N16" s="100"/>
      <c r="O16" s="101"/>
      <c r="P16" s="102"/>
    </row>
    <row r="17" spans="1:16" ht="18.75" customHeight="1" x14ac:dyDescent="0.25">
      <c r="A17" s="103" t="s">
        <v>152</v>
      </c>
      <c r="B17" s="104"/>
      <c r="C17" s="105"/>
      <c r="D17" s="106">
        <f>Q13</f>
        <v>0</v>
      </c>
      <c r="E17" s="107"/>
      <c r="F17" s="111" t="str">
        <f>"Recording input VAT for expenses and purchases made using house fund for " &amp; TEXT(A7, "mmmm dd, yyyy")</f>
        <v>Recording input VAT for expenses and purchases made using house fund for January 00, 1900</v>
      </c>
      <c r="G17" s="111"/>
      <c r="H17" s="111"/>
      <c r="I17" s="111"/>
      <c r="J17" s="111"/>
      <c r="K17" s="111"/>
      <c r="L17" s="111"/>
      <c r="M17" s="99"/>
      <c r="N17" s="100"/>
      <c r="O17" s="101"/>
      <c r="P17" s="102"/>
    </row>
    <row r="18" spans="1:16" ht="18.75" customHeight="1" x14ac:dyDescent="0.25">
      <c r="A18" s="112" t="s">
        <v>126</v>
      </c>
      <c r="B18" s="113"/>
      <c r="C18" s="114"/>
      <c r="D18" s="115"/>
      <c r="E18" s="107">
        <f>P13</f>
        <v>0</v>
      </c>
      <c r="F18" s="111" t="str">
        <f>"Recording the tax withheld for expenses and purchases using the house fund received on " &amp; TEXT(A7, "mmmm dd, yyyy")</f>
        <v>Recording the tax withheld for expenses and purchases using the house fund received on January 00, 1900</v>
      </c>
      <c r="G18" s="111"/>
      <c r="H18" s="111"/>
      <c r="I18" s="111"/>
      <c r="J18" s="111"/>
      <c r="K18" s="111"/>
      <c r="L18" s="111"/>
      <c r="M18" s="99"/>
      <c r="N18" s="100"/>
      <c r="O18" s="101"/>
      <c r="P18" s="102"/>
    </row>
    <row r="19" spans="1:16" ht="18.75" customHeight="1" x14ac:dyDescent="0.25">
      <c r="A19" s="103" t="s">
        <v>153</v>
      </c>
      <c r="B19" s="113"/>
      <c r="C19" s="114"/>
      <c r="D19" s="116"/>
      <c r="E19" s="117">
        <f>M13</f>
        <v>0</v>
      </c>
      <c r="F19" s="111" t="str">
        <f>"Recording house fund expenses for replenishment on " &amp; TEXT(A7, "mmmm dd, yyyy")</f>
        <v>Recording house fund expenses for replenishment on January 00, 1900</v>
      </c>
      <c r="G19" s="111"/>
      <c r="H19" s="111"/>
      <c r="I19" s="111"/>
      <c r="J19" s="111"/>
      <c r="K19" s="111"/>
      <c r="L19" s="111"/>
      <c r="M19" s="99"/>
      <c r="N19" s="100"/>
      <c r="O19" s="101"/>
      <c r="P19" s="102"/>
    </row>
    <row r="20" spans="1:16" ht="18.75" customHeight="1" x14ac:dyDescent="0.4">
      <c r="A20" s="112"/>
      <c r="B20" s="113"/>
      <c r="C20" s="114"/>
      <c r="D20" s="118">
        <f>SUM(D16:D19)</f>
        <v>0</v>
      </c>
      <c r="E20" s="118">
        <f>SUM(E16:E19)</f>
        <v>0</v>
      </c>
      <c r="F20" s="107"/>
      <c r="G20" s="107"/>
      <c r="H20" s="119"/>
      <c r="I20" s="120"/>
      <c r="J20" s="107"/>
      <c r="K20" s="97"/>
      <c r="L20" s="98"/>
      <c r="M20" s="99"/>
      <c r="N20" s="100"/>
      <c r="O20" s="101"/>
      <c r="P20" s="102"/>
    </row>
    <row r="21" spans="1:16" ht="18.75" customHeight="1" x14ac:dyDescent="0.25">
      <c r="A21" s="121" t="s">
        <v>154</v>
      </c>
      <c r="B21" s="122" t="str">
        <f>"To record house fund expenses on " &amp; TEXT(A7, "mmmm dd, yyyy") &amp; " with PCV#" &amp; C7</f>
        <v>To record house fund expenses on January 00, 1900 with PCV#</v>
      </c>
      <c r="C21" s="123"/>
      <c r="D21" s="124"/>
      <c r="E21" s="124"/>
      <c r="F21" s="124"/>
      <c r="G21" s="107"/>
      <c r="H21" s="119"/>
      <c r="I21" s="120"/>
      <c r="J21" s="107"/>
      <c r="K21" s="97"/>
      <c r="L21" s="98"/>
      <c r="M21" s="99"/>
      <c r="N21" s="100"/>
      <c r="O21" s="101"/>
      <c r="P21" s="102"/>
    </row>
  </sheetData>
  <mergeCells count="17">
    <mergeCell ref="L4:L6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4:J6"/>
    <mergeCell ref="K4:K6"/>
    <mergeCell ref="M4:M6"/>
    <mergeCell ref="N4:N6"/>
    <mergeCell ref="O4:O6"/>
    <mergeCell ref="P4:P6"/>
    <mergeCell ref="Q4:Q6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0ACFD-007C-45FD-817D-7CD1ADD56185}">
  <dimension ref="A1:DO21"/>
  <sheetViews>
    <sheetView workbookViewId="0">
      <selection activeCell="I12" sqref="I12"/>
    </sheetView>
  </sheetViews>
  <sheetFormatPr defaultRowHeight="15" x14ac:dyDescent="0.25"/>
  <sheetData>
    <row r="1" spans="1:119" x14ac:dyDescent="0.25">
      <c r="A1" t="s">
        <v>0</v>
      </c>
      <c r="H1" t="s">
        <v>1</v>
      </c>
    </row>
    <row r="2" spans="1:119" x14ac:dyDescent="0.25">
      <c r="A2" t="s">
        <v>2</v>
      </c>
    </row>
    <row r="3" spans="1:119" x14ac:dyDescent="0.25">
      <c r="I3" t="s">
        <v>3</v>
      </c>
    </row>
    <row r="4" spans="1:119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158</v>
      </c>
      <c r="H4" t="s">
        <v>11</v>
      </c>
      <c r="I4" t="s">
        <v>12</v>
      </c>
      <c r="J4" t="s">
        <v>13</v>
      </c>
      <c r="K4" t="s">
        <v>159</v>
      </c>
      <c r="L4" t="s">
        <v>160</v>
      </c>
      <c r="M4" t="s">
        <v>161</v>
      </c>
      <c r="N4" t="s">
        <v>162</v>
      </c>
      <c r="O4" t="s">
        <v>163</v>
      </c>
      <c r="P4" t="s">
        <v>164</v>
      </c>
      <c r="Q4" t="s">
        <v>165</v>
      </c>
      <c r="R4" t="s">
        <v>166</v>
      </c>
      <c r="AL4" t="s">
        <v>167</v>
      </c>
      <c r="AN4" t="s">
        <v>168</v>
      </c>
      <c r="AO4" t="s">
        <v>169</v>
      </c>
      <c r="AS4" t="s">
        <v>170</v>
      </c>
      <c r="AV4" t="s">
        <v>171</v>
      </c>
      <c r="BE4" t="s">
        <v>172</v>
      </c>
      <c r="BJ4" t="s">
        <v>173</v>
      </c>
      <c r="BM4" t="s">
        <v>174</v>
      </c>
      <c r="BP4" t="s">
        <v>175</v>
      </c>
      <c r="BT4" t="s">
        <v>176</v>
      </c>
      <c r="BZ4" t="s">
        <v>177</v>
      </c>
      <c r="CD4" t="s">
        <v>178</v>
      </c>
      <c r="CE4" t="s">
        <v>179</v>
      </c>
      <c r="CG4" t="s">
        <v>180</v>
      </c>
    </row>
    <row r="5" spans="1:119" x14ac:dyDescent="0.25">
      <c r="V5" t="s">
        <v>181</v>
      </c>
      <c r="Y5" t="s">
        <v>182</v>
      </c>
      <c r="Z5" t="s">
        <v>183</v>
      </c>
      <c r="AA5" t="s">
        <v>184</v>
      </c>
      <c r="AG5" t="s">
        <v>185</v>
      </c>
      <c r="AI5" t="s">
        <v>186</v>
      </c>
      <c r="AJ5" t="s">
        <v>187</v>
      </c>
      <c r="AO5" t="s">
        <v>188</v>
      </c>
      <c r="AP5" t="s">
        <v>189</v>
      </c>
      <c r="AQ5" t="s">
        <v>190</v>
      </c>
      <c r="AR5" t="s">
        <v>191</v>
      </c>
      <c r="AS5" t="s">
        <v>192</v>
      </c>
      <c r="AT5" t="s">
        <v>193</v>
      </c>
      <c r="AU5" t="s">
        <v>194</v>
      </c>
      <c r="BC5" t="s">
        <v>195</v>
      </c>
      <c r="BH5" t="s">
        <v>196</v>
      </c>
      <c r="BP5" t="s">
        <v>197</v>
      </c>
      <c r="BQ5" t="s">
        <v>198</v>
      </c>
      <c r="BR5" t="s">
        <v>199</v>
      </c>
      <c r="BS5" t="s">
        <v>200</v>
      </c>
      <c r="BT5" t="s">
        <v>201</v>
      </c>
      <c r="BU5" t="s">
        <v>202</v>
      </c>
      <c r="BV5" t="s">
        <v>203</v>
      </c>
      <c r="BW5" t="s">
        <v>204</v>
      </c>
      <c r="BX5" t="s">
        <v>204</v>
      </c>
      <c r="BY5" t="s">
        <v>205</v>
      </c>
      <c r="BZ5" t="s">
        <v>206</v>
      </c>
      <c r="CA5" t="s">
        <v>207</v>
      </c>
      <c r="CB5" t="s">
        <v>208</v>
      </c>
      <c r="CC5" t="s">
        <v>209</v>
      </c>
      <c r="CD5" t="s">
        <v>210</v>
      </c>
      <c r="CE5" t="s">
        <v>211</v>
      </c>
      <c r="CF5" t="s">
        <v>212</v>
      </c>
      <c r="CO5" t="s">
        <v>213</v>
      </c>
      <c r="CS5" t="s">
        <v>214</v>
      </c>
      <c r="CU5" t="s">
        <v>215</v>
      </c>
      <c r="CV5" t="s">
        <v>216</v>
      </c>
      <c r="CY5" t="s">
        <v>217</v>
      </c>
      <c r="CZ5" t="s">
        <v>218</v>
      </c>
    </row>
    <row r="6" spans="1:119" x14ac:dyDescent="0.25">
      <c r="R6" t="s">
        <v>219</v>
      </c>
      <c r="S6" t="s">
        <v>220</v>
      </c>
      <c r="T6" t="s">
        <v>221</v>
      </c>
      <c r="U6" t="s">
        <v>222</v>
      </c>
      <c r="V6" t="s">
        <v>223</v>
      </c>
      <c r="W6" t="s">
        <v>224</v>
      </c>
      <c r="X6" t="s">
        <v>225</v>
      </c>
      <c r="Y6" t="s">
        <v>226</v>
      </c>
      <c r="Z6" t="s">
        <v>226</v>
      </c>
      <c r="AA6" t="s">
        <v>227</v>
      </c>
      <c r="AB6" t="s">
        <v>228</v>
      </c>
      <c r="AC6" t="s">
        <v>229</v>
      </c>
      <c r="AD6" t="s">
        <v>230</v>
      </c>
      <c r="AE6" t="s">
        <v>208</v>
      </c>
      <c r="AF6" t="s">
        <v>231</v>
      </c>
      <c r="AG6" t="s">
        <v>227</v>
      </c>
      <c r="AH6" t="s">
        <v>232</v>
      </c>
      <c r="AI6" t="s">
        <v>226</v>
      </c>
      <c r="AJ6" t="s">
        <v>233</v>
      </c>
      <c r="AK6" t="s">
        <v>234</v>
      </c>
      <c r="AL6" t="s">
        <v>235</v>
      </c>
      <c r="AM6" t="s">
        <v>236</v>
      </c>
      <c r="AN6" t="s">
        <v>237</v>
      </c>
      <c r="AO6" t="s">
        <v>238</v>
      </c>
      <c r="AP6" t="s">
        <v>239</v>
      </c>
      <c r="AQ6" t="s">
        <v>240</v>
      </c>
      <c r="AR6" t="s">
        <v>238</v>
      </c>
      <c r="AU6" t="s">
        <v>241</v>
      </c>
      <c r="AV6" t="s">
        <v>242</v>
      </c>
      <c r="AW6" t="s">
        <v>243</v>
      </c>
      <c r="AX6" t="s">
        <v>244</v>
      </c>
      <c r="AY6" t="s">
        <v>245</v>
      </c>
      <c r="AZ6" t="s">
        <v>246</v>
      </c>
      <c r="BA6" t="s">
        <v>247</v>
      </c>
      <c r="BB6" t="s">
        <v>248</v>
      </c>
      <c r="BD6" t="s">
        <v>249</v>
      </c>
      <c r="BE6" t="s">
        <v>250</v>
      </c>
      <c r="BF6" t="s">
        <v>208</v>
      </c>
      <c r="BG6" t="s">
        <v>235</v>
      </c>
      <c r="BH6" t="s">
        <v>250</v>
      </c>
      <c r="BI6" t="s">
        <v>251</v>
      </c>
      <c r="BJ6" t="s">
        <v>248</v>
      </c>
      <c r="BK6" t="s">
        <v>252</v>
      </c>
      <c r="BL6" t="s">
        <v>250</v>
      </c>
      <c r="BM6" t="s">
        <v>253</v>
      </c>
      <c r="BN6" t="s">
        <v>254</v>
      </c>
      <c r="BO6" t="s">
        <v>211</v>
      </c>
      <c r="BP6" t="s">
        <v>255</v>
      </c>
      <c r="BQ6" t="s">
        <v>256</v>
      </c>
      <c r="BS6" t="s">
        <v>257</v>
      </c>
      <c r="BT6" t="s">
        <v>258</v>
      </c>
      <c r="BV6" t="s">
        <v>259</v>
      </c>
      <c r="BW6" t="s">
        <v>260</v>
      </c>
      <c r="BX6" t="s">
        <v>261</v>
      </c>
      <c r="BY6" t="s">
        <v>259</v>
      </c>
      <c r="CD6" t="s">
        <v>262</v>
      </c>
      <c r="CE6" t="s">
        <v>263</v>
      </c>
      <c r="CF6" t="s">
        <v>264</v>
      </c>
      <c r="CG6" t="s">
        <v>265</v>
      </c>
      <c r="CH6" t="s">
        <v>266</v>
      </c>
      <c r="CI6" t="s">
        <v>267</v>
      </c>
      <c r="CJ6" t="s">
        <v>268</v>
      </c>
      <c r="CK6" t="s">
        <v>269</v>
      </c>
      <c r="CL6" t="s">
        <v>270</v>
      </c>
      <c r="CM6" t="s">
        <v>252</v>
      </c>
      <c r="CN6" t="s">
        <v>271</v>
      </c>
      <c r="CO6" t="s">
        <v>186</v>
      </c>
      <c r="CP6" t="s">
        <v>272</v>
      </c>
      <c r="CQ6" t="s">
        <v>273</v>
      </c>
      <c r="CR6" t="s">
        <v>274</v>
      </c>
      <c r="CS6" t="s">
        <v>229</v>
      </c>
      <c r="CT6" t="s">
        <v>275</v>
      </c>
      <c r="CV6" t="s">
        <v>276</v>
      </c>
      <c r="CW6" t="s">
        <v>277</v>
      </c>
      <c r="CX6" t="s">
        <v>278</v>
      </c>
      <c r="CZ6" t="s">
        <v>279</v>
      </c>
      <c r="DA6" t="s">
        <v>280</v>
      </c>
      <c r="DB6" t="s">
        <v>281</v>
      </c>
      <c r="DC6" t="s">
        <v>282</v>
      </c>
      <c r="DD6" t="s">
        <v>283</v>
      </c>
      <c r="DE6" t="s">
        <v>284</v>
      </c>
      <c r="DF6" t="s">
        <v>285</v>
      </c>
      <c r="DG6" t="s">
        <v>286</v>
      </c>
      <c r="DH6" t="s">
        <v>287</v>
      </c>
      <c r="DI6" t="s">
        <v>288</v>
      </c>
      <c r="DJ6" t="s">
        <v>289</v>
      </c>
      <c r="DK6" t="s">
        <v>290</v>
      </c>
      <c r="DL6" t="s">
        <v>291</v>
      </c>
      <c r="DN6" t="s">
        <v>292</v>
      </c>
    </row>
    <row r="7" spans="1:119" x14ac:dyDescent="0.25">
      <c r="M7" t="s">
        <v>293</v>
      </c>
      <c r="O7" t="s">
        <v>294</v>
      </c>
      <c r="P7" t="s">
        <v>293</v>
      </c>
      <c r="Q7" t="s">
        <v>293</v>
      </c>
      <c r="R7" t="s">
        <v>293</v>
      </c>
      <c r="DN7" t="s">
        <v>293</v>
      </c>
      <c r="DO7" t="s">
        <v>293</v>
      </c>
    </row>
    <row r="8" spans="1:119" x14ac:dyDescent="0.25">
      <c r="M8" t="s">
        <v>293</v>
      </c>
      <c r="O8" t="s">
        <v>294</v>
      </c>
      <c r="P8" t="s">
        <v>293</v>
      </c>
      <c r="Q8" t="s">
        <v>293</v>
      </c>
      <c r="R8" t="s">
        <v>293</v>
      </c>
      <c r="DN8" t="s">
        <v>293</v>
      </c>
      <c r="DO8" t="s">
        <v>293</v>
      </c>
    </row>
    <row r="9" spans="1:119" x14ac:dyDescent="0.25">
      <c r="M9" t="s">
        <v>293</v>
      </c>
      <c r="O9" t="s">
        <v>294</v>
      </c>
      <c r="P9" t="s">
        <v>293</v>
      </c>
      <c r="Q9" t="s">
        <v>293</v>
      </c>
      <c r="R9" t="s">
        <v>293</v>
      </c>
      <c r="DN9" t="s">
        <v>293</v>
      </c>
      <c r="DO9" t="s">
        <v>293</v>
      </c>
    </row>
    <row r="10" spans="1:119" x14ac:dyDescent="0.25">
      <c r="M10" t="s">
        <v>293</v>
      </c>
      <c r="O10" t="s">
        <v>294</v>
      </c>
      <c r="P10" t="s">
        <v>293</v>
      </c>
      <c r="Q10" t="s">
        <v>293</v>
      </c>
      <c r="R10" t="s">
        <v>293</v>
      </c>
      <c r="DN10" t="s">
        <v>293</v>
      </c>
      <c r="DO10" t="s">
        <v>293</v>
      </c>
    </row>
    <row r="11" spans="1:119" x14ac:dyDescent="0.25">
      <c r="M11" t="s">
        <v>293</v>
      </c>
      <c r="O11" t="s">
        <v>294</v>
      </c>
      <c r="P11" t="s">
        <v>293</v>
      </c>
      <c r="Q11" t="s">
        <v>293</v>
      </c>
      <c r="R11" t="s">
        <v>293</v>
      </c>
      <c r="DN11" t="s">
        <v>293</v>
      </c>
      <c r="DO11" t="s">
        <v>293</v>
      </c>
    </row>
    <row r="12" spans="1:119" x14ac:dyDescent="0.25">
      <c r="M12" t="s">
        <v>293</v>
      </c>
      <c r="O12" t="s">
        <v>294</v>
      </c>
      <c r="P12" t="s">
        <v>293</v>
      </c>
      <c r="Q12" t="s">
        <v>293</v>
      </c>
      <c r="R12" t="s">
        <v>293</v>
      </c>
      <c r="DN12" t="s">
        <v>293</v>
      </c>
      <c r="DO12" t="s">
        <v>293</v>
      </c>
    </row>
    <row r="13" spans="1:119" x14ac:dyDescent="0.25">
      <c r="M13" t="s">
        <v>293</v>
      </c>
      <c r="O13" t="s">
        <v>294</v>
      </c>
      <c r="P13" t="s">
        <v>293</v>
      </c>
      <c r="Q13" t="s">
        <v>293</v>
      </c>
      <c r="R13" t="s">
        <v>293</v>
      </c>
      <c r="S13" t="s">
        <v>293</v>
      </c>
      <c r="T13" t="s">
        <v>293</v>
      </c>
      <c r="U13" t="s">
        <v>293</v>
      </c>
      <c r="V13" t="s">
        <v>293</v>
      </c>
      <c r="W13" t="s">
        <v>293</v>
      </c>
      <c r="X13" t="s">
        <v>293</v>
      </c>
      <c r="Y13" t="s">
        <v>293</v>
      </c>
      <c r="Z13" t="s">
        <v>293</v>
      </c>
      <c r="AA13" t="s">
        <v>293</v>
      </c>
      <c r="AB13" t="s">
        <v>293</v>
      </c>
      <c r="AC13" t="s">
        <v>293</v>
      </c>
      <c r="AD13" t="s">
        <v>293</v>
      </c>
      <c r="AE13" t="s">
        <v>293</v>
      </c>
      <c r="AF13" t="s">
        <v>293</v>
      </c>
      <c r="AG13" t="s">
        <v>293</v>
      </c>
      <c r="AH13" t="s">
        <v>293</v>
      </c>
      <c r="AI13" t="s">
        <v>293</v>
      </c>
      <c r="AJ13" t="s">
        <v>293</v>
      </c>
      <c r="AK13" t="s">
        <v>293</v>
      </c>
      <c r="AL13" t="s">
        <v>293</v>
      </c>
      <c r="AM13" t="s">
        <v>293</v>
      </c>
      <c r="AN13" t="s">
        <v>293</v>
      </c>
      <c r="AO13" t="s">
        <v>293</v>
      </c>
      <c r="AP13" t="s">
        <v>293</v>
      </c>
      <c r="AQ13" t="s">
        <v>293</v>
      </c>
      <c r="AR13" t="s">
        <v>293</v>
      </c>
      <c r="AS13" t="s">
        <v>293</v>
      </c>
      <c r="AT13" t="s">
        <v>293</v>
      </c>
      <c r="AU13" t="s">
        <v>293</v>
      </c>
      <c r="AV13" t="s">
        <v>293</v>
      </c>
      <c r="AW13" t="s">
        <v>293</v>
      </c>
      <c r="AX13" t="s">
        <v>293</v>
      </c>
      <c r="AY13" t="s">
        <v>293</v>
      </c>
      <c r="AZ13" t="s">
        <v>293</v>
      </c>
      <c r="BA13" t="s">
        <v>293</v>
      </c>
      <c r="BB13" t="s">
        <v>293</v>
      </c>
      <c r="BC13" t="s">
        <v>293</v>
      </c>
      <c r="BD13" t="s">
        <v>293</v>
      </c>
      <c r="BE13" t="s">
        <v>293</v>
      </c>
      <c r="BF13" t="s">
        <v>293</v>
      </c>
      <c r="BG13" t="s">
        <v>293</v>
      </c>
      <c r="BH13" t="s">
        <v>293</v>
      </c>
      <c r="BI13" t="s">
        <v>293</v>
      </c>
      <c r="BJ13" t="s">
        <v>293</v>
      </c>
      <c r="BK13" t="s">
        <v>293</v>
      </c>
      <c r="BL13" t="s">
        <v>293</v>
      </c>
      <c r="BM13" t="s">
        <v>293</v>
      </c>
      <c r="BN13" t="s">
        <v>293</v>
      </c>
      <c r="BO13" t="s">
        <v>293</v>
      </c>
      <c r="BP13" t="s">
        <v>293</v>
      </c>
      <c r="BQ13" t="s">
        <v>293</v>
      </c>
      <c r="BR13" t="s">
        <v>293</v>
      </c>
      <c r="BS13" t="s">
        <v>293</v>
      </c>
      <c r="BT13" t="s">
        <v>293</v>
      </c>
      <c r="BU13" t="s">
        <v>293</v>
      </c>
      <c r="BV13" t="s">
        <v>293</v>
      </c>
      <c r="BW13" t="s">
        <v>293</v>
      </c>
      <c r="BX13" t="s">
        <v>293</v>
      </c>
      <c r="BY13" t="s">
        <v>293</v>
      </c>
      <c r="BZ13" t="s">
        <v>293</v>
      </c>
      <c r="CA13" t="s">
        <v>293</v>
      </c>
      <c r="CB13" t="s">
        <v>293</v>
      </c>
      <c r="CC13" t="s">
        <v>293</v>
      </c>
      <c r="CD13" t="s">
        <v>293</v>
      </c>
      <c r="CE13" t="s">
        <v>293</v>
      </c>
      <c r="CF13" t="s">
        <v>293</v>
      </c>
      <c r="CG13" t="s">
        <v>293</v>
      </c>
      <c r="CH13" t="s">
        <v>293</v>
      </c>
      <c r="CI13" t="s">
        <v>293</v>
      </c>
      <c r="CJ13" t="s">
        <v>293</v>
      </c>
      <c r="CK13" t="s">
        <v>293</v>
      </c>
      <c r="CL13" t="s">
        <v>293</v>
      </c>
      <c r="CM13" t="s">
        <v>293</v>
      </c>
      <c r="CN13" t="s">
        <v>293</v>
      </c>
      <c r="CO13" t="s">
        <v>293</v>
      </c>
      <c r="CP13" t="s">
        <v>293</v>
      </c>
      <c r="CQ13" t="s">
        <v>293</v>
      </c>
      <c r="CR13" t="s">
        <v>293</v>
      </c>
      <c r="CS13" t="s">
        <v>293</v>
      </c>
      <c r="CT13" t="s">
        <v>293</v>
      </c>
      <c r="CU13" t="s">
        <v>293</v>
      </c>
      <c r="CV13" t="s">
        <v>293</v>
      </c>
      <c r="CW13" t="s">
        <v>293</v>
      </c>
      <c r="CX13" t="s">
        <v>293</v>
      </c>
      <c r="CY13" t="s">
        <v>293</v>
      </c>
      <c r="CZ13" t="s">
        <v>293</v>
      </c>
      <c r="DA13" t="s">
        <v>293</v>
      </c>
      <c r="DB13" t="s">
        <v>293</v>
      </c>
      <c r="DC13" t="s">
        <v>293</v>
      </c>
      <c r="DD13" t="s">
        <v>293</v>
      </c>
      <c r="DE13" t="s">
        <v>293</v>
      </c>
      <c r="DF13" t="s">
        <v>293</v>
      </c>
      <c r="DG13" t="s">
        <v>293</v>
      </c>
      <c r="DH13" t="s">
        <v>293</v>
      </c>
      <c r="DI13" t="s">
        <v>293</v>
      </c>
      <c r="DJ13" t="s">
        <v>293</v>
      </c>
      <c r="DK13" t="s">
        <v>293</v>
      </c>
      <c r="DL13" t="s">
        <v>293</v>
      </c>
      <c r="DM13" t="s">
        <v>293</v>
      </c>
      <c r="DN13" t="s">
        <v>293</v>
      </c>
      <c r="DO13" t="s">
        <v>293</v>
      </c>
    </row>
    <row r="15" spans="1:119" x14ac:dyDescent="0.25">
      <c r="A15" t="s">
        <v>295</v>
      </c>
      <c r="D15" t="s">
        <v>149</v>
      </c>
      <c r="E15" t="s">
        <v>150</v>
      </c>
      <c r="F15" t="s">
        <v>151</v>
      </c>
    </row>
    <row r="16" spans="1:119" x14ac:dyDescent="0.25">
      <c r="D16" t="s">
        <v>293</v>
      </c>
      <c r="F16" t="s">
        <v>296</v>
      </c>
    </row>
    <row r="17" spans="1:6" x14ac:dyDescent="0.25">
      <c r="A17" t="s">
        <v>152</v>
      </c>
      <c r="D17" t="s">
        <v>293</v>
      </c>
      <c r="F17" t="s">
        <v>297</v>
      </c>
    </row>
    <row r="18" spans="1:6" x14ac:dyDescent="0.25">
      <c r="A18" t="s">
        <v>126</v>
      </c>
      <c r="E18" t="s">
        <v>293</v>
      </c>
      <c r="F18" t="s">
        <v>298</v>
      </c>
    </row>
    <row r="19" spans="1:6" x14ac:dyDescent="0.25">
      <c r="A19" t="s">
        <v>153</v>
      </c>
      <c r="E19" t="s">
        <v>293</v>
      </c>
      <c r="F19" t="s">
        <v>299</v>
      </c>
    </row>
    <row r="20" spans="1:6" x14ac:dyDescent="0.25">
      <c r="D20" t="s">
        <v>293</v>
      </c>
      <c r="E20" t="s">
        <v>293</v>
      </c>
    </row>
    <row r="21" spans="1:6" x14ac:dyDescent="0.25">
      <c r="A21" t="s">
        <v>154</v>
      </c>
      <c r="B21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138</vt:i4>
      </vt:variant>
      <vt:variant>
        <vt:lpstr>Named Ranges</vt:lpstr>
      </vt:variant>
      <vt:variant>
        <vt:i4>1</vt:i4>
      </vt:variant>
    </vt:vector>
  </HeadingPairs>
  <TitlesOfParts>
    <vt:vector size="139" baseType="lpstr">
      <vt:lpstr>MAY 2025</vt:lpstr>
      <vt:lpstr>For PCV</vt:lpstr>
      <vt:lpstr>ON CALL SUMMARY</vt:lpstr>
      <vt:lpstr>PCV6686</vt:lpstr>
      <vt:lpstr>PCV6687</vt:lpstr>
      <vt:lpstr>PCV6688</vt:lpstr>
      <vt:lpstr>PCV6689</vt:lpstr>
      <vt:lpstr>CPO4120</vt:lpstr>
      <vt:lpstr>CPO4157</vt:lpstr>
      <vt:lpstr>CPO4149</vt:lpstr>
      <vt:lpstr>Sheet9</vt:lpstr>
      <vt:lpstr>Sheet10</vt:lpstr>
      <vt:lpstr>CPO4171</vt:lpstr>
      <vt:lpstr>Sheet12</vt:lpstr>
      <vt:lpstr>Sheet13</vt:lpstr>
      <vt:lpstr>Sheet14</vt:lpstr>
      <vt:lpstr>CPO4158</vt:lpstr>
      <vt:lpstr>Sheet16</vt:lpstr>
      <vt:lpstr>Sheet17</vt:lpstr>
      <vt:lpstr>Sheet18</vt:lpstr>
      <vt:lpstr>Sheet19</vt:lpstr>
      <vt:lpstr>CPO4161</vt:lpstr>
      <vt:lpstr>CPO4162</vt:lpstr>
      <vt:lpstr>CPO4163</vt:lpstr>
      <vt:lpstr>CPO4167</vt:lpstr>
      <vt:lpstr>Sheet24</vt:lpstr>
      <vt:lpstr>Sheet25</vt:lpstr>
      <vt:lpstr>Sheet27</vt:lpstr>
      <vt:lpstr>CPO4173</vt:lpstr>
      <vt:lpstr>CPO4160</vt:lpstr>
      <vt:lpstr>Sheet31</vt:lpstr>
      <vt:lpstr>CPO4168</vt:lpstr>
      <vt:lpstr>Sheet32</vt:lpstr>
      <vt:lpstr>CPO4151</vt:lpstr>
      <vt:lpstr>Sheet35</vt:lpstr>
      <vt:lpstr>Sheet36</vt:lpstr>
      <vt:lpstr>Sheet37</vt:lpstr>
      <vt:lpstr>Sheet38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Sheet59</vt:lpstr>
      <vt:lpstr>Sheet60</vt:lpstr>
      <vt:lpstr>Sheet61</vt:lpstr>
      <vt:lpstr>Sheet62</vt:lpstr>
      <vt:lpstr>Sheet63</vt:lpstr>
      <vt:lpstr>Sheet64</vt:lpstr>
      <vt:lpstr>Sheet65</vt:lpstr>
      <vt:lpstr>Sheet66</vt:lpstr>
      <vt:lpstr>Sheet67</vt:lpstr>
      <vt:lpstr>Sheet68</vt:lpstr>
      <vt:lpstr>Sheet69</vt:lpstr>
      <vt:lpstr>Sheet70</vt:lpstr>
      <vt:lpstr>Sheet71</vt:lpstr>
      <vt:lpstr>Sheet72</vt:lpstr>
      <vt:lpstr>Sheet73</vt:lpstr>
      <vt:lpstr>Sheet74</vt:lpstr>
      <vt:lpstr>Sheet75</vt:lpstr>
      <vt:lpstr>Sheet76</vt:lpstr>
      <vt:lpstr>Sheet77</vt:lpstr>
      <vt:lpstr>Sheet78</vt:lpstr>
      <vt:lpstr>Sheet79</vt:lpstr>
      <vt:lpstr>Sheet80</vt:lpstr>
      <vt:lpstr>Sheet81</vt:lpstr>
      <vt:lpstr>Sheet82</vt:lpstr>
      <vt:lpstr>Sheet83</vt:lpstr>
      <vt:lpstr>Sheet84</vt:lpstr>
      <vt:lpstr>Sheet85</vt:lpstr>
      <vt:lpstr>Sheet86</vt:lpstr>
      <vt:lpstr>Sheet87</vt:lpstr>
      <vt:lpstr>Sheet88</vt:lpstr>
      <vt:lpstr>Sheet89</vt:lpstr>
      <vt:lpstr>Sheet90</vt:lpstr>
      <vt:lpstr>Sheet91</vt:lpstr>
      <vt:lpstr>Sheet92</vt:lpstr>
      <vt:lpstr>Sheet93</vt:lpstr>
      <vt:lpstr>Sheet94</vt:lpstr>
      <vt:lpstr>Sheet95</vt:lpstr>
      <vt:lpstr>Sheet96</vt:lpstr>
      <vt:lpstr>Sheet97</vt:lpstr>
      <vt:lpstr>Sheet98</vt:lpstr>
      <vt:lpstr>Sheet99</vt:lpstr>
      <vt:lpstr>Sheet100</vt:lpstr>
      <vt:lpstr>Sheet101</vt:lpstr>
      <vt:lpstr>Sheet102</vt:lpstr>
      <vt:lpstr>Sheet103</vt:lpstr>
      <vt:lpstr>Sheet104</vt:lpstr>
      <vt:lpstr>Sheet105</vt:lpstr>
      <vt:lpstr>Sheet106</vt:lpstr>
      <vt:lpstr>Sheet107</vt:lpstr>
      <vt:lpstr>Sheet108</vt:lpstr>
      <vt:lpstr>Sheet109</vt:lpstr>
      <vt:lpstr>Sheet110</vt:lpstr>
      <vt:lpstr>Sheet111</vt:lpstr>
      <vt:lpstr>Sheet112</vt:lpstr>
      <vt:lpstr>Sheet113</vt:lpstr>
      <vt:lpstr>Sheet114</vt:lpstr>
      <vt:lpstr>Sheet115</vt:lpstr>
      <vt:lpstr>Sheet116</vt:lpstr>
      <vt:lpstr>Sheet117</vt:lpstr>
      <vt:lpstr>Sheet118</vt:lpstr>
      <vt:lpstr>Sheet119</vt:lpstr>
      <vt:lpstr>Sheet120</vt:lpstr>
      <vt:lpstr>Sheet121</vt:lpstr>
      <vt:lpstr>Sheet122</vt:lpstr>
      <vt:lpstr>Sheet123</vt:lpstr>
      <vt:lpstr>Sheet124</vt:lpstr>
      <vt:lpstr>Sheet125</vt:lpstr>
      <vt:lpstr>Sheet126</vt:lpstr>
      <vt:lpstr>Sheet127</vt:lpstr>
      <vt:lpstr>Sheet128</vt:lpstr>
      <vt:lpstr>Sheet129</vt:lpstr>
      <vt:lpstr>Sheet130</vt:lpstr>
      <vt:lpstr>Sheet131</vt:lpstr>
      <vt:lpstr>Sheet132</vt:lpstr>
      <vt:lpstr>Sheet133</vt:lpstr>
      <vt:lpstr>Sheet134</vt:lpstr>
      <vt:lpstr>Sheet135</vt:lpstr>
      <vt:lpstr>Sheet136</vt:lpstr>
      <vt:lpstr>Sheet137</vt:lpstr>
      <vt:lpstr>Sheet138</vt:lpstr>
      <vt:lpstr>Sheet139</vt:lpstr>
      <vt:lpstr>Sheet1</vt:lpstr>
      <vt:lpstr>'For PCV'!Print_Area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ARTERRA-PC5</dc:creator>
  <cp:lastModifiedBy>HP</cp:lastModifiedBy>
  <cp:lastPrinted>2025-06-21T02:39:26Z</cp:lastPrinted>
  <dcterms:created xsi:type="dcterms:W3CDTF">2025-05-30T03:41:08Z</dcterms:created>
  <dcterms:modified xsi:type="dcterms:W3CDTF">2025-09-21T07:33:14Z</dcterms:modified>
</cp:coreProperties>
</file>