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nm/Downloads/"/>
    </mc:Choice>
  </mc:AlternateContent>
  <xr:revisionPtr revIDLastSave="0" documentId="13_ncr:1_{97C1CA2F-A45F-C342-B708-C65608EE0D6B}" xr6:coauthVersionLast="47" xr6:coauthVersionMax="47" xr10:uidLastSave="{00000000-0000-0000-0000-000000000000}"/>
  <bookViews>
    <workbookView xWindow="0" yWindow="500" windowWidth="21800" windowHeight="16120" xr2:uid="{00000000-000D-0000-FFFF-FFFF00000000}"/>
  </bookViews>
  <sheets>
    <sheet name="Crowdfunding" sheetId="1" r:id="rId1"/>
    <sheet name="Country" sheetId="3" r:id="rId2"/>
    <sheet name="Category" sheetId="4" r:id="rId3"/>
    <sheet name="Create date" sheetId="5" r:id="rId4"/>
    <sheet name="Bonus" sheetId="10" r:id="rId5"/>
    <sheet name="Bonus_Stat" sheetId="11" r:id="rId6"/>
  </sheets>
  <definedNames>
    <definedName name="_xlnm._FilterDatabase" localSheetId="0" hidden="1">Crowdfunding!$A$1:$S$1001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1" l="1"/>
  <c r="F12" i="11"/>
  <c r="K11" i="11"/>
  <c r="K10" i="11"/>
  <c r="F11" i="11"/>
  <c r="F10" i="11"/>
  <c r="F9" i="11"/>
  <c r="K9" i="11" l="1"/>
  <c r="K8" i="11"/>
  <c r="K7" i="11"/>
  <c r="K6" i="11"/>
  <c r="F8" i="11"/>
  <c r="F7" i="11"/>
  <c r="F6" i="11"/>
  <c r="C11" i="10"/>
  <c r="C12" i="10"/>
  <c r="C13" i="10"/>
  <c r="D2" i="10"/>
  <c r="D13" i="10"/>
  <c r="D12" i="10"/>
  <c r="D11" i="10"/>
  <c r="D10" i="10"/>
  <c r="C10" i="10"/>
  <c r="C9" i="10"/>
  <c r="D9" i="10"/>
  <c r="D8" i="10"/>
  <c r="C8" i="10"/>
  <c r="C7" i="10"/>
  <c r="D7" i="10"/>
  <c r="D6" i="10"/>
  <c r="D5" i="10"/>
  <c r="D4" i="10"/>
  <c r="D3" i="10"/>
  <c r="B13" i="10"/>
  <c r="B12" i="10"/>
  <c r="B11" i="10"/>
  <c r="B10" i="10"/>
  <c r="B9" i="10"/>
  <c r="B8" i="10"/>
  <c r="B7" i="10"/>
  <c r="C6" i="10"/>
  <c r="C5" i="10"/>
  <c r="C4" i="10"/>
  <c r="C3" i="10"/>
  <c r="C2" i="10"/>
  <c r="B6" i="10"/>
  <c r="B5" i="10"/>
  <c r="B4" i="10"/>
  <c r="B3" i="10"/>
  <c r="B2" i="10"/>
  <c r="I2" i="1"/>
  <c r="I50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10" l="1"/>
  <c r="H6" i="10" s="1"/>
  <c r="E2" i="10"/>
  <c r="F2" i="10" s="1"/>
  <c r="E3" i="10"/>
  <c r="F3" i="10" s="1"/>
  <c r="E4" i="10"/>
  <c r="F4" i="10" s="1"/>
  <c r="E5" i="10"/>
  <c r="F5" i="10" s="1"/>
  <c r="E11" i="10"/>
  <c r="F11" i="10" s="1"/>
  <c r="E12" i="10"/>
  <c r="G12" i="10" s="1"/>
  <c r="E13" i="10"/>
  <c r="H13" i="10" s="1"/>
  <c r="E10" i="10"/>
  <c r="F10" i="10" s="1"/>
  <c r="E9" i="10"/>
  <c r="F9" i="10" s="1"/>
  <c r="E8" i="10"/>
  <c r="G8" i="10" s="1"/>
  <c r="E7" i="10"/>
  <c r="H7" i="10" s="1"/>
  <c r="H4" i="10" l="1"/>
  <c r="G13" i="10"/>
  <c r="G6" i="10"/>
  <c r="F13" i="10"/>
  <c r="F6" i="10"/>
  <c r="H3" i="10"/>
  <c r="H2" i="10"/>
  <c r="G10" i="10"/>
  <c r="H10" i="10"/>
  <c r="G7" i="10"/>
  <c r="F7" i="10"/>
  <c r="G5" i="10"/>
  <c r="G3" i="10"/>
  <c r="F12" i="10"/>
  <c r="H12" i="10"/>
  <c r="F8" i="10"/>
  <c r="H11" i="10"/>
  <c r="H8" i="10"/>
  <c r="G9" i="10"/>
  <c r="G4" i="10"/>
  <c r="H9" i="10"/>
  <c r="G2" i="10"/>
  <c r="G11" i="10"/>
  <c r="H5" i="10"/>
</calcChain>
</file>

<file path=xl/sharedStrings.xml><?xml version="1.0" encoding="utf-8"?>
<sst xmlns="http://schemas.openxmlformats.org/spreadsheetml/2006/main" count="8137" uniqueCount="2116">
  <si>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</si>
  <si>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</si>
  <si>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</si>
  <si>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</si>
  <si>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</si>
  <si>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</si>
  <si>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</si>
  <si>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</si>
  <si>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</si>
  <si>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</si>
  <si>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</si>
  <si>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</si>
  <si>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</si>
  <si>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</si>
  <si>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</si>
  <si>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</si>
  <si>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</si>
  <si>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</si>
  <si>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</si>
  <si>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</si>
  <si>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</si>
  <si>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</si>
  <si>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</si>
  <si>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</si>
  <si>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</si>
  <si>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</si>
  <si>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</si>
  <si>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</si>
  <si>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</si>
  <si>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</si>
  <si>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</si>
  <si>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</si>
  <si>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</si>
  <si>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</si>
  <si>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</si>
  <si>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</si>
  <si>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</si>
  <si>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</si>
  <si>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</si>
  <si>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</si>
  <si>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</si>
  <si>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</si>
  <si>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</si>
  <si>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</si>
  <si>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</si>
  <si>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</si>
  <si>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</si>
  <si>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</si>
  <si>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</si>
  <si>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</si>
  <si>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</si>
  <si>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</si>
  <si>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</si>
  <si>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</si>
  <si>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</si>
  <si>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</si>
  <si>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</si>
  <si>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</si>
  <si>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</si>
  <si>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</si>
  <si>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</si>
  <si>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</si>
  <si>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</si>
  <si>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</si>
  <si>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</si>
  <si>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</si>
  <si>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</si>
  <si>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</si>
  <si>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</si>
  <si>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</si>
  <si>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</si>
  <si>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</si>
  <si>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</si>
  <si>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</si>
  <si>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</si>
  <si>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</si>
  <si>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</si>
  <si>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</si>
  <si>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</si>
  <si>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</si>
  <si>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</si>
  <si>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</si>
  <si>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</si>
  <si>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</si>
  <si>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</si>
  <si>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</si>
  <si>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</si>
  <si>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</si>
  <si>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</si>
  <si>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</si>
  <si>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</si>
  <si>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</si>
  <si>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</si>
  <si>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</si>
  <si>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</si>
  <si>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</si>
  <si>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</si>
  <si>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</si>
  <si>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</si>
  <si>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</si>
  <si>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</si>
  <si>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</si>
  <si>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</si>
  <si>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</si>
  <si>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</si>
  <si>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</si>
  <si>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</si>
  <si>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</si>
  <si>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</si>
  <si>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</si>
  <si>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</si>
  <si>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</si>
  <si>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</si>
  <si>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</si>
  <si>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</si>
  <si>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</si>
  <si>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</si>
  <si>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</si>
  <si>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</si>
  <si>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</si>
  <si>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</si>
  <si>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</si>
  <si>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</si>
  <si>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</si>
  <si>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</si>
  <si>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</si>
  <si>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</si>
  <si>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</si>
  <si>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</si>
  <si>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</si>
  <si>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</si>
  <si>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</si>
  <si>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</si>
  <si>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</si>
  <si>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</si>
  <si>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</si>
  <si>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</si>
  <si>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</si>
  <si>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</si>
  <si>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</si>
  <si>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</si>
  <si>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</si>
  <si>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</si>
  <si>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</si>
  <si>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</si>
  <si>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</si>
  <si>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</si>
  <si>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</si>
  <si>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</si>
  <si>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</si>
  <si>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</si>
  <si>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</si>
  <si>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</si>
  <si>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</si>
  <si>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</si>
  <si>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</si>
  <si>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</si>
  <si>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</si>
  <si>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</si>
  <si>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</si>
  <si>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</si>
  <si>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</si>
  <si>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</si>
  <si>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</si>
  <si>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</si>
  <si>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</si>
  <si>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</si>
  <si>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</si>
  <si>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</si>
  <si>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</si>
  <si>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</si>
  <si>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</si>
  <si>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</si>
  <si>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</si>
  <si>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</si>
  <si>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</si>
  <si>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</si>
  <si>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</si>
  <si>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</si>
  <si>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</si>
  <si>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</si>
  <si>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</si>
  <si>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</si>
  <si>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</si>
  <si>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</si>
  <si>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</si>
  <si>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</si>
  <si>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</si>
  <si>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</si>
  <si>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</si>
  <si>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</si>
  <si>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</si>
  <si>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</si>
  <si>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</si>
  <si>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</si>
  <si>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</si>
  <si>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</si>
  <si>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</si>
  <si>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</si>
  <si>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</si>
  <si>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</si>
  <si>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</si>
  <si>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</si>
  <si>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</si>
  <si>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</si>
  <si>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</si>
  <si>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</si>
  <si>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</si>
  <si>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</si>
  <si>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</si>
  <si>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</si>
  <si>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</si>
  <si>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</si>
  <si>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</si>
  <si>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</si>
  <si>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</si>
  <si>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</si>
  <si>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</si>
  <si>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</si>
  <si>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</si>
  <si>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</si>
  <si>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</si>
  <si>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</si>
  <si>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</si>
  <si>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</si>
  <si>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</si>
  <si>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</si>
  <si>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</si>
  <si>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</si>
  <si>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</si>
  <si>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</si>
  <si>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</si>
  <si>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</si>
  <si>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</si>
  <si>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</si>
  <si>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</si>
  <si>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</si>
  <si>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</si>
  <si>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</si>
  <si>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</si>
  <si>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</si>
  <si>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</si>
  <si>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</si>
  <si>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</si>
  <si>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</si>
  <si>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</si>
  <si>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</si>
  <si>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</si>
  <si>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</si>
  <si>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</si>
  <si>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</si>
  <si>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</si>
  <si>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</si>
  <si>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</si>
  <si>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</si>
  <si>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</si>
  <si>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</si>
  <si>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</si>
  <si>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</si>
  <si>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</si>
  <si>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</si>
  <si>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</si>
  <si>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</si>
  <si>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</si>
  <si>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</si>
  <si>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</si>
  <si>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</si>
  <si>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</si>
  <si>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</si>
  <si>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</si>
  <si>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</si>
  <si>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</si>
  <si>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</si>
  <si>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</si>
  <si>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</si>
  <si>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</si>
  <si>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</si>
  <si>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</si>
  <si>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</si>
  <si>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</si>
  <si>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</si>
  <si>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</si>
  <si>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</si>
  <si>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</si>
  <si>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</si>
  <si>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</si>
  <si>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</si>
  <si>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</si>
  <si>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</si>
  <si>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</si>
  <si>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</si>
  <si>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</si>
  <si>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</si>
  <si>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</si>
  <si>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</si>
  <si>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</si>
  <si>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</si>
  <si>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</si>
  <si>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</si>
  <si>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</si>
  <si>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</si>
  <si>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</si>
  <si>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</si>
  <si>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</si>
  <si>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</si>
  <si>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</si>
  <si>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</si>
  <si>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</si>
  <si>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</si>
  <si>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</si>
  <si>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</si>
  <si>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</si>
  <si>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</si>
  <si>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</si>
  <si>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</si>
  <si>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</si>
  <si>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</si>
  <si>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</si>
  <si>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</si>
  <si>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</si>
  <si>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</si>
  <si>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</si>
  <si>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</si>
  <si>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</si>
  <si>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</si>
  <si>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</si>
  <si>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</si>
  <si>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</si>
  <si>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</si>
  <si>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</si>
  <si>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</si>
  <si>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</si>
  <si>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</si>
  <si>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</si>
  <si>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</si>
  <si>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</si>
  <si>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</si>
  <si>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</si>
  <si>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</si>
  <si>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</si>
  <si>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</si>
  <si>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</si>
  <si>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</si>
  <si>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</si>
  <si>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</si>
  <si>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</si>
  <si>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</si>
  <si>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</si>
  <si>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</si>
  <si>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</si>
  <si>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</si>
  <si>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</si>
  <si>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</si>
  <si>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</si>
  <si>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</si>
  <si>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</si>
  <si>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</si>
  <si>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</si>
  <si>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</si>
  <si>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</si>
  <si>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</si>
  <si>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</si>
  <si>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</si>
  <si>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</si>
  <si>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</si>
  <si>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</si>
  <si>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</si>
  <si>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</si>
  <si>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</si>
  <si>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</si>
  <si>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</si>
  <si>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</si>
  <si>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</si>
  <si>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</si>
  <si>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</si>
  <si>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</si>
  <si>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</si>
  <si>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</si>
  <si>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</si>
  <si>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</si>
  <si>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</si>
  <si>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</si>
  <si>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</si>
  <si>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</si>
  <si>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</si>
  <si>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</si>
  <si>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</si>
  <si>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</si>
  <si>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</si>
  <si>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</si>
  <si>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</si>
  <si>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</si>
  <si>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</si>
  <si>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</si>
  <si>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</si>
  <si>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</si>
  <si>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</si>
  <si>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</si>
  <si>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</si>
  <si>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</si>
  <si>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</si>
  <si>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</si>
  <si>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</si>
  <si>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</si>
  <si>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</si>
  <si>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</si>
  <si>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</si>
  <si>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</si>
  <si>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</si>
  <si>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</si>
  <si>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</si>
  <si>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</si>
  <si>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</si>
  <si>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</si>
  <si>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</si>
  <si>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</si>
  <si>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</si>
  <si>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</si>
  <si>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</si>
  <si>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</si>
  <si>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</si>
  <si>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</si>
  <si>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</si>
  <si>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</si>
  <si>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</si>
  <si>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</si>
  <si>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</si>
  <si>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</si>
  <si>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</si>
  <si>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</si>
  <si>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</si>
  <si>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</si>
  <si>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</si>
  <si>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</si>
  <si>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</si>
  <si>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</si>
  <si>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</si>
  <si>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</si>
  <si>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</si>
  <si>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</si>
  <si>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</si>
  <si>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</si>
  <si>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</si>
  <si>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</si>
  <si>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</si>
  <si>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</si>
  <si>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</si>
  <si>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</si>
  <si>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</si>
  <si>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</si>
  <si>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</si>
  <si>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</si>
  <si>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</si>
  <si>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</si>
  <si>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</si>
  <si>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</si>
  <si>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</si>
  <si>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</si>
  <si>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</si>
  <si>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</si>
  <si>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</si>
  <si>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</si>
  <si>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</si>
  <si>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</si>
  <si>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</si>
  <si>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</si>
  <si>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</si>
  <si>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</si>
  <si>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</si>
  <si>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</si>
  <si>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</si>
  <si>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</si>
  <si>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</si>
  <si>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</si>
  <si>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</si>
  <si>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</si>
  <si>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</si>
  <si>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</si>
  <si>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</si>
  <si>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</si>
  <si>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</si>
  <si>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</si>
  <si>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</si>
  <si>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</si>
  <si>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</si>
  <si>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</si>
  <si>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</si>
  <si>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</si>
  <si>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</si>
  <si>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</si>
  <si>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</si>
  <si>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</si>
  <si>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</si>
  <si>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</si>
  <si>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</si>
  <si>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</si>
  <si>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</si>
  <si>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</si>
  <si>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</si>
  <si>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</si>
  <si>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</si>
  <si>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</si>
  <si>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</si>
  <si>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</si>
  <si>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</si>
  <si>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</si>
  <si>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</si>
  <si>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</si>
  <si>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</si>
  <si>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</si>
  <si>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</si>
  <si>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</si>
  <si>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</si>
  <si>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</si>
  <si>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</si>
  <si>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</si>
  <si>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</si>
  <si>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</si>
  <si>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</si>
  <si>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</si>
  <si>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</si>
  <si>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</si>
  <si>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</si>
  <si>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</si>
  <si>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</si>
  <si>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</si>
  <si>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</si>
  <si>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</si>
  <si>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</si>
  <si>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</si>
  <si>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</si>
  <si>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</si>
  <si>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</si>
  <si>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</si>
  <si>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</si>
  <si>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</si>
  <si>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</si>
  <si>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</si>
  <si>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</si>
  <si>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</si>
  <si>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</si>
  <si>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</si>
  <si>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</si>
  <si>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</si>
  <si>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</si>
  <si>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</si>
  <si>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</si>
  <si>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</si>
  <si>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</si>
  <si>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</si>
  <si>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</si>
  <si>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</si>
  <si>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</si>
  <si>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</si>
  <si>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</si>
  <si>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</si>
  <si>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</si>
  <si>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</si>
  <si>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</si>
  <si>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</si>
  <si>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</si>
  <si>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</si>
  <si>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</si>
  <si>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</si>
  <si>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</si>
  <si>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</si>
  <si>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</si>
  <si>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</si>
  <si>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</si>
  <si>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</si>
  <si>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</si>
  <si>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</si>
  <si>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</si>
  <si>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</si>
  <si>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</si>
  <si>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</si>
  <si>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</si>
  <si>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</si>
  <si>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</si>
  <si>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</si>
  <si>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</si>
  <si>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</si>
  <si>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</si>
  <si>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</si>
  <si>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</si>
  <si>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</si>
  <si>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</si>
  <si>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</si>
  <si>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</si>
  <si>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</si>
  <si>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</si>
  <si>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</si>
  <si>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</si>
  <si>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</si>
  <si>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</si>
  <si>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</si>
  <si>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</si>
  <si>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</si>
  <si>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</si>
  <si>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</si>
  <si>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</si>
  <si>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</si>
  <si>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</si>
  <si>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</si>
  <si>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</si>
  <si>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</si>
  <si>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</si>
  <si>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</si>
  <si>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</si>
  <si>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</si>
  <si>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</si>
  <si>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</si>
  <si>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</si>
  <si>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</si>
  <si>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</si>
  <si>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</si>
  <si>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</si>
  <si>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</si>
  <si>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</si>
  <si>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</si>
  <si>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</si>
  <si>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</si>
  <si>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</si>
  <si>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</si>
  <si>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</si>
  <si>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</si>
  <si>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</si>
  <si>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</si>
  <si>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</si>
  <si>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</si>
  <si>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</si>
  <si>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</si>
  <si>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</si>
  <si>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</si>
  <si>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</si>
  <si>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</si>
  <si>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</si>
  <si>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</si>
  <si>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</si>
  <si>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</si>
  <si>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</si>
  <si>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</si>
  <si>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</si>
  <si>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</si>
  <si>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</si>
  <si>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</si>
  <si>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</si>
  <si>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</si>
  <si>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</si>
  <si>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</si>
  <si>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</si>
  <si>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</si>
  <si>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</si>
  <si>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</si>
  <si>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</si>
  <si>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</si>
  <si>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</si>
  <si>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</si>
  <si>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</si>
  <si>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</si>
  <si>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</si>
  <si>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</si>
  <si>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</si>
  <si>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</si>
  <si>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</si>
  <si>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</si>
  <si>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</si>
  <si>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</si>
  <si>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</si>
  <si>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</si>
  <si>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</si>
  <si>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</si>
  <si>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</si>
  <si>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</si>
  <si>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</si>
  <si>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</si>
  <si>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</si>
  <si>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</si>
  <si>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</si>
  <si>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</si>
  <si>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</si>
  <si>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</si>
  <si>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</si>
  <si>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</si>
  <si>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</si>
  <si>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</si>
  <si>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</si>
  <si>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</si>
  <si>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</si>
  <si>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</si>
  <si>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</si>
  <si>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</si>
  <si>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</si>
  <si>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</si>
  <si>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</si>
  <si>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</si>
  <si>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</si>
  <si>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</si>
  <si>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</si>
  <si>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</si>
  <si>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</si>
  <si>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</si>
  <si>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</si>
  <si>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</si>
  <si>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</si>
  <si>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</si>
  <si>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</si>
  <si>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</si>
  <si>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</si>
  <si>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</si>
  <si>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</si>
  <si>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</si>
  <si>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</si>
  <si>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</si>
  <si>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</si>
  <si>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</si>
  <si>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</si>
  <si>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</si>
  <si>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</si>
  <si>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</si>
  <si>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</si>
  <si>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</si>
  <si>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</si>
  <si>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</si>
  <si>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</si>
  <si>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</si>
  <si>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</si>
  <si>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</si>
  <si>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</si>
  <si>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</si>
  <si>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</si>
  <si>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</si>
  <si>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</si>
  <si>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</si>
  <si>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</si>
  <si>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</si>
  <si>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</si>
  <si>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</si>
  <si>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</si>
  <si>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</si>
  <si>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</si>
  <si>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</si>
  <si>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</si>
  <si>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</si>
  <si>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</si>
  <si>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</si>
  <si>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</si>
  <si>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</si>
  <si>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</si>
  <si>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</si>
  <si>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</si>
  <si>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</si>
  <si>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</si>
  <si>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</si>
  <si>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</si>
  <si>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</si>
  <si>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</si>
  <si>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</si>
  <si>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</si>
  <si>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</si>
  <si>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</si>
  <si>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</si>
  <si>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</si>
  <si>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</si>
  <si>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</si>
  <si>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</si>
  <si>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</si>
  <si>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</si>
  <si>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</si>
  <si>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</si>
  <si>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</si>
  <si>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</si>
  <si>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</si>
  <si>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</si>
  <si>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</si>
  <si>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</si>
  <si>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</si>
  <si>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</si>
  <si>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</si>
  <si>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</si>
  <si>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</si>
  <si>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</si>
  <si>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</si>
  <si>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</si>
  <si>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</si>
  <si>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</si>
  <si>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</si>
  <si>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</si>
  <si>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</si>
  <si>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</si>
  <si>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</si>
  <si>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</si>
  <si>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</si>
  <si>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</si>
  <si>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</si>
  <si>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</si>
  <si>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</si>
  <si>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</si>
  <si>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</si>
  <si>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</si>
  <si>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</si>
  <si>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</si>
  <si>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</si>
  <si>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</si>
  <si>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</si>
  <si>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</si>
  <si>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</si>
  <si>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</si>
  <si>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</si>
  <si>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</si>
  <si>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</si>
  <si>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</si>
  <si>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</si>
  <si>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</si>
  <si>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</si>
  <si>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</si>
  <si>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</si>
  <si>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</si>
  <si>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</si>
  <si>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</si>
  <si>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</si>
  <si>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</si>
  <si>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</si>
  <si>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</si>
  <si>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</si>
  <si>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</si>
  <si>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</si>
  <si>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</si>
  <si>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</si>
  <si>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</si>
  <si>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</si>
  <si>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</si>
  <si>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</si>
  <si>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</si>
  <si>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</si>
  <si>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</si>
  <si>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</si>
  <si>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</si>
  <si>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</si>
  <si>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</si>
  <si>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</si>
  <si>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</si>
  <si>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</si>
  <si>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</si>
  <si>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</si>
  <si>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</si>
  <si>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</si>
  <si>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</si>
  <si>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</si>
  <si>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</si>
  <si>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</si>
  <si>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</si>
  <si>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</si>
  <si>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</si>
  <si>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</si>
  <si>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</si>
  <si>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</si>
  <si>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</si>
  <si>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</si>
  <si>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</si>
  <si>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</si>
  <si>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</si>
  <si>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</si>
  <si>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</si>
  <si>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</si>
  <si>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</si>
  <si>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</si>
  <si>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</si>
  <si>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</si>
  <si>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</si>
  <si>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</si>
  <si>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</si>
  <si>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</si>
  <si>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</si>
  <si>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</si>
  <si>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</si>
  <si>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</si>
  <si>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</si>
  <si>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</si>
  <si>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</si>
  <si>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</si>
  <si>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</si>
  <si>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</si>
  <si>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</si>
  <si>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</si>
  <si>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</si>
  <si>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</si>
  <si>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</si>
  <si>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</si>
  <si>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</si>
  <si>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</si>
  <si>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</si>
  <si>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</si>
  <si>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</si>
  <si>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</si>
  <si>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</si>
  <si>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</si>
  <si>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</si>
  <si>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</si>
  <si>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</si>
  <si>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</si>
  <si>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</si>
  <si>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</si>
  <si>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</si>
  <si>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</si>
  <si>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</si>
  <si>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</si>
  <si>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</si>
  <si>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</si>
  <si>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</si>
  <si>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</si>
  <si>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</si>
  <si>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</si>
  <si>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</si>
  <si>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</si>
  <si>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</si>
  <si>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</si>
  <si>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</si>
  <si>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</si>
  <si>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</si>
  <si>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</si>
  <si>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</si>
  <si>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</si>
  <si>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</si>
  <si>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</si>
  <si>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</si>
  <si>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</si>
  <si>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</si>
  <si>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</si>
  <si>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</si>
  <si>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</si>
  <si>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</si>
  <si>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</si>
  <si>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</si>
  <si>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</si>
  <si>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</si>
  <si>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</si>
  <si>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</si>
  <si>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</si>
  <si>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</si>
  <si>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</si>
  <si>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</si>
  <si>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</si>
  <si>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</si>
  <si>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</si>
  <si>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</si>
  <si>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</si>
  <si>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</si>
  <si>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</si>
  <si>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</si>
  <si>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</si>
  <si>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</si>
  <si>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</si>
  <si>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</si>
  <si>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</si>
  <si>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</si>
  <si>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</si>
  <si>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</si>
  <si>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</si>
  <si>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</si>
  <si>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</si>
  <si>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</si>
  <si>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</si>
  <si>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</si>
  <si>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</si>
  <si>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</si>
  <si>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</si>
  <si>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</si>
  <si>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</si>
  <si>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</si>
  <si>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</si>
  <si>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</si>
  <si>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</si>
  <si>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</si>
  <si>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</si>
  <si>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</si>
  <si>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</si>
  <si>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</si>
  <si>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</si>
  <si>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</si>
  <si>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</si>
  <si>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</si>
  <si>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</si>
  <si>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</si>
  <si>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</si>
  <si>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</si>
  <si>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</si>
  <si>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</si>
  <si>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</si>
  <si>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</si>
  <si>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</si>
  <si>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</si>
  <si>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</si>
  <si>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</si>
  <si>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</si>
  <si>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</si>
  <si>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</si>
  <si>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</si>
  <si>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</si>
  <si>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</si>
  <si>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</si>
  <si>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</si>
  <si>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</si>
  <si>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</si>
  <si>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</si>
  <si>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</si>
  <si>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</si>
  <si>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</si>
  <si>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</si>
  <si>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</si>
  <si>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</si>
  <si>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</si>
  <si>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</si>
  <si>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</si>
  <si>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</si>
  <si>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</si>
  <si>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</si>
  <si>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</si>
  <si>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</si>
  <si>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</si>
  <si>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</si>
  <si>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</si>
  <si>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</si>
  <si>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</si>
  <si>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</si>
  <si>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</si>
  <si>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</si>
  <si>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</si>
  <si>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</si>
  <si>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</si>
  <si>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</si>
  <si>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</si>
  <si>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</si>
  <si>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</si>
  <si>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</si>
  <si>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</si>
  <si>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</si>
  <si>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</si>
  <si>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</si>
  <si>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</si>
  <si>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</si>
  <si>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</si>
  <si>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</si>
  <si>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</si>
  <si>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</si>
  <si>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</si>
  <si>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</si>
  <si>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</si>
  <si>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</si>
  <si>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</si>
  <si>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</si>
  <si>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</si>
  <si>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</si>
  <si>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</si>
  <si>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</si>
  <si>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</si>
  <si>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</si>
  <si>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</si>
  <si>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</si>
  <si>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</si>
  <si>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</si>
  <si>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</si>
  <si>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</si>
  <si>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</si>
  <si>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</si>
  <si>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</si>
  <si>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</si>
  <si>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</si>
  <si>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</si>
  <si>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</si>
  <si>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</si>
  <si>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</si>
  <si>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</si>
  <si>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</si>
  <si>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</si>
  <si>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</si>
  <si>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</si>
  <si>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</si>
  <si>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</si>
  <si>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</si>
  <si>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</si>
  <si>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</si>
  <si>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</si>
  <si>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</si>
  <si>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</si>
  <si>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</si>
  <si>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</si>
  <si>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</si>
  <si>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</si>
  <si>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</si>
  <si>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</si>
  <si>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</si>
  <si>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</si>
  <si>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</si>
  <si>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</si>
  <si>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</si>
  <si>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</si>
  <si>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</si>
  <si>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</si>
  <si>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</si>
  <si>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</si>
  <si>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</si>
  <si>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</si>
  <si>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</si>
  <si>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</si>
  <si>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</si>
  <si>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</si>
  <si>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</si>
  <si>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</si>
  <si>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</si>
  <si>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</si>
  <si>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</si>
  <si>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</si>
  <si>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</si>
  <si>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</si>
  <si>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</si>
  <si>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</si>
  <si>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</si>
  <si>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</si>
  <si>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</si>
  <si>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</si>
  <si>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</si>
  <si>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</si>
  <si>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</si>
  <si>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</si>
  <si>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</si>
  <si>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</si>
  <si>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</si>
  <si>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</si>
  <si>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</si>
  <si>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</si>
  <si>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</si>
  <si>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</si>
  <si>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</si>
  <si>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</si>
  <si>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</si>
  <si>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</si>
  <si>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</si>
  <si>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</si>
  <si>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</si>
  <si>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</si>
  <si>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</si>
  <si>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</si>
  <si>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</si>
  <si>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</si>
  <si>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</si>
  <si>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</si>
  <si>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</si>
  <si>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</si>
  <si>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</si>
  <si>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</si>
  <si>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</si>
  <si>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</si>
  <si>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</si>
  <si>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</si>
  <si>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</si>
  <si>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</si>
  <si>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</si>
  <si>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</si>
  <si>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</si>
  <si>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</si>
  <si>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</si>
  <si>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</si>
  <si>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</si>
  <si>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</si>
  <si>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</si>
  <si>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</si>
  <si>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</si>
  <si>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</si>
  <si>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</si>
  <si>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</si>
  <si>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</si>
  <si>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</si>
  <si>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</si>
  <si>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</si>
  <si>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</si>
  <si>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</si>
  <si>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</si>
  <si>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</si>
  <si>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</si>
  <si>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</si>
  <si>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</si>
  <si>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</si>
  <si>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</si>
  <si>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</si>
  <si>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</si>
  <si>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</si>
  <si>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</si>
  <si>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</si>
  <si>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</si>
  <si>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</si>
  <si>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</si>
  <si>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</si>
  <si>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</si>
  <si>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</si>
  <si>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</si>
  <si>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</si>
  <si>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</si>
  <si>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</si>
  <si>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</si>
  <si>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</si>
  <si>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</si>
  <si>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</si>
  <si>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</si>
  <si>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</si>
  <si>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</si>
  <si>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</si>
  <si>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</si>
  <si>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</si>
  <si>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</si>
  <si>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</si>
  <si>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</si>
  <si>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</si>
  <si>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</si>
  <si>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</si>
  <si>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</si>
  <si>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</si>
  <si>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</si>
  <si>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</si>
  <si>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</si>
  <si>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</si>
  <si>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</si>
  <si>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</si>
  <si>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</si>
  <si>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</si>
  <si>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</si>
  <si>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</si>
  <si>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</si>
  <si>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</si>
  <si>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</si>
  <si>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</si>
  <si>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</si>
  <si>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</si>
  <si>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</si>
  <si>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</si>
  <si>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</si>
  <si>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</si>
  <si>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</si>
  <si>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</si>
  <si>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</si>
  <si>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</si>
  <si>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</si>
  <si>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</si>
  <si>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</si>
  <si>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</si>
  <si>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</si>
  <si>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</si>
  <si>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</si>
  <si>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</si>
  <si>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</si>
  <si>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</si>
  <si>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</si>
  <si>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</si>
  <si>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</si>
  <si>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</si>
  <si>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</si>
  <si>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</si>
  <si>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</si>
  <si>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</si>
  <si>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</si>
  <si>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</si>
  <si>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</si>
  <si>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</si>
  <si>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</si>
  <si>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</si>
  <si>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</si>
  <si>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</si>
  <si>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</si>
  <si>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</si>
  <si>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</si>
  <si>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</si>
  <si>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</si>
  <si>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</si>
  <si>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</si>
  <si>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</si>
  <si>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</si>
  <si>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</si>
  <si>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</si>
  <si>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</si>
  <si>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</si>
  <si>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</si>
  <si>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</si>
  <si>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</si>
  <si>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</si>
  <si>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</si>
  <si>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</si>
  <si>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</si>
  <si>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</si>
  <si>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</si>
  <si>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</si>
  <si>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</si>
  <si>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</si>
  <si>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</si>
  <si>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</si>
  <si>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</si>
  <si>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</si>
  <si>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</si>
  <si>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</si>
  <si>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</si>
  <si>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</si>
  <si>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</si>
  <si>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</si>
  <si>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</si>
  <si>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</si>
  <si>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</si>
  <si>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</si>
  <si>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</si>
  <si>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</si>
  <si>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</si>
  <si>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</si>
  <si>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</si>
  <si>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</si>
  <si>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</si>
  <si>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</si>
  <si>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</si>
  <si>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</si>
  <si>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</si>
  <si>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</si>
  <si>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</si>
  <si>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</si>
  <si>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</si>
  <si>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</si>
  <si>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</si>
  <si>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</si>
  <si>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</si>
  <si>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</si>
  <si>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</si>
  <si>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</si>
  <si>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</si>
  <si>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</si>
  <si>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</si>
  <si>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</si>
  <si>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</si>
  <si>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</si>
  <si>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</si>
  <si>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</si>
  <si>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</si>
  <si>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</si>
  <si>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</si>
  <si>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</si>
  <si>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</si>
  <si>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</si>
  <si>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</si>
  <si>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</si>
  <si>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</si>
  <si>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</si>
  <si>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</si>
  <si>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</si>
  <si>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</si>
  <si>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</si>
  <si>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</si>
  <si>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</si>
  <si>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</si>
  <si>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</si>
  <si>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</si>
  <si>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</si>
  <si>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</si>
  <si>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</si>
  <si>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</si>
  <si>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</si>
  <si>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</si>
  <si>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</si>
  <si>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</si>
  <si>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</si>
  <si>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</si>
  <si>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</si>
  <si>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</si>
  <si>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</si>
  <si>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</si>
  <si>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</si>
  <si>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</si>
  <si>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</si>
  <si>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</si>
  <si>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</si>
  <si>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</si>
  <si>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</si>
  <si>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</si>
  <si>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</si>
  <si>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</si>
  <si>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</si>
  <si>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</si>
  <si>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</si>
  <si>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</si>
  <si>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</si>
  <si>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</si>
  <si>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</si>
  <si>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</si>
  <si>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</si>
  <si>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</si>
  <si>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</si>
  <si>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</si>
  <si>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</si>
  <si>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</si>
  <si>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</si>
  <si>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</si>
  <si>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</si>
  <si>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</si>
  <si>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</si>
  <si>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</si>
  <si>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</si>
  <si>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</si>
  <si>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</si>
  <si>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</si>
  <si>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</si>
  <si>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</si>
  <si>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</si>
  <si>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</si>
  <si>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</si>
  <si>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</si>
  <si>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</si>
  <si>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</si>
  <si>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</si>
  <si>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</si>
  <si>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</si>
  <si>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</si>
  <si>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</si>
  <si>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</si>
  <si>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</si>
  <si>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</si>
  <si>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</si>
  <si>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</si>
  <si>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</si>
  <si>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</si>
  <si>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</si>
  <si>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</si>
  <si>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</si>
  <si>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</si>
  <si>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</si>
  <si>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</si>
  <si>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</si>
  <si>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</si>
  <si>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</si>
  <si>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</si>
  <si>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</si>
  <si>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</si>
  <si>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</si>
  <si>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</si>
  <si>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</si>
  <si>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</si>
  <si>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</si>
  <si>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</si>
  <si>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</si>
  <si>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</si>
  <si>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</si>
  <si>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</si>
  <si>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</si>
  <si>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</si>
  <si>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</si>
  <si>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</si>
  <si>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</si>
  <si>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</si>
  <si>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</si>
  <si>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</si>
  <si>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</si>
  <si>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</si>
  <si>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</si>
  <si>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</si>
  <si>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</si>
  <si>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</si>
  <si>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</si>
  <si>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</si>
  <si>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</si>
  <si>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</si>
  <si>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</si>
  <si>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</si>
  <si>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</si>
  <si>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</si>
  <si>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</si>
  <si>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</si>
  <si>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</si>
  <si>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</si>
  <si>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</si>
  <si>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</si>
  <si>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</si>
  <si>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</si>
  <si>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</si>
  <si>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</si>
  <si>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</si>
  <si>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</si>
  <si>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</si>
  <si>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</si>
  <si>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</si>
  <si>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</si>
  <si>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</si>
  <si>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</si>
  <si>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</si>
  <si>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</si>
  <si>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</si>
  <si>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</si>
  <si>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</si>
  <si>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</si>
  <si>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</si>
  <si>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</si>
  <si>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</si>
  <si>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</si>
  <si>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</si>
  <si>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</si>
  <si>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</si>
  <si>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</si>
  <si>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</si>
  <si>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</si>
  <si>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</si>
  <si>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</si>
  <si>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</si>
  <si>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</si>
  <si>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</si>
  <si>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</si>
  <si>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</si>
  <si>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</si>
  <si>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</si>
  <si>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</si>
  <si>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</si>
  <si>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</si>
  <si>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</si>
  <si>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</si>
  <si>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</si>
  <si>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</si>
  <si>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</si>
  <si>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</si>
  <si>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</si>
  <si>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</si>
  <si>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</si>
  <si>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</si>
  <si>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</si>
  <si>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</si>
  <si>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</si>
  <si>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</si>
  <si>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</si>
  <si>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</si>
  <si>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</si>
  <si>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</si>
  <si>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</si>
  <si>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</si>
  <si>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</si>
  <si>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</si>
  <si>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</si>
  <si>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</si>
  <si>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</si>
  <si>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</si>
  <si>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</si>
  <si>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</si>
  <si>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</si>
  <si>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</si>
  <si>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</si>
  <si>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</si>
  <si>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</si>
  <si>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</si>
  <si>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</si>
  <si>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</si>
  <si>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</si>
  <si>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</si>
  <si>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</si>
  <si>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</si>
  <si>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</si>
  <si>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</si>
  <si>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</si>
  <si>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</si>
  <si>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</si>
  <si>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</si>
  <si>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</si>
  <si>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</si>
  <si>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</si>
  <si>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</si>
  <si>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</si>
  <si>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</si>
  <si>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</si>
  <si>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</si>
  <si>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</si>
  <si>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</si>
  <si>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</si>
  <si>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</si>
  <si>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</si>
  <si>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</si>
  <si>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</si>
  <si>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</si>
  <si>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</si>
  <si>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</si>
  <si>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</si>
  <si>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</si>
  <si>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</si>
  <si>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</si>
  <si>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</si>
  <si>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</si>
  <si>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</si>
  <si>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</si>
  <si>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</si>
  <si>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</si>
  <si>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</si>
  <si>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</si>
  <si>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</si>
  <si>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</si>
  <si>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</si>
  <si>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</si>
  <si>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</si>
  <si>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</si>
  <si>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</si>
  <si>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</si>
  <si>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</si>
  <si>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</si>
  <si>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</si>
  <si>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</si>
  <si>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</si>
  <si>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</si>
  <si>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</si>
  <si>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</si>
  <si>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</si>
  <si>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</si>
  <si>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</si>
  <si>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</si>
  <si>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</si>
  <si>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</si>
  <si>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</si>
  <si>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</si>
  <si>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</si>
  <si>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</si>
  <si>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</si>
  <si>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</si>
  <si>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</si>
  <si>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</si>
  <si>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</si>
  <si>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</si>
  <si>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</si>
  <si>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</si>
  <si>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</si>
  <si>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</si>
  <si>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</si>
  <si>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</si>
  <si>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</si>
  <si>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</si>
  <si>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</si>
  <si>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</si>
  <si>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</si>
  <si>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</si>
  <si>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</si>
  <si>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</si>
  <si>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</si>
  <si>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</si>
  <si>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</si>
  <si>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</si>
  <si>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</si>
  <si>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</si>
  <si>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</si>
  <si>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</si>
  <si>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</si>
  <si>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</si>
  <si>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</si>
  <si>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</si>
  <si>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</si>
  <si>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</si>
  <si>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</si>
  <si>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</si>
  <si>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</si>
  <si>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</si>
  <si>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</si>
  <si>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</si>
  <si>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</si>
  <si>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</si>
  <si>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</si>
  <si>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</si>
  <si>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</si>
  <si>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</si>
  <si>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</si>
  <si>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</si>
  <si>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</si>
  <si>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</si>
  <si>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</si>
  <si>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</si>
  <si>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</si>
  <si>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</si>
  <si>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</si>
  <si>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</si>
  <si>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</si>
  <si>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</si>
  <si>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</si>
  <si>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</si>
  <si>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</si>
  <si>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</si>
  <si>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</si>
  <si>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</si>
  <si>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</si>
  <si>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</si>
  <si>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</si>
  <si>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</si>
  <si>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</si>
  <si>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</si>
  <si>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</si>
  <si>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</si>
  <si>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</si>
  <si>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</si>
  <si>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</si>
  <si>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</si>
  <si>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</si>
  <si>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</si>
  <si>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</si>
  <si>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</si>
  <si>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</si>
  <si>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</si>
  <si>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</si>
  <si>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</si>
  <si>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</si>
  <si>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</si>
  <si>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</si>
  <si>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</si>
  <si>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</si>
  <si>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</si>
  <si>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</si>
  <si>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</si>
  <si>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</si>
  <si>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</si>
  <si>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</si>
  <si>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</si>
  <si>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</si>
  <si>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</si>
  <si>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</si>
  <si>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</si>
  <si>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</si>
  <si>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</si>
  <si>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</si>
  <si>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</si>
  <si>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</si>
  <si>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</si>
  <si>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</si>
  <si>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</si>
  <si>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</si>
  <si>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</si>
  <si>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</si>
  <si>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</si>
  <si>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</si>
  <si>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</si>
  <si>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</si>
  <si>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</si>
  <si>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</si>
  <si>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</si>
  <si>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</si>
  <si>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</si>
  <si>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</si>
  <si>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</si>
  <si>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</si>
  <si>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</si>
  <si>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</si>
  <si>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</si>
  <si>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</si>
  <si>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</si>
  <si>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</si>
  <si>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</si>
  <si>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</si>
  <si>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</si>
  <si>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</si>
  <si>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</si>
  <si>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</si>
  <si>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</si>
  <si>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</si>
  <si>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</si>
  <si>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</si>
  <si>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</si>
  <si>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</si>
  <si>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</si>
  <si>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</si>
  <si>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</si>
  <si>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</si>
  <si>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</si>
  <si>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</si>
  <si>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</si>
  <si>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</si>
  <si>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</si>
  <si>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</si>
  <si>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</si>
  <si>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</si>
  <si>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</si>
  <si>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</si>
  <si>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</si>
  <si>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</si>
  <si>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</si>
  <si>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</si>
  <si>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</si>
  <si>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</si>
  <si>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</si>
  <si>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</si>
  <si>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</si>
  <si>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</si>
  <si>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</si>
  <si>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</si>
  <si>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</si>
  <si>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</si>
  <si>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</si>
  <si>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</si>
  <si>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</si>
  <si>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</si>
  <si>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</si>
  <si>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</si>
  <si>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</si>
  <si>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</si>
  <si>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</si>
  <si>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</si>
  <si>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</si>
  <si>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</si>
  <si>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</si>
  <si>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</si>
  <si>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</si>
  <si>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</si>
  <si>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</si>
  <si>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</si>
  <si>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</si>
  <si>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</si>
  <si>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</si>
  <si>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</si>
  <si>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</si>
  <si>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</si>
  <si>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</si>
  <si>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</si>
  <si>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</si>
  <si>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</si>
  <si>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</si>
  <si>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</si>
  <si>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</si>
  <si>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</si>
  <si>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</si>
  <si>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</si>
  <si>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</si>
  <si>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</si>
  <si>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</si>
  <si>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</si>
  <si>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</si>
  <si>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</si>
  <si>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</si>
  <si>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</si>
  <si>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</si>
  <si>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</si>
  <si>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</si>
  <si>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</si>
  <si>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</si>
  <si>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</si>
  <si>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</si>
  <si>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</si>
  <si>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</si>
  <si>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</si>
  <si>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</si>
  <si>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</si>
  <si>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</si>
  <si>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</si>
  <si>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</si>
  <si>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</si>
  <si>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</si>
  <si>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</si>
  <si>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</si>
  <si>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</si>
  <si>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</si>
  <si>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</si>
  <si>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</si>
  <si>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</si>
  <si>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</si>
  <si>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</si>
  <si>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</si>
  <si>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</si>
  <si>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</si>
  <si>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</si>
  <si>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</si>
  <si>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</si>
  <si>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</si>
  <si>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</si>
  <si>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</si>
  <si>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</si>
  <si>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</si>
  <si>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</si>
  <si>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</si>
  <si>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</si>
  <si>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</si>
  <si>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</si>
  <si>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</si>
  <si>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</si>
  <si>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</si>
  <si>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</si>
  <si>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</si>
  <si>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</si>
  <si>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</si>
  <si>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</si>
  <si>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</si>
  <si>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</si>
  <si>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</si>
  <si>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</si>
  <si>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</si>
  <si>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</si>
  <si>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</si>
  <si>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</si>
  <si>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</si>
  <si>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</si>
  <si>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</si>
  <si>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</si>
  <si>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</si>
  <si>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</si>
  <si>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</si>
  <si>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</si>
  <si>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</si>
  <si>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</si>
  <si>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</si>
  <si>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</si>
  <si>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</si>
  <si>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</si>
  <si>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</si>
  <si>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</si>
  <si>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</si>
  <si>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</si>
  <si>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</si>
  <si>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</si>
  <si>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</si>
  <si>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</si>
  <si>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</si>
  <si>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</si>
  <si>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</si>
  <si>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</si>
  <si>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</si>
  <si>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</si>
  <si>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</si>
  <si>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</si>
  <si>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</si>
  <si>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</si>
  <si>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</si>
  <si>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</si>
  <si>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</si>
  <si>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</si>
  <si>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</si>
  <si>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</si>
  <si>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</si>
  <si>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</si>
  <si>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</si>
  <si>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</si>
  <si>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</si>
  <si>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</si>
  <si>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</si>
  <si>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</si>
  <si>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</si>
  <si>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</si>
  <si>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</si>
  <si>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</si>
  <si>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</si>
  <si>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</si>
  <si>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</si>
  <si>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</si>
  <si>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</si>
  <si>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</si>
  <si>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</si>
  <si>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</si>
  <si>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</si>
  <si>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</si>
  <si>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</si>
  <si>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</si>
  <si>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</si>
  <si>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</si>
  <si>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</si>
  <si>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</si>
  <si>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</si>
  <si>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</si>
  <si>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</si>
  <si>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</si>
  <si>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</si>
  <si>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</si>
  <si>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</si>
  <si>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</si>
  <si>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</si>
  <si>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</si>
  <si>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</si>
  <si>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</si>
  <si>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</si>
  <si>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</si>
  <si>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</si>
  <si>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</si>
  <si>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</si>
  <si>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</si>
  <si>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</si>
  <si>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</si>
  <si>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</si>
  <si>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</si>
  <si>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</si>
  <si>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</si>
  <si>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</si>
  <si>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</si>
  <si>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</si>
  <si>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</si>
  <si>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</si>
  <si>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</si>
  <si>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</si>
  <si>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</si>
  <si>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</si>
  <si>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</si>
  <si>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</si>
  <si>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</si>
  <si>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</si>
  <si>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</si>
  <si>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</si>
  <si>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</si>
  <si>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</si>
  <si>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</si>
  <si>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</si>
  <si>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</si>
  <si>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</si>
  <si>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</si>
  <si>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</si>
  <si>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</si>
  <si>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</si>
  <si>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</si>
  <si>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</si>
  <si>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</si>
  <si>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</si>
  <si>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</si>
  <si>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</si>
  <si>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</si>
  <si>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</si>
  <si>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</si>
  <si>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</si>
  <si>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</si>
  <si>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</si>
  <si>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</si>
  <si>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</si>
  <si>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</si>
  <si>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</si>
  <si>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</si>
  <si>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</si>
  <si>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</si>
  <si>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</si>
  <si>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</si>
  <si>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</si>
  <si>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</si>
  <si>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</si>
  <si>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</si>
  <si>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</si>
  <si>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</si>
  <si>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</si>
  <si>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</si>
  <si>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</si>
  <si>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</si>
  <si>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</si>
  <si>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</si>
  <si>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</si>
  <si>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</si>
  <si>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</si>
  <si>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</si>
  <si>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</si>
  <si>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</si>
  <si>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</si>
  <si>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</si>
  <si>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</si>
  <si>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</si>
  <si>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</si>
  <si>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</si>
  <si>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</si>
  <si>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</si>
  <si>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</si>
  <si>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</si>
  <si>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</si>
  <si>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</si>
  <si>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</si>
  <si>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</si>
  <si>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</si>
  <si>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</si>
  <si>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</si>
  <si>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</si>
  <si>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</si>
  <si>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</si>
  <si>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</si>
  <si>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</si>
  <si>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</si>
  <si>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</si>
  <si>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</si>
  <si>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</si>
  <si>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</si>
  <si>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</si>
  <si>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</si>
  <si>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</si>
  <si>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</si>
  <si>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</si>
  <si>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</si>
  <si>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</si>
  <si>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</si>
  <si>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</si>
  <si>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</si>
  <si>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</si>
  <si>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</si>
  <si>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</si>
  <si>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</si>
  <si>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</si>
  <si>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</si>
  <si>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</si>
  <si>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</si>
  <si>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</si>
  <si>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</si>
  <si>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</si>
  <si>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</si>
  <si>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</si>
  <si>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</si>
  <si>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</si>
  <si>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</si>
  <si>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</si>
  <si>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</si>
  <si>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</si>
  <si>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</si>
  <si>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</si>
  <si>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</si>
  <si>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</si>
  <si>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</si>
  <si>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</si>
  <si>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</si>
  <si>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</si>
  <si>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</si>
  <si>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</si>
  <si>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</si>
  <si>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</si>
  <si>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</t>
  </si>
  <si>
    <t>Mean</t>
  </si>
  <si>
    <t>Median</t>
  </si>
  <si>
    <t>Min</t>
  </si>
  <si>
    <t>Max</t>
  </si>
  <si>
    <t>Failed</t>
  </si>
  <si>
    <t>Variance</t>
  </si>
  <si>
    <t>Standard Dev</t>
  </si>
  <si>
    <t>S_backers_count</t>
  </si>
  <si>
    <t>F_backers_count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</si>
</sst>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44" applyNumberFormat="1" applyFont="1" applyAlignment="1">
      <alignment horizontal="center"/>
    </xf>
    <xf numFmtId="2" fontId="0" fillId="0" borderId="0" xfId="44" applyNumberFormat="1" applyFont="1"/>
    <xf numFmtId="1" fontId="0" fillId="0" borderId="0" xfId="44" applyNumberFormat="1" applyFont="1"/>
    <xf numFmtId="2" fontId="0" fillId="0" borderId="0" xfId="43" applyNumberFormat="1" applyFon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7" fontId="0" fillId="0" borderId="0" xfId="0" applyNumberFormat="1" applyAlignment="1">
      <alignment horizontal="left"/>
    </xf>
    <xf numFmtId="9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[CrowdfundingBookHomework.xlsx]Country!PivotTable5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A-114C-82FF-C0F4A6693D6A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83-4041-8CCD-30AE2E8FE14B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83-4041-8CCD-30AE2E8FE14B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Country!$E$5:$E$14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83-4041-8CCD-30AE2E8F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4321327"/>
        <c:axId val="534323007"/>
      </c:barChart>
      <c:catAx>
        <c:axId val="5343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3007"/>
        <c:crosses val="autoZero"/>
        <c:auto val="1"/>
        <c:lblAlgn val="ctr"/>
        <c:lblOffset val="100"/>
        <c:noMultiLvlLbl val="0"/>
      </c:catAx>
      <c:valAx>
        <c:axId val="534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[CrowdfundingBookHomework.xlsx]Category!PivotTable6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5-804B-977C-A5FE83F58939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8A9-DA4A-9659-11B80C93B432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A9-DA4A-9659-11B80C93B432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8A9-DA4A-9659-11B80C93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4090287"/>
        <c:axId val="534091935"/>
      </c:barChart>
      <c:catAx>
        <c:axId val="53409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1935"/>
        <c:crosses val="autoZero"/>
        <c:auto val="1"/>
        <c:lblAlgn val="ctr"/>
        <c:lblOffset val="100"/>
        <c:noMultiLvlLbl val="0"/>
      </c:catAx>
      <c:valAx>
        <c:axId val="5340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9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[CrowdfundingBookHomework.xlsx]Create date!PivotTable7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'Create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'Create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13E-1741-B541-916B20F6EBC4}"/>
            </c:ext>
          </c:extLst>
        </c:ser>
        <c:ser>
          <c:idx val="1"/>
          <c:order val="1"/>
          <c:tx>
            <c:strRef>
              <c:f>'Create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'Create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13E-1741-B541-916B20F6EBC4}"/>
            </c:ext>
          </c:extLst>
        </c:ser>
        <c:ser>
          <c:idx val="2"/>
          <c:order val="2"/>
          <c:tx>
            <c:strRef>
              <c:f>'Create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'Create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'Create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13E-1741-B541-916B20F6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89855"/>
        <c:axId val="534313455"/>
      </c:lineChart>
      <c:catAx>
        <c:axId val="58598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3455"/>
        <c:crosses val="autoZero"/>
        <c:auto val="1"/>
        <c:lblAlgn val="ctr"/>
        <c:lblOffset val="100"/>
        <c:noMultiLvlLbl val="0"/>
      </c:catAx>
      <c:valAx>
        <c:axId val="5343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D4D-BCBE-D4B3FF5EB7D0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D4D-BCBE-D4B3FF5EB7D0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D4D-BCBE-D4B3FF5E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96863"/>
        <c:axId val="230001247"/>
      </c:lineChart>
      <c:catAx>
        <c:axId val="2302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1247"/>
        <c:crosses val="autoZero"/>
        <c:auto val="1"/>
        <c:lblAlgn val="ctr"/>
        <c:lblOffset val="100"/>
        <c:noMultiLvlLbl val="0"/>
      </c:catAx>
      <c:valAx>
        <c:axId val="2300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114300</xdr:rowOff>
    </xdr:from>
    <xdr:to>
      <xdr:col>12</xdr:col>
      <xdr:colOff>304800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0D858-5B20-3C45-3D3A-6A98A8F5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127000</xdr:rowOff>
    </xdr:from>
    <xdr:to>
      <xdr:col>14</xdr:col>
      <xdr:colOff>139700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210D1-8116-2846-4809-B1BBEEC1A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218355</xdr:colOff>
      <xdr:row>2</xdr:row>
      <xdr:rowOff>193595</xdr:rowOff>
    </xdr:from>
    <xdr:to>
      <xdr:col>14</xdr:col>
      <xdr:colOff>295088</xdr:colOff>
      <xdr:row>16</xdr:row>
      <xdr:rowOff>92421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F53DF-B60B-D1BB-140E-4D731256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82550</xdr:rowOff>
    </xdr:from>
    <xdr:to>
      <xdr:col>7</xdr:col>
      <xdr:colOff>1384300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E0362-1140-F46A-E656-A0D82839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7.898599537039" createdVersion="8" refreshedVersion="8" minRefreshableVersion="3" recordCount="1001" xr:uid="{31667036-ADD5-1242-B7D2-EBBC7704C75C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7.919037037034" createdVersion="8" refreshedVersion="8" minRefreshableVersion="3" recordCount="1000" xr:uid="{C8D5B2A1-DADC-7144-82BE-53E1CF7E32E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D8782-80B0-EF49-A770-3B850D342AF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F621B-49A4-A94F-A841-3ABB3640C70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1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DA641-4266-1E4B-814B-71963084E9F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7" sumSubtotal="1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sum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62" workbookViewId="0">
      <selection activeCell="C102" sqref="C10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4.6640625" style="3" bestFit="1" customWidth="1"/>
    <col min="6" max="6" width="23.33203125" style="6" bestFit="1" customWidth="1"/>
    <col min="7" max="7" width="17.33203125" bestFit="1" customWidth="1"/>
    <col min="8" max="8" width="21.6640625" bestFit="1" customWidth="1"/>
    <col min="9" max="9" width="21" style="11" bestFit="1" customWidth="1"/>
    <col min="10" max="10" width="16" bestFit="1" customWidth="1"/>
    <col min="11" max="11" width="16.83203125" bestFit="1" customWidth="1"/>
    <col min="12" max="12" width="20" bestFit="1" customWidth="1"/>
    <col min="13" max="13" width="17.33203125" bestFit="1" customWidth="1"/>
    <col min="14" max="14" width="31" bestFit="1" customWidth="1"/>
    <col min="15" max="15" width="29.83203125" bestFit="1" customWidth="1"/>
    <col min="16" max="16" width="17.33203125" bestFit="1" customWidth="1"/>
    <col min="18" max="18" width="28" bestFit="1" customWidth="1"/>
    <col min="19" max="19" width="22.83203125" bestFit="1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10" t="e">
        <f>(E2/H2)</f>
        <v>#DIV/0!</v>
      </c>
      <c r="J2" t="s">
        <v>15</v>
      </c>
      <c r="K2" t="s">
        <v>16</v>
      </c>
      <c r="L2">
        <v>1448690400</v>
      </c>
      <c r="M2">
        <v>1450159200</v>
      </c>
      <c r="N2" s="15">
        <f t="shared" ref="N2:N65" si="1">(((L2/60)/60)/24)+DATE(1970,1,1)</f>
        <v>42336.25</v>
      </c>
      <c r="O2" s="15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8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si="1"/>
        <v>41870.208333333336</v>
      </c>
      <c r="O3" s="15">
        <f t="shared" si="2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8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1"/>
        <v>41595.25</v>
      </c>
      <c r="O4" s="15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1"/>
        <v>43688.208333333328</v>
      </c>
      <c r="O5" s="15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1"/>
        <v>43485.25</v>
      </c>
      <c r="O6" s="15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1"/>
        <v>41149.208333333336</v>
      </c>
      <c r="O7" s="15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1"/>
        <v>42991.208333333328</v>
      </c>
      <c r="O8" s="15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1"/>
        <v>42229.208333333328</v>
      </c>
      <c r="O9" s="15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1"/>
        <v>40399.208333333336</v>
      </c>
      <c r="O10" s="15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1"/>
        <v>41536.208333333336</v>
      </c>
      <c r="O11" s="15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1"/>
        <v>40404.208333333336</v>
      </c>
      <c r="O12" s="15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1"/>
        <v>40442.208333333336</v>
      </c>
      <c r="O13" s="15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1"/>
        <v>43760.208333333328</v>
      </c>
      <c r="O14" s="15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1"/>
        <v>42532.208333333328</v>
      </c>
      <c r="O15" s="15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1"/>
        <v>40974.25</v>
      </c>
      <c r="O16" s="15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1"/>
        <v>43809.25</v>
      </c>
      <c r="O17" s="15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1"/>
        <v>41661.25</v>
      </c>
      <c r="O18" s="15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1"/>
        <v>40555.25</v>
      </c>
      <c r="O19" s="15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1"/>
        <v>43351.208333333328</v>
      </c>
      <c r="O20" s="15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1"/>
        <v>43528.25</v>
      </c>
      <c r="O21" s="15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1"/>
        <v>41848.208333333336</v>
      </c>
      <c r="O22" s="15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1"/>
        <v>40770.208333333336</v>
      </c>
      <c r="O23" s="15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1"/>
        <v>43193.208333333328</v>
      </c>
      <c r="O24" s="15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1"/>
        <v>43510.25</v>
      </c>
      <c r="O25" s="15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1"/>
        <v>41811.208333333336</v>
      </c>
      <c r="O26" s="15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1"/>
        <v>40681.208333333336</v>
      </c>
      <c r="O27" s="15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1"/>
        <v>43312.208333333328</v>
      </c>
      <c r="O28" s="15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1"/>
        <v>42280.208333333328</v>
      </c>
      <c r="O29" s="15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1"/>
        <v>40218.25</v>
      </c>
      <c r="O30" s="15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1"/>
        <v>43301.208333333328</v>
      </c>
      <c r="O31" s="15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1"/>
        <v>43609.208333333328</v>
      </c>
      <c r="O32" s="15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1"/>
        <v>42374.25</v>
      </c>
      <c r="O33" s="15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1"/>
        <v>43110.25</v>
      </c>
      <c r="O34" s="15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1"/>
        <v>41917.208333333336</v>
      </c>
      <c r="O35" s="15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1"/>
        <v>42817.208333333328</v>
      </c>
      <c r="O36" s="15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1"/>
        <v>43484.25</v>
      </c>
      <c r="O37" s="15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1"/>
        <v>40600.25</v>
      </c>
      <c r="O38" s="15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1"/>
        <v>43744.208333333328</v>
      </c>
      <c r="O39" s="15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1"/>
        <v>40469.208333333336</v>
      </c>
      <c r="O40" s="15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1"/>
        <v>41330.25</v>
      </c>
      <c r="O41" s="15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1"/>
        <v>40334.208333333336</v>
      </c>
      <c r="O42" s="15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1"/>
        <v>41156.208333333336</v>
      </c>
      <c r="O43" s="15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1"/>
        <v>40728.208333333336</v>
      </c>
      <c r="O44" s="15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1"/>
        <v>41844.208333333336</v>
      </c>
      <c r="O45" s="15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1"/>
        <v>43541.208333333328</v>
      </c>
      <c r="O46" s="15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1"/>
        <v>42676.208333333328</v>
      </c>
      <c r="O47" s="15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1"/>
        <v>40367.208333333336</v>
      </c>
      <c r="O48" s="15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1"/>
        <v>41727.208333333336</v>
      </c>
      <c r="O49" s="15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1"/>
        <v>42180.208333333328</v>
      </c>
      <c r="O50" s="15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1"/>
        <v>43758.208333333328</v>
      </c>
      <c r="O51" s="15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17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1"/>
        <v>41487.208333333336</v>
      </c>
      <c r="O52" s="15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1"/>
        <v>40995.208333333336</v>
      </c>
      <c r="O53" s="15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1"/>
        <v>40436.208333333336</v>
      </c>
      <c r="O54" s="15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1"/>
        <v>41779.208333333336</v>
      </c>
      <c r="O55" s="15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1"/>
        <v>43170.25</v>
      </c>
      <c r="O56" s="15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1"/>
        <v>43311.208333333328</v>
      </c>
      <c r="O57" s="15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1"/>
        <v>42014.25</v>
      </c>
      <c r="O58" s="15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1"/>
        <v>42979.208333333328</v>
      </c>
      <c r="O59" s="15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1"/>
        <v>42268.208333333328</v>
      </c>
      <c r="O60" s="15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1"/>
        <v>42898.208333333328</v>
      </c>
      <c r="O61" s="15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1"/>
        <v>41107.208333333336</v>
      </c>
      <c r="O62" s="15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1"/>
        <v>40595.25</v>
      </c>
      <c r="O63" s="15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1"/>
        <v>42160.208333333328</v>
      </c>
      <c r="O64" s="15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1"/>
        <v>42853.208333333328</v>
      </c>
      <c r="O65" s="15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ref="F66:F129" si="4">E66/D66*100</f>
        <v>97.642857142857139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ref="N66:N129" si="5">(((L66/60)/60)/24)+DATE(1970,1,1)</f>
        <v>43283.208333333328</v>
      </c>
      <c r="O66" s="15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4"/>
        <v>236.14754098360655</v>
      </c>
      <c r="G67" t="s">
        <v>20</v>
      </c>
      <c r="H67">
        <v>236</v>
      </c>
      <c r="I67" s="8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si="5"/>
        <v>40570.25</v>
      </c>
      <c r="O67" s="15">
        <f t="shared" si="6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5"/>
        <v>42102.208333333328</v>
      </c>
      <c r="O68" s="15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5"/>
        <v>40203.25</v>
      </c>
      <c r="O69" s="15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5"/>
        <v>42943.208333333328</v>
      </c>
      <c r="O70" s="15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5"/>
        <v>40531.25</v>
      </c>
      <c r="O71" s="15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5"/>
        <v>40484.208333333336</v>
      </c>
      <c r="O72" s="15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5"/>
        <v>43799.25</v>
      </c>
      <c r="O73" s="15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5"/>
        <v>42186.208333333328</v>
      </c>
      <c r="O74" s="15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5"/>
        <v>42701.25</v>
      </c>
      <c r="O75" s="15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5"/>
        <v>42456.208333333328</v>
      </c>
      <c r="O76" s="15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5"/>
        <v>43296.208333333328</v>
      </c>
      <c r="O77" s="15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5"/>
        <v>42027.25</v>
      </c>
      <c r="O78" s="15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5"/>
        <v>40448.208333333336</v>
      </c>
      <c r="O79" s="15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5"/>
        <v>43206.208333333328</v>
      </c>
      <c r="O80" s="15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5"/>
        <v>43267.208333333328</v>
      </c>
      <c r="O81" s="15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5"/>
        <v>42976.208333333328</v>
      </c>
      <c r="O82" s="15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5"/>
        <v>43062.25</v>
      </c>
      <c r="O83" s="15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5"/>
        <v>43482.25</v>
      </c>
      <c r="O84" s="15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5"/>
        <v>42579.208333333328</v>
      </c>
      <c r="O85" s="15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5"/>
        <v>41118.208333333336</v>
      </c>
      <c r="O86" s="15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5"/>
        <v>40797.208333333336</v>
      </c>
      <c r="O87" s="15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5"/>
        <v>42128.208333333328</v>
      </c>
      <c r="O88" s="15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5"/>
        <v>40610.25</v>
      </c>
      <c r="O89" s="15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5"/>
        <v>42110.208333333328</v>
      </c>
      <c r="O90" s="15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5"/>
        <v>40283.208333333336</v>
      </c>
      <c r="O91" s="15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5"/>
        <v>42425.25</v>
      </c>
      <c r="O92" s="15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5"/>
        <v>42588.208333333328</v>
      </c>
      <c r="O93" s="15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5"/>
        <v>40352.208333333336</v>
      </c>
      <c r="O94" s="15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5"/>
        <v>41202.208333333336</v>
      </c>
      <c r="O95" s="15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5"/>
        <v>43562.208333333328</v>
      </c>
      <c r="O96" s="15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5"/>
        <v>43752.208333333328</v>
      </c>
      <c r="O97" s="15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5"/>
        <v>40612.25</v>
      </c>
      <c r="O98" s="15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5"/>
        <v>42180.208333333328</v>
      </c>
      <c r="O99" s="15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5"/>
        <v>42212.208333333328</v>
      </c>
      <c r="O100" s="15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5"/>
        <v>41968.25</v>
      </c>
      <c r="O101" s="15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5"/>
        <v>40835.208333333336</v>
      </c>
      <c r="O102" s="15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5"/>
        <v>42056.25</v>
      </c>
      <c r="O103" s="15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5"/>
        <v>43234.208333333328</v>
      </c>
      <c r="O104" s="15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5"/>
        <v>40475.208333333336</v>
      </c>
      <c r="O105" s="15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5"/>
        <v>42878.208333333328</v>
      </c>
      <c r="O106" s="15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5"/>
        <v>41366.208333333336</v>
      </c>
      <c r="O107" s="15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5"/>
        <v>43716.208333333328</v>
      </c>
      <c r="O108" s="15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17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5"/>
        <v>43213.208333333328</v>
      </c>
      <c r="O109" s="15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5"/>
        <v>41005.208333333336</v>
      </c>
      <c r="O110" s="15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5"/>
        <v>41651.25</v>
      </c>
      <c r="O111" s="15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5"/>
        <v>43354.208333333328</v>
      </c>
      <c r="O112" s="15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5"/>
        <v>41174.208333333336</v>
      </c>
      <c r="O113" s="15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5"/>
        <v>41875.208333333336</v>
      </c>
      <c r="O114" s="15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5"/>
        <v>42990.208333333328</v>
      </c>
      <c r="O115" s="15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5"/>
        <v>43564.208333333328</v>
      </c>
      <c r="O116" s="15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5"/>
        <v>43056.25</v>
      </c>
      <c r="O117" s="15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5"/>
        <v>42265.208333333328</v>
      </c>
      <c r="O118" s="15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5"/>
        <v>40808.208333333336</v>
      </c>
      <c r="O119" s="15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5"/>
        <v>41665.25</v>
      </c>
      <c r="O120" s="15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5"/>
        <v>41806.208333333336</v>
      </c>
      <c r="O121" s="15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5"/>
        <v>42111.208333333328</v>
      </c>
      <c r="O122" s="15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5"/>
        <v>41917.208333333336</v>
      </c>
      <c r="O123" s="15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5"/>
        <v>41970.25</v>
      </c>
      <c r="O124" s="15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5"/>
        <v>42332.25</v>
      </c>
      <c r="O125" s="15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5"/>
        <v>43598.208333333328</v>
      </c>
      <c r="O126" s="15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5"/>
        <v>43362.208333333328</v>
      </c>
      <c r="O127" s="15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5"/>
        <v>42596.208333333328</v>
      </c>
      <c r="O128" s="15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5"/>
        <v>40310.208333333336</v>
      </c>
      <c r="O129" s="15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ref="F130:F193" si="8">E130/D130*100</f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ref="N130:N193" si="9">(((L130/60)/60)/24)+DATE(1970,1,1)</f>
        <v>40417.208333333336</v>
      </c>
      <c r="O130" s="15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8"/>
        <v>3.202693602693603</v>
      </c>
      <c r="G131" t="s">
        <v>74</v>
      </c>
      <c r="H131">
        <v>55</v>
      </c>
      <c r="I131" s="8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si="9"/>
        <v>42038.25</v>
      </c>
      <c r="O131" s="15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8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9"/>
        <v>40842.208333333336</v>
      </c>
      <c r="O132" s="15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8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9"/>
        <v>41607.25</v>
      </c>
      <c r="O133" s="15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9"/>
        <v>43112.25</v>
      </c>
      <c r="O134" s="15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9"/>
        <v>40767.208333333336</v>
      </c>
      <c r="O135" s="15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9"/>
        <v>40713.208333333336</v>
      </c>
      <c r="O136" s="15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9"/>
        <v>41340.25</v>
      </c>
      <c r="O137" s="15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9"/>
        <v>41797.208333333336</v>
      </c>
      <c r="O138" s="15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9"/>
        <v>40457.208333333336</v>
      </c>
      <c r="O139" s="15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9"/>
        <v>41180.208333333336</v>
      </c>
      <c r="O140" s="15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9"/>
        <v>42115.208333333328</v>
      </c>
      <c r="O141" s="15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9"/>
        <v>43156.25</v>
      </c>
      <c r="O142" s="15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9"/>
        <v>42167.208333333328</v>
      </c>
      <c r="O143" s="15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9"/>
        <v>41005.208333333336</v>
      </c>
      <c r="O144" s="15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9"/>
        <v>40357.208333333336</v>
      </c>
      <c r="O145" s="15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9"/>
        <v>43633.208333333328</v>
      </c>
      <c r="O146" s="15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9"/>
        <v>41889.208333333336</v>
      </c>
      <c r="O147" s="15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9"/>
        <v>40855.25</v>
      </c>
      <c r="O148" s="15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9"/>
        <v>42534.208333333328</v>
      </c>
      <c r="O149" s="15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9"/>
        <v>42941.208333333328</v>
      </c>
      <c r="O150" s="15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9"/>
        <v>41275.25</v>
      </c>
      <c r="O151" s="15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9"/>
        <v>43450.25</v>
      </c>
      <c r="O152" s="15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9"/>
        <v>41799.208333333336</v>
      </c>
      <c r="O153" s="15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9"/>
        <v>42783.25</v>
      </c>
      <c r="O154" s="15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9"/>
        <v>41201.208333333336</v>
      </c>
      <c r="O155" s="15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9"/>
        <v>42502.208333333328</v>
      </c>
      <c r="O156" s="15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9"/>
        <v>40262.208333333336</v>
      </c>
      <c r="O157" s="15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9"/>
        <v>43743.208333333328</v>
      </c>
      <c r="O158" s="15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9"/>
        <v>41638.25</v>
      </c>
      <c r="O159" s="15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9"/>
        <v>42346.25</v>
      </c>
      <c r="O160" s="15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9"/>
        <v>43551.208333333328</v>
      </c>
      <c r="O161" s="15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9"/>
        <v>43582.208333333328</v>
      </c>
      <c r="O162" s="15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9"/>
        <v>42270.208333333328</v>
      </c>
      <c r="O163" s="15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9"/>
        <v>43442.25</v>
      </c>
      <c r="O164" s="15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9"/>
        <v>43028.208333333328</v>
      </c>
      <c r="O165" s="15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9"/>
        <v>43016.208333333328</v>
      </c>
      <c r="O166" s="15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9"/>
        <v>42948.208333333328</v>
      </c>
      <c r="O167" s="15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9"/>
        <v>40534.25</v>
      </c>
      <c r="O168" s="15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9"/>
        <v>41435.208333333336</v>
      </c>
      <c r="O169" s="15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9"/>
        <v>43518.25</v>
      </c>
      <c r="O170" s="15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9"/>
        <v>41077.208333333336</v>
      </c>
      <c r="O171" s="15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9"/>
        <v>42950.208333333328</v>
      </c>
      <c r="O172" s="15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9"/>
        <v>41718.208333333336</v>
      </c>
      <c r="O173" s="15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9"/>
        <v>41839.208333333336</v>
      </c>
      <c r="O174" s="15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9"/>
        <v>41412.208333333336</v>
      </c>
      <c r="O175" s="15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9"/>
        <v>42282.208333333328</v>
      </c>
      <c r="O176" s="15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9"/>
        <v>42613.208333333328</v>
      </c>
      <c r="O177" s="15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9"/>
        <v>42616.208333333328</v>
      </c>
      <c r="O178" s="15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9"/>
        <v>40497.25</v>
      </c>
      <c r="O179" s="15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9"/>
        <v>42999.208333333328</v>
      </c>
      <c r="O180" s="15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9"/>
        <v>41350.208333333336</v>
      </c>
      <c r="O181" s="15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9"/>
        <v>40259.208333333336</v>
      </c>
      <c r="O182" s="15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9"/>
        <v>43012.208333333328</v>
      </c>
      <c r="O183" s="15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9"/>
        <v>43631.208333333328</v>
      </c>
      <c r="O184" s="15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9"/>
        <v>40430.208333333336</v>
      </c>
      <c r="O185" s="15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9"/>
        <v>43588.208333333328</v>
      </c>
      <c r="O186" s="15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9"/>
        <v>43233.208333333328</v>
      </c>
      <c r="O187" s="15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9"/>
        <v>41782.208333333336</v>
      </c>
      <c r="O188" s="15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9"/>
        <v>41328.25</v>
      </c>
      <c r="O189" s="15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9"/>
        <v>41975.25</v>
      </c>
      <c r="O190" s="15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9"/>
        <v>42433.25</v>
      </c>
      <c r="O191" s="15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9"/>
        <v>41429.208333333336</v>
      </c>
      <c r="O192" s="15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9"/>
        <v>43536.208333333328</v>
      </c>
      <c r="O193" s="15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ref="F194:F257" si="12">E194/D194*100</f>
        <v>19.992957746478872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ref="N194:N257" si="13">(((L194/60)/60)/24)+DATE(1970,1,1)</f>
        <v>41817.208333333336</v>
      </c>
      <c r="O194" s="15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2"/>
        <v>45.636363636363633</v>
      </c>
      <c r="G195" t="s">
        <v>14</v>
      </c>
      <c r="H195">
        <v>65</v>
      </c>
      <c r="I195" s="8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si="13"/>
        <v>43198.208333333328</v>
      </c>
      <c r="O195" s="15">
        <f t="shared" si="14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8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3"/>
        <v>42261.208333333328</v>
      </c>
      <c r="O196" s="15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8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3"/>
        <v>43310.208333333328</v>
      </c>
      <c r="O197" s="15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3"/>
        <v>42616.208333333328</v>
      </c>
      <c r="O198" s="15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3"/>
        <v>42909.208333333328</v>
      </c>
      <c r="O199" s="15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3"/>
        <v>40396.208333333336</v>
      </c>
      <c r="O200" s="15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3"/>
        <v>42192.208333333328</v>
      </c>
      <c r="O201" s="15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3"/>
        <v>40262.208333333336</v>
      </c>
      <c r="O202" s="15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3"/>
        <v>41845.208333333336</v>
      </c>
      <c r="O203" s="15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3"/>
        <v>40818.208333333336</v>
      </c>
      <c r="O204" s="15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3"/>
        <v>42752.25</v>
      </c>
      <c r="O205" s="15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3"/>
        <v>40636.208333333336</v>
      </c>
      <c r="O206" s="15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3"/>
        <v>43390.208333333328</v>
      </c>
      <c r="O207" s="15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3"/>
        <v>40236.25</v>
      </c>
      <c r="O208" s="15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3"/>
        <v>43340.208333333328</v>
      </c>
      <c r="O209" s="15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3"/>
        <v>43048.25</v>
      </c>
      <c r="O210" s="15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3"/>
        <v>42496.208333333328</v>
      </c>
      <c r="O211" s="15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3"/>
        <v>42797.25</v>
      </c>
      <c r="O212" s="15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17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3"/>
        <v>41513.208333333336</v>
      </c>
      <c r="O213" s="15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3"/>
        <v>43814.25</v>
      </c>
      <c r="O214" s="15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3"/>
        <v>40488.208333333336</v>
      </c>
      <c r="O215" s="15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3"/>
        <v>40409.208333333336</v>
      </c>
      <c r="O216" s="15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3"/>
        <v>43509.25</v>
      </c>
      <c r="O217" s="15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3"/>
        <v>40869.25</v>
      </c>
      <c r="O218" s="15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3"/>
        <v>43583.208333333328</v>
      </c>
      <c r="O219" s="15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3"/>
        <v>40858.25</v>
      </c>
      <c r="O220" s="15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3"/>
        <v>41137.208333333336</v>
      </c>
      <c r="O221" s="15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3"/>
        <v>40725.208333333336</v>
      </c>
      <c r="O222" s="15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3"/>
        <v>41081.208333333336</v>
      </c>
      <c r="O223" s="15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3"/>
        <v>41914.208333333336</v>
      </c>
      <c r="O224" s="15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3"/>
        <v>42445.208333333328</v>
      </c>
      <c r="O225" s="15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3"/>
        <v>41906.208333333336</v>
      </c>
      <c r="O226" s="15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3"/>
        <v>41762.208333333336</v>
      </c>
      <c r="O227" s="15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3"/>
        <v>40276.208333333336</v>
      </c>
      <c r="O228" s="15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3"/>
        <v>42139.208333333328</v>
      </c>
      <c r="O229" s="15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3"/>
        <v>42613.208333333328</v>
      </c>
      <c r="O230" s="15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3"/>
        <v>42887.208333333328</v>
      </c>
      <c r="O231" s="15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3"/>
        <v>43805.25</v>
      </c>
      <c r="O232" s="15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3"/>
        <v>41415.208333333336</v>
      </c>
      <c r="O233" s="15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3"/>
        <v>42576.208333333328</v>
      </c>
      <c r="O234" s="15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3"/>
        <v>40706.208333333336</v>
      </c>
      <c r="O235" s="15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3"/>
        <v>42969.208333333328</v>
      </c>
      <c r="O236" s="15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3"/>
        <v>42779.25</v>
      </c>
      <c r="O237" s="15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3"/>
        <v>43641.208333333328</v>
      </c>
      <c r="O238" s="15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3"/>
        <v>41754.208333333336</v>
      </c>
      <c r="O239" s="15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3"/>
        <v>43083.25</v>
      </c>
      <c r="O240" s="15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3"/>
        <v>42245.208333333328</v>
      </c>
      <c r="O241" s="15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3"/>
        <v>40396.208333333336</v>
      </c>
      <c r="O242" s="15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3"/>
        <v>41742.208333333336</v>
      </c>
      <c r="O243" s="15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3"/>
        <v>42865.208333333328</v>
      </c>
      <c r="O244" s="15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3"/>
        <v>43163.25</v>
      </c>
      <c r="O245" s="15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3"/>
        <v>41834.208333333336</v>
      </c>
      <c r="O246" s="15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3"/>
        <v>41736.208333333336</v>
      </c>
      <c r="O247" s="15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3"/>
        <v>41491.208333333336</v>
      </c>
      <c r="O248" s="15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3"/>
        <v>42726.25</v>
      </c>
      <c r="O249" s="15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3"/>
        <v>42004.25</v>
      </c>
      <c r="O250" s="15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3"/>
        <v>42006.25</v>
      </c>
      <c r="O251" s="15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3"/>
        <v>40203.25</v>
      </c>
      <c r="O252" s="15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3"/>
        <v>41252.25</v>
      </c>
      <c r="O253" s="15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3"/>
        <v>41572.208333333336</v>
      </c>
      <c r="O254" s="15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3"/>
        <v>40641.208333333336</v>
      </c>
      <c r="O255" s="15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3"/>
        <v>42787.25</v>
      </c>
      <c r="O256" s="15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17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3"/>
        <v>40590.25</v>
      </c>
      <c r="O257" s="15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ref="F258:F321" si="16">E258/D258*100</f>
        <v>23.390243902439025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ref="N258:N321" si="17">(((L258/60)/60)/24)+DATE(1970,1,1)</f>
        <v>42393.25</v>
      </c>
      <c r="O258" s="15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6"/>
        <v>146</v>
      </c>
      <c r="G259" t="s">
        <v>20</v>
      </c>
      <c r="H259">
        <v>92</v>
      </c>
      <c r="I259" s="8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si="17"/>
        <v>41338.25</v>
      </c>
      <c r="O259" s="15">
        <f t="shared" si="18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8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17"/>
        <v>42712.25</v>
      </c>
      <c r="O260" s="15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8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17"/>
        <v>41251.25</v>
      </c>
      <c r="O261" s="15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17"/>
        <v>41180.208333333336</v>
      </c>
      <c r="O262" s="15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17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17"/>
        <v>40415.208333333336</v>
      </c>
      <c r="O263" s="15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17"/>
        <v>40638.208333333336</v>
      </c>
      <c r="O264" s="15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17"/>
        <v>40187.25</v>
      </c>
      <c r="O265" s="15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17"/>
        <v>41317.25</v>
      </c>
      <c r="O266" s="15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17"/>
        <v>42372.25</v>
      </c>
      <c r="O267" s="15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17"/>
        <v>41950.25</v>
      </c>
      <c r="O268" s="15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17"/>
        <v>41206.208333333336</v>
      </c>
      <c r="O269" s="15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17"/>
        <v>41186.208333333336</v>
      </c>
      <c r="O270" s="15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17"/>
        <v>43496.25</v>
      </c>
      <c r="O271" s="15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17"/>
        <v>40514.25</v>
      </c>
      <c r="O272" s="15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17"/>
        <v>42345.25</v>
      </c>
      <c r="O273" s="15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17"/>
        <v>43656.208333333328</v>
      </c>
      <c r="O274" s="15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17"/>
        <v>42995.208333333328</v>
      </c>
      <c r="O275" s="15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17"/>
        <v>43045.25</v>
      </c>
      <c r="O276" s="15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17"/>
        <v>43561.208333333328</v>
      </c>
      <c r="O277" s="15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17"/>
        <v>41018.208333333336</v>
      </c>
      <c r="O278" s="15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17"/>
        <v>40378.208333333336</v>
      </c>
      <c r="O279" s="15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17"/>
        <v>41239.25</v>
      </c>
      <c r="O280" s="15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17"/>
        <v>43346.208333333328</v>
      </c>
      <c r="O281" s="15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17"/>
        <v>43060.25</v>
      </c>
      <c r="O282" s="15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17"/>
        <v>40979.25</v>
      </c>
      <c r="O283" s="15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17"/>
        <v>42701.25</v>
      </c>
      <c r="O284" s="15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17"/>
        <v>42520.208333333328</v>
      </c>
      <c r="O285" s="15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17"/>
        <v>41030.208333333336</v>
      </c>
      <c r="O286" s="15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17"/>
        <v>42623.208333333328</v>
      </c>
      <c r="O287" s="15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17"/>
        <v>42697.25</v>
      </c>
      <c r="O288" s="15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17"/>
        <v>42122.208333333328</v>
      </c>
      <c r="O289" s="15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17"/>
        <v>40982.208333333336</v>
      </c>
      <c r="O290" s="15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17"/>
        <v>42219.208333333328</v>
      </c>
      <c r="O291" s="15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17"/>
        <v>41404.208333333336</v>
      </c>
      <c r="O292" s="15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17"/>
        <v>40831.208333333336</v>
      </c>
      <c r="O293" s="15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17"/>
        <v>40984.208333333336</v>
      </c>
      <c r="O294" s="15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17"/>
        <v>40456.208333333336</v>
      </c>
      <c r="O295" s="15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17"/>
        <v>43399.208333333328</v>
      </c>
      <c r="O296" s="15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17"/>
        <v>41562.208333333336</v>
      </c>
      <c r="O297" s="15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17"/>
        <v>43493.25</v>
      </c>
      <c r="O298" s="15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17"/>
        <v>41653.25</v>
      </c>
      <c r="O299" s="15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17"/>
        <v>42426.25</v>
      </c>
      <c r="O300" s="15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17"/>
        <v>42432.25</v>
      </c>
      <c r="O301" s="15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17"/>
        <v>42977.208333333328</v>
      </c>
      <c r="O302" s="15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17"/>
        <v>42061.25</v>
      </c>
      <c r="O303" s="15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17"/>
        <v>43345.208333333328</v>
      </c>
      <c r="O304" s="15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17"/>
        <v>42376.25</v>
      </c>
      <c r="O305" s="15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17"/>
        <v>42589.208333333328</v>
      </c>
      <c r="O306" s="15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17"/>
        <v>42448.208333333328</v>
      </c>
      <c r="O307" s="15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17"/>
        <v>42930.208333333328</v>
      </c>
      <c r="O308" s="15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17"/>
        <v>41066.208333333336</v>
      </c>
      <c r="O309" s="15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17"/>
        <v>40651.208333333336</v>
      </c>
      <c r="O310" s="15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17"/>
        <v>40807.208333333336</v>
      </c>
      <c r="O311" s="15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17"/>
        <v>40277.208333333336</v>
      </c>
      <c r="O312" s="15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17"/>
        <v>40590.25</v>
      </c>
      <c r="O313" s="15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17"/>
        <v>41572.208333333336</v>
      </c>
      <c r="O314" s="15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17"/>
        <v>40966.25</v>
      </c>
      <c r="O315" s="15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17"/>
        <v>43536.208333333328</v>
      </c>
      <c r="O316" s="15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17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17"/>
        <v>41783.208333333336</v>
      </c>
      <c r="O317" s="15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17"/>
        <v>43788.25</v>
      </c>
      <c r="O318" s="15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17"/>
        <v>42869.208333333328</v>
      </c>
      <c r="O319" s="15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17"/>
        <v>41684.25</v>
      </c>
      <c r="O320" s="15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17"/>
        <v>40402.208333333336</v>
      </c>
      <c r="O321" s="15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ref="F322:F385" si="20">E322/D322*100</f>
        <v>9.5876777251184837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ref="N322:N385" si="21">(((L322/60)/60)/24)+DATE(1970,1,1)</f>
        <v>40673.208333333336</v>
      </c>
      <c r="O322" s="15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20"/>
        <v>94.144366197183089</v>
      </c>
      <c r="G323" t="s">
        <v>14</v>
      </c>
      <c r="H323">
        <v>2468</v>
      </c>
      <c r="I323" s="8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si="21"/>
        <v>40634.208333333336</v>
      </c>
      <c r="O323" s="15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8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21"/>
        <v>40507.25</v>
      </c>
      <c r="O324" s="15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8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21"/>
        <v>41725.208333333336</v>
      </c>
      <c r="O325" s="15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21"/>
        <v>42176.208333333328</v>
      </c>
      <c r="O326" s="15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21"/>
        <v>43267.208333333328</v>
      </c>
      <c r="O327" s="15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21"/>
        <v>42364.25</v>
      </c>
      <c r="O328" s="15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21"/>
        <v>43705.208333333328</v>
      </c>
      <c r="O329" s="15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21"/>
        <v>43434.25</v>
      </c>
      <c r="O330" s="15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21"/>
        <v>42716.25</v>
      </c>
      <c r="O331" s="15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21"/>
        <v>43077.25</v>
      </c>
      <c r="O332" s="15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21"/>
        <v>40896.25</v>
      </c>
      <c r="O333" s="15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21"/>
        <v>41361.208333333336</v>
      </c>
      <c r="O334" s="15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21"/>
        <v>43424.25</v>
      </c>
      <c r="O335" s="15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21"/>
        <v>43110.25</v>
      </c>
      <c r="O336" s="15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21"/>
        <v>43784.25</v>
      </c>
      <c r="O337" s="15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21"/>
        <v>40527.25</v>
      </c>
      <c r="O338" s="15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21"/>
        <v>43780.25</v>
      </c>
      <c r="O339" s="15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21"/>
        <v>40821.208333333336</v>
      </c>
      <c r="O340" s="15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21"/>
        <v>42949.208333333328</v>
      </c>
      <c r="O341" s="15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21"/>
        <v>40889.25</v>
      </c>
      <c r="O342" s="15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21"/>
        <v>42244.208333333328</v>
      </c>
      <c r="O343" s="15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21"/>
        <v>41475.208333333336</v>
      </c>
      <c r="O344" s="15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21"/>
        <v>41597.25</v>
      </c>
      <c r="O345" s="15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21"/>
        <v>43122.25</v>
      </c>
      <c r="O346" s="15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21"/>
        <v>42194.208333333328</v>
      </c>
      <c r="O347" s="15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21"/>
        <v>42971.208333333328</v>
      </c>
      <c r="O348" s="15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21"/>
        <v>42046.25</v>
      </c>
      <c r="O349" s="15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21"/>
        <v>42782.25</v>
      </c>
      <c r="O350" s="15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21"/>
        <v>42930.208333333328</v>
      </c>
      <c r="O351" s="15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21"/>
        <v>42144.208333333328</v>
      </c>
      <c r="O352" s="15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21"/>
        <v>42240.208333333328</v>
      </c>
      <c r="O353" s="15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21"/>
        <v>42315.25</v>
      </c>
      <c r="O354" s="15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21"/>
        <v>43651.208333333328</v>
      </c>
      <c r="O355" s="15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21"/>
        <v>41520.208333333336</v>
      </c>
      <c r="O356" s="15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21"/>
        <v>42757.25</v>
      </c>
      <c r="O357" s="15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21"/>
        <v>40922.25</v>
      </c>
      <c r="O358" s="15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21"/>
        <v>42250.208333333328</v>
      </c>
      <c r="O359" s="15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21"/>
        <v>43322.208333333328</v>
      </c>
      <c r="O360" s="15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21"/>
        <v>40782.208333333336</v>
      </c>
      <c r="O361" s="15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21"/>
        <v>40544.25</v>
      </c>
      <c r="O362" s="15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21"/>
        <v>43015.208333333328</v>
      </c>
      <c r="O363" s="15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21"/>
        <v>40570.25</v>
      </c>
      <c r="O364" s="15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21"/>
        <v>40904.25</v>
      </c>
      <c r="O365" s="15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21"/>
        <v>43164.25</v>
      </c>
      <c r="O366" s="15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21"/>
        <v>42733.25</v>
      </c>
      <c r="O367" s="15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21"/>
        <v>40546.25</v>
      </c>
      <c r="O368" s="15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21"/>
        <v>41930.208333333336</v>
      </c>
      <c r="O369" s="15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21"/>
        <v>40464.208333333336</v>
      </c>
      <c r="O370" s="15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21"/>
        <v>41308.25</v>
      </c>
      <c r="O371" s="15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21"/>
        <v>43570.208333333328</v>
      </c>
      <c r="O372" s="15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21"/>
        <v>42043.25</v>
      </c>
      <c r="O373" s="15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21"/>
        <v>42012.25</v>
      </c>
      <c r="O374" s="15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21"/>
        <v>42964.208333333328</v>
      </c>
      <c r="O375" s="15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21"/>
        <v>43476.25</v>
      </c>
      <c r="O376" s="15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21"/>
        <v>42293.208333333328</v>
      </c>
      <c r="O377" s="15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21"/>
        <v>41826.208333333336</v>
      </c>
      <c r="O378" s="15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21"/>
        <v>43760.208333333328</v>
      </c>
      <c r="O379" s="15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21"/>
        <v>43241.208333333328</v>
      </c>
      <c r="O380" s="15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21"/>
        <v>40843.208333333336</v>
      </c>
      <c r="O381" s="15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21"/>
        <v>41448.208333333336</v>
      </c>
      <c r="O382" s="15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21"/>
        <v>42163.208333333328</v>
      </c>
      <c r="O383" s="15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21"/>
        <v>43024.208333333328</v>
      </c>
      <c r="O384" s="15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21"/>
        <v>43509.25</v>
      </c>
      <c r="O385" s="15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ref="F386:F449" si="24">E386/D386*100</f>
        <v>172.00961538461539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ref="N386:N449" si="25">(((L386/60)/60)/24)+DATE(1970,1,1)</f>
        <v>42776.25</v>
      </c>
      <c r="O386" s="15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4"/>
        <v>146.16709511568124</v>
      </c>
      <c r="G387" t="s">
        <v>20</v>
      </c>
      <c r="H387">
        <v>1137</v>
      </c>
      <c r="I387" s="8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si="25"/>
        <v>43553.208333333328</v>
      </c>
      <c r="O387" s="15">
        <f t="shared" si="26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8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25"/>
        <v>40355.208333333336</v>
      </c>
      <c r="O388" s="15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8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25"/>
        <v>41072.208333333336</v>
      </c>
      <c r="O389" s="15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25"/>
        <v>40912.25</v>
      </c>
      <c r="O390" s="15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25"/>
        <v>40479.208333333336</v>
      </c>
      <c r="O391" s="15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25"/>
        <v>41530.208333333336</v>
      </c>
      <c r="O392" s="15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25"/>
        <v>41653.25</v>
      </c>
      <c r="O393" s="15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25"/>
        <v>40549.25</v>
      </c>
      <c r="O394" s="15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25"/>
        <v>42933.208333333328</v>
      </c>
      <c r="O395" s="15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25"/>
        <v>41484.208333333336</v>
      </c>
      <c r="O396" s="15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25"/>
        <v>40885.25</v>
      </c>
      <c r="O397" s="15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25"/>
        <v>43378.208333333328</v>
      </c>
      <c r="O398" s="15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25"/>
        <v>41417.208333333336</v>
      </c>
      <c r="O399" s="15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7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25"/>
        <v>43228.208333333328</v>
      </c>
      <c r="O400" s="15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25"/>
        <v>40576.25</v>
      </c>
      <c r="O401" s="15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25"/>
        <v>41502.208333333336</v>
      </c>
      <c r="O402" s="15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25"/>
        <v>43765.208333333328</v>
      </c>
      <c r="O403" s="15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25"/>
        <v>40914.25</v>
      </c>
      <c r="O404" s="15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25"/>
        <v>40310.208333333336</v>
      </c>
      <c r="O405" s="15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25"/>
        <v>43053.25</v>
      </c>
      <c r="O406" s="15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25"/>
        <v>43255.208333333328</v>
      </c>
      <c r="O407" s="15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25"/>
        <v>41304.25</v>
      </c>
      <c r="O408" s="15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25"/>
        <v>43751.208333333328</v>
      </c>
      <c r="O409" s="15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25"/>
        <v>42541.208333333328</v>
      </c>
      <c r="O410" s="15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25"/>
        <v>42843.208333333328</v>
      </c>
      <c r="O411" s="15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25"/>
        <v>42122.208333333328</v>
      </c>
      <c r="O412" s="15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25"/>
        <v>42884.208333333328</v>
      </c>
      <c r="O413" s="15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25"/>
        <v>41642.25</v>
      </c>
      <c r="O414" s="15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25"/>
        <v>43431.25</v>
      </c>
      <c r="O415" s="15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25"/>
        <v>40288.208333333336</v>
      </c>
      <c r="O416" s="15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25"/>
        <v>40921.25</v>
      </c>
      <c r="O417" s="15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25"/>
        <v>40560.25</v>
      </c>
      <c r="O418" s="15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25"/>
        <v>43407.208333333328</v>
      </c>
      <c r="O419" s="15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25"/>
        <v>41035.208333333336</v>
      </c>
      <c r="O420" s="15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25"/>
        <v>40899.25</v>
      </c>
      <c r="O421" s="15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25"/>
        <v>42911.208333333328</v>
      </c>
      <c r="O422" s="15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25"/>
        <v>42915.208333333328</v>
      </c>
      <c r="O423" s="15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25"/>
        <v>40285.208333333336</v>
      </c>
      <c r="O424" s="15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25"/>
        <v>40808.208333333336</v>
      </c>
      <c r="O425" s="15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25"/>
        <v>43208.208333333328</v>
      </c>
      <c r="O426" s="15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25"/>
        <v>42213.208333333328</v>
      </c>
      <c r="O427" s="15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25"/>
        <v>41332.25</v>
      </c>
      <c r="O428" s="15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25"/>
        <v>41895.208333333336</v>
      </c>
      <c r="O429" s="15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25"/>
        <v>40585.25</v>
      </c>
      <c r="O430" s="15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25"/>
        <v>41680.25</v>
      </c>
      <c r="O431" s="15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25"/>
        <v>43737.208333333328</v>
      </c>
      <c r="O432" s="15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25"/>
        <v>43273.208333333328</v>
      </c>
      <c r="O433" s="15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25"/>
        <v>41761.208333333336</v>
      </c>
      <c r="O434" s="15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25"/>
        <v>41603.25</v>
      </c>
      <c r="O435" s="15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25"/>
        <v>42705.25</v>
      </c>
      <c r="O436" s="15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25"/>
        <v>41988.25</v>
      </c>
      <c r="O437" s="15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25"/>
        <v>43575.208333333328</v>
      </c>
      <c r="O438" s="15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25"/>
        <v>42260.208333333328</v>
      </c>
      <c r="O439" s="15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25"/>
        <v>41337.25</v>
      </c>
      <c r="O440" s="15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25"/>
        <v>42680.208333333328</v>
      </c>
      <c r="O441" s="15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25"/>
        <v>42916.208333333328</v>
      </c>
      <c r="O442" s="15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25"/>
        <v>41025.208333333336</v>
      </c>
      <c r="O443" s="15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25"/>
        <v>42980.208333333328</v>
      </c>
      <c r="O444" s="15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25"/>
        <v>40451.208333333336</v>
      </c>
      <c r="O445" s="15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25"/>
        <v>40748.208333333336</v>
      </c>
      <c r="O446" s="15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25"/>
        <v>40515.25</v>
      </c>
      <c r="O447" s="15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25"/>
        <v>41261.25</v>
      </c>
      <c r="O448" s="15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17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25"/>
        <v>43088.25</v>
      </c>
      <c r="O449" s="15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ref="F450:F513" si="28">E450/D450*100</f>
        <v>50.482758620689658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ref="N450:N513" si="29">(((L450/60)/60)/24)+DATE(1970,1,1)</f>
        <v>41378.208333333336</v>
      </c>
      <c r="O450" s="15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8"/>
        <v>967</v>
      </c>
      <c r="G451" t="s">
        <v>20</v>
      </c>
      <c r="H451">
        <v>86</v>
      </c>
      <c r="I451" s="8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si="29"/>
        <v>43530.25</v>
      </c>
      <c r="O451" s="15">
        <f t="shared" si="30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8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29"/>
        <v>43394.208333333328</v>
      </c>
      <c r="O452" s="15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8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29"/>
        <v>42935.208333333328</v>
      </c>
      <c r="O453" s="15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29"/>
        <v>40365.208333333336</v>
      </c>
      <c r="O454" s="15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17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29"/>
        <v>42705.25</v>
      </c>
      <c r="O455" s="15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29"/>
        <v>41568.208333333336</v>
      </c>
      <c r="O456" s="15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29"/>
        <v>40809.208333333336</v>
      </c>
      <c r="O457" s="15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29"/>
        <v>43141.25</v>
      </c>
      <c r="O458" s="15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29"/>
        <v>42657.208333333328</v>
      </c>
      <c r="O459" s="15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29"/>
        <v>40265.208333333336</v>
      </c>
      <c r="O460" s="15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29"/>
        <v>42001.25</v>
      </c>
      <c r="O461" s="15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29"/>
        <v>40399.208333333336</v>
      </c>
      <c r="O462" s="15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29"/>
        <v>41757.208333333336</v>
      </c>
      <c r="O463" s="15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29"/>
        <v>41304.25</v>
      </c>
      <c r="O464" s="15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29"/>
        <v>41639.25</v>
      </c>
      <c r="O465" s="15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29"/>
        <v>43142.25</v>
      </c>
      <c r="O466" s="15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29"/>
        <v>43127.25</v>
      </c>
      <c r="O467" s="15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29"/>
        <v>41409.208333333336</v>
      </c>
      <c r="O468" s="15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29"/>
        <v>42331.25</v>
      </c>
      <c r="O469" s="15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29"/>
        <v>43569.208333333328</v>
      </c>
      <c r="O470" s="15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29"/>
        <v>42142.208333333328</v>
      </c>
      <c r="O471" s="15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29"/>
        <v>42716.25</v>
      </c>
      <c r="O472" s="15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29"/>
        <v>41031.208333333336</v>
      </c>
      <c r="O473" s="15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7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29"/>
        <v>43535.208333333328</v>
      </c>
      <c r="O474" s="15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29"/>
        <v>43277.208333333328</v>
      </c>
      <c r="O475" s="15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29"/>
        <v>41989.25</v>
      </c>
      <c r="O476" s="15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29"/>
        <v>41450.208333333336</v>
      </c>
      <c r="O477" s="15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29"/>
        <v>43322.208333333328</v>
      </c>
      <c r="O478" s="15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29"/>
        <v>40720.208333333336</v>
      </c>
      <c r="O479" s="15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29"/>
        <v>42072.208333333328</v>
      </c>
      <c r="O480" s="15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29"/>
        <v>42945.208333333328</v>
      </c>
      <c r="O481" s="15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29"/>
        <v>40248.25</v>
      </c>
      <c r="O482" s="15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29"/>
        <v>41913.208333333336</v>
      </c>
      <c r="O483" s="15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29"/>
        <v>40963.25</v>
      </c>
      <c r="O484" s="15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29"/>
        <v>43811.25</v>
      </c>
      <c r="O485" s="15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29"/>
        <v>41855.208333333336</v>
      </c>
      <c r="O486" s="15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29"/>
        <v>43626.208333333328</v>
      </c>
      <c r="O487" s="15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29"/>
        <v>43168.25</v>
      </c>
      <c r="O488" s="15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29"/>
        <v>42845.208333333328</v>
      </c>
      <c r="O489" s="15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29"/>
        <v>42403.25</v>
      </c>
      <c r="O490" s="15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29"/>
        <v>40406.208333333336</v>
      </c>
      <c r="O491" s="15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29"/>
        <v>43786.25</v>
      </c>
      <c r="O492" s="15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29"/>
        <v>41456.208333333336</v>
      </c>
      <c r="O493" s="15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29"/>
        <v>40336.208333333336</v>
      </c>
      <c r="O494" s="15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29"/>
        <v>43645.208333333328</v>
      </c>
      <c r="O495" s="15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29"/>
        <v>40990.208333333336</v>
      </c>
      <c r="O496" s="15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29"/>
        <v>41800.208333333336</v>
      </c>
      <c r="O497" s="15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29"/>
        <v>42876.208333333328</v>
      </c>
      <c r="O498" s="15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29"/>
        <v>42724.25</v>
      </c>
      <c r="O499" s="15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29"/>
        <v>42005.25</v>
      </c>
      <c r="O500" s="15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29"/>
        <v>42444.208333333328</v>
      </c>
      <c r="O501" s="15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8" t="e">
        <f>(E502/H502)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29"/>
        <v>41395.208333333336</v>
      </c>
      <c r="O502" s="15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8">
        <f t="shared" ref="I503:I566" si="32"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29"/>
        <v>41345.208333333336</v>
      </c>
      <c r="O503" s="15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8">
        <f t="shared" si="3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29"/>
        <v>41117.208333333336</v>
      </c>
      <c r="O504" s="15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8">
        <f t="shared" si="3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29"/>
        <v>42186.208333333328</v>
      </c>
      <c r="O505" s="15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8">
        <f t="shared" si="3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29"/>
        <v>42142.208333333328</v>
      </c>
      <c r="O506" s="15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8">
        <f t="shared" si="3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29"/>
        <v>41341.25</v>
      </c>
      <c r="O507" s="15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8">
        <f t="shared" si="3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29"/>
        <v>43062.25</v>
      </c>
      <c r="O508" s="15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8">
        <f t="shared" si="3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29"/>
        <v>41373.208333333336</v>
      </c>
      <c r="O509" s="15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8">
        <f t="shared" si="3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29"/>
        <v>43310.208333333328</v>
      </c>
      <c r="O510" s="15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8">
        <f t="shared" si="32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29"/>
        <v>41034.208333333336</v>
      </c>
      <c r="O511" s="15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8">
        <f t="shared" si="3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29"/>
        <v>43251.208333333328</v>
      </c>
      <c r="O512" s="15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8">
        <f t="shared" si="3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29"/>
        <v>43671.208333333328</v>
      </c>
      <c r="O513" s="15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ref="F514:F577" si="33">E514/D514*100</f>
        <v>139.31868131868131</v>
      </c>
      <c r="G514" t="s">
        <v>20</v>
      </c>
      <c r="H514">
        <v>239</v>
      </c>
      <c r="I514" s="8">
        <f t="shared" si="3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ref="N514:N577" si="34">(((L514/60)/60)/24)+DATE(1970,1,1)</f>
        <v>41825.208333333336</v>
      </c>
      <c r="O514" s="15">
        <f t="shared" ref="O514:O577" si="35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3"/>
        <v>39.277108433734945</v>
      </c>
      <c r="G515" t="s">
        <v>74</v>
      </c>
      <c r="H515">
        <v>35</v>
      </c>
      <c r="I515" s="8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si="34"/>
        <v>40430.208333333336</v>
      </c>
      <c r="O515" s="15">
        <f t="shared" si="3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22.439077144917089</v>
      </c>
      <c r="G516" t="s">
        <v>74</v>
      </c>
      <c r="H516">
        <v>528</v>
      </c>
      <c r="I516" s="8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34"/>
        <v>41614.25</v>
      </c>
      <c r="O516" s="15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t="s">
        <v>14</v>
      </c>
      <c r="H517">
        <v>133</v>
      </c>
      <c r="I517" s="8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34"/>
        <v>40900.25</v>
      </c>
      <c r="O517" s="15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t="s">
        <v>14</v>
      </c>
      <c r="H518">
        <v>846</v>
      </c>
      <c r="I518" s="8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34"/>
        <v>40396.208333333336</v>
      </c>
      <c r="O518" s="1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t="s">
        <v>20</v>
      </c>
      <c r="H519">
        <v>78</v>
      </c>
      <c r="I519" s="8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34"/>
        <v>42860.208333333328</v>
      </c>
      <c r="O519" s="1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t="s">
        <v>14</v>
      </c>
      <c r="H520">
        <v>10</v>
      </c>
      <c r="I520" s="8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34"/>
        <v>43154.25</v>
      </c>
      <c r="O520" s="15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t="s">
        <v>20</v>
      </c>
      <c r="H521">
        <v>1773</v>
      </c>
      <c r="I521" s="8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34"/>
        <v>42012.25</v>
      </c>
      <c r="O521" s="15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t="s">
        <v>20</v>
      </c>
      <c r="H522">
        <v>32</v>
      </c>
      <c r="I522" s="8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34"/>
        <v>43574.208333333328</v>
      </c>
      <c r="O522" s="1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t="s">
        <v>20</v>
      </c>
      <c r="H523">
        <v>369</v>
      </c>
      <c r="I523" s="8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34"/>
        <v>42605.208333333328</v>
      </c>
      <c r="O523" s="15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t="s">
        <v>14</v>
      </c>
      <c r="H524">
        <v>191</v>
      </c>
      <c r="I524" s="8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34"/>
        <v>41093.208333333336</v>
      </c>
      <c r="O524" s="1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t="s">
        <v>20</v>
      </c>
      <c r="H525">
        <v>89</v>
      </c>
      <c r="I525" s="8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34"/>
        <v>40241.25</v>
      </c>
      <c r="O525" s="15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t="s">
        <v>14</v>
      </c>
      <c r="H526">
        <v>1979</v>
      </c>
      <c r="I526" s="8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34"/>
        <v>40294.208333333336</v>
      </c>
      <c r="O526" s="1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t="s">
        <v>14</v>
      </c>
      <c r="H527">
        <v>63</v>
      </c>
      <c r="I527" s="8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34"/>
        <v>40505.25</v>
      </c>
      <c r="O527" s="15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t="s">
        <v>20</v>
      </c>
      <c r="H528">
        <v>147</v>
      </c>
      <c r="I528" s="8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34"/>
        <v>42364.25</v>
      </c>
      <c r="O528" s="15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t="s">
        <v>14</v>
      </c>
      <c r="H529">
        <v>6080</v>
      </c>
      <c r="I529" s="8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34"/>
        <v>42405.25</v>
      </c>
      <c r="O529" s="15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t="s">
        <v>14</v>
      </c>
      <c r="H530">
        <v>80</v>
      </c>
      <c r="I530" s="8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34"/>
        <v>41601.25</v>
      </c>
      <c r="O530" s="15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t="s">
        <v>14</v>
      </c>
      <c r="H531">
        <v>9</v>
      </c>
      <c r="I531" s="8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34"/>
        <v>41769.208333333336</v>
      </c>
      <c r="O531" s="15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t="s">
        <v>14</v>
      </c>
      <c r="H532">
        <v>1784</v>
      </c>
      <c r="I532" s="8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34"/>
        <v>40421.208333333336</v>
      </c>
      <c r="O532" s="1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t="s">
        <v>47</v>
      </c>
      <c r="H533">
        <v>3640</v>
      </c>
      <c r="I533" s="8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34"/>
        <v>41589.25</v>
      </c>
      <c r="O533" s="15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t="s">
        <v>20</v>
      </c>
      <c r="H534">
        <v>126</v>
      </c>
      <c r="I534" s="8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34"/>
        <v>43125.25</v>
      </c>
      <c r="O534" s="15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t="s">
        <v>20</v>
      </c>
      <c r="H535">
        <v>2218</v>
      </c>
      <c r="I535" s="8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34"/>
        <v>41479.208333333336</v>
      </c>
      <c r="O535" s="1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t="s">
        <v>14</v>
      </c>
      <c r="H536">
        <v>243</v>
      </c>
      <c r="I536" s="8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34"/>
        <v>43329.208333333328</v>
      </c>
      <c r="O536" s="15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t="s">
        <v>20</v>
      </c>
      <c r="H537">
        <v>202</v>
      </c>
      <c r="I537" s="8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34"/>
        <v>43259.208333333328</v>
      </c>
      <c r="O537" s="1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t="s">
        <v>20</v>
      </c>
      <c r="H538">
        <v>140</v>
      </c>
      <c r="I538" s="8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34"/>
        <v>40414.208333333336</v>
      </c>
      <c r="O538" s="1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t="s">
        <v>20</v>
      </c>
      <c r="H539">
        <v>1052</v>
      </c>
      <c r="I539" s="8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34"/>
        <v>43342.208333333328</v>
      </c>
      <c r="O539" s="15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t="s">
        <v>14</v>
      </c>
      <c r="H540">
        <v>1296</v>
      </c>
      <c r="I540" s="8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34"/>
        <v>41539.208333333336</v>
      </c>
      <c r="O540" s="1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t="s">
        <v>14</v>
      </c>
      <c r="H541">
        <v>77</v>
      </c>
      <c r="I541" s="8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34"/>
        <v>43647.208333333328</v>
      </c>
      <c r="O541" s="1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t="s">
        <v>20</v>
      </c>
      <c r="H542">
        <v>247</v>
      </c>
      <c r="I542" s="8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34"/>
        <v>43225.208333333328</v>
      </c>
      <c r="O542" s="1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t="s">
        <v>14</v>
      </c>
      <c r="H543">
        <v>395</v>
      </c>
      <c r="I543" s="8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34"/>
        <v>42165.208333333328</v>
      </c>
      <c r="O543" s="1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t="s">
        <v>14</v>
      </c>
      <c r="H544">
        <v>49</v>
      </c>
      <c r="I544" s="8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34"/>
        <v>42391.25</v>
      </c>
      <c r="O544" s="15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t="s">
        <v>14</v>
      </c>
      <c r="H545">
        <v>180</v>
      </c>
      <c r="I545" s="8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34"/>
        <v>41528.208333333336</v>
      </c>
      <c r="O545" s="15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t="s">
        <v>20</v>
      </c>
      <c r="H546">
        <v>84</v>
      </c>
      <c r="I546" s="8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34"/>
        <v>42377.25</v>
      </c>
      <c r="O546" s="15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t="s">
        <v>14</v>
      </c>
      <c r="H547">
        <v>2690</v>
      </c>
      <c r="I547" s="8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34"/>
        <v>43824.25</v>
      </c>
      <c r="O547" s="15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t="s">
        <v>20</v>
      </c>
      <c r="H548">
        <v>88</v>
      </c>
      <c r="I548" s="8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34"/>
        <v>43360.208333333328</v>
      </c>
      <c r="O548" s="1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>
        <v>156</v>
      </c>
      <c r="I549" s="8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34"/>
        <v>42029.25</v>
      </c>
      <c r="O549" s="15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t="s">
        <v>20</v>
      </c>
      <c r="H550">
        <v>2985</v>
      </c>
      <c r="I550" s="8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34"/>
        <v>42461.208333333328</v>
      </c>
      <c r="O550" s="1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t="s">
        <v>20</v>
      </c>
      <c r="H551">
        <v>762</v>
      </c>
      <c r="I551" s="8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34"/>
        <v>41422.208333333336</v>
      </c>
      <c r="O551" s="1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>
        <v>1</v>
      </c>
      <c r="I552" s="8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34"/>
        <v>40968.25</v>
      </c>
      <c r="O552" s="1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t="s">
        <v>14</v>
      </c>
      <c r="H553">
        <v>2779</v>
      </c>
      <c r="I553" s="8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34"/>
        <v>41993.25</v>
      </c>
      <c r="O553" s="15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t="s">
        <v>14</v>
      </c>
      <c r="H554">
        <v>92</v>
      </c>
      <c r="I554" s="8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34"/>
        <v>42700.25</v>
      </c>
      <c r="O554" s="15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t="s">
        <v>14</v>
      </c>
      <c r="H555">
        <v>1028</v>
      </c>
      <c r="I555" s="8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34"/>
        <v>40545.25</v>
      </c>
      <c r="O555" s="15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t="s">
        <v>20</v>
      </c>
      <c r="H556">
        <v>554</v>
      </c>
      <c r="I556" s="8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34"/>
        <v>42723.25</v>
      </c>
      <c r="O556" s="15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t="s">
        <v>20</v>
      </c>
      <c r="H557">
        <v>135</v>
      </c>
      <c r="I557" s="8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34"/>
        <v>41731.208333333336</v>
      </c>
      <c r="O557" s="1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t="s">
        <v>20</v>
      </c>
      <c r="H558">
        <v>122</v>
      </c>
      <c r="I558" s="8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34"/>
        <v>40792.208333333336</v>
      </c>
      <c r="O558" s="1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t="s">
        <v>20</v>
      </c>
      <c r="H559">
        <v>221</v>
      </c>
      <c r="I559" s="8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34"/>
        <v>42279.208333333328</v>
      </c>
      <c r="O559" s="1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t="s">
        <v>20</v>
      </c>
      <c r="H560">
        <v>126</v>
      </c>
      <c r="I560" s="8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34"/>
        <v>42424.25</v>
      </c>
      <c r="O560" s="1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t="s">
        <v>20</v>
      </c>
      <c r="H561">
        <v>1022</v>
      </c>
      <c r="I561" s="8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34"/>
        <v>42584.208333333328</v>
      </c>
      <c r="O561" s="1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t="s">
        <v>20</v>
      </c>
      <c r="H562">
        <v>3177</v>
      </c>
      <c r="I562" s="8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34"/>
        <v>40865.25</v>
      </c>
      <c r="O562" s="15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t="s">
        <v>20</v>
      </c>
      <c r="H563">
        <v>198</v>
      </c>
      <c r="I563" s="8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34"/>
        <v>40833.208333333336</v>
      </c>
      <c r="O563" s="1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t="s">
        <v>14</v>
      </c>
      <c r="H564">
        <v>26</v>
      </c>
      <c r="I564" s="8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34"/>
        <v>43536.208333333328</v>
      </c>
      <c r="O564" s="1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t="s">
        <v>20</v>
      </c>
      <c r="H565">
        <v>85</v>
      </c>
      <c r="I565" s="8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34"/>
        <v>43417.25</v>
      </c>
      <c r="O565" s="15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t="s">
        <v>14</v>
      </c>
      <c r="H566">
        <v>1790</v>
      </c>
      <c r="I566" s="8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34"/>
        <v>42078.208333333328</v>
      </c>
      <c r="O566" s="1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t="s">
        <v>20</v>
      </c>
      <c r="H567">
        <v>3596</v>
      </c>
      <c r="I567" s="8">
        <f t="shared" ref="I567:I630" si="36"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34"/>
        <v>40862.25</v>
      </c>
      <c r="O567" s="15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t="s">
        <v>14</v>
      </c>
      <c r="H568">
        <v>37</v>
      </c>
      <c r="I568" s="8">
        <f t="shared" si="3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34"/>
        <v>42424.25</v>
      </c>
      <c r="O568" s="1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17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t="s">
        <v>20</v>
      </c>
      <c r="H569">
        <v>244</v>
      </c>
      <c r="I569" s="8">
        <f t="shared" si="3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34"/>
        <v>41830.208333333336</v>
      </c>
      <c r="O569" s="1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t="s">
        <v>20</v>
      </c>
      <c r="H570">
        <v>5180</v>
      </c>
      <c r="I570" s="8">
        <f t="shared" si="3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34"/>
        <v>40374.208333333336</v>
      </c>
      <c r="O570" s="1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t="s">
        <v>20</v>
      </c>
      <c r="H571">
        <v>589</v>
      </c>
      <c r="I571" s="8">
        <f t="shared" si="3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34"/>
        <v>40554.25</v>
      </c>
      <c r="O571" s="15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t="s">
        <v>20</v>
      </c>
      <c r="H572">
        <v>2725</v>
      </c>
      <c r="I572" s="8">
        <f t="shared" si="3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34"/>
        <v>41993.25</v>
      </c>
      <c r="O572" s="15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t="s">
        <v>14</v>
      </c>
      <c r="H573">
        <v>35</v>
      </c>
      <c r="I573" s="8">
        <f t="shared" si="3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34"/>
        <v>42174.208333333328</v>
      </c>
      <c r="O573" s="1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t="s">
        <v>74</v>
      </c>
      <c r="H574">
        <v>94</v>
      </c>
      <c r="I574" s="8">
        <f t="shared" si="3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34"/>
        <v>42275.208333333328</v>
      </c>
      <c r="O574" s="1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t="s">
        <v>20</v>
      </c>
      <c r="H575">
        <v>300</v>
      </c>
      <c r="I575" s="8">
        <f t="shared" si="3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34"/>
        <v>41761.208333333336</v>
      </c>
      <c r="O575" s="1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t="s">
        <v>20</v>
      </c>
      <c r="H576">
        <v>144</v>
      </c>
      <c r="I576" s="8">
        <f t="shared" si="3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34"/>
        <v>43806.25</v>
      </c>
      <c r="O576" s="15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t="s">
        <v>14</v>
      </c>
      <c r="H577">
        <v>558</v>
      </c>
      <c r="I577" s="8">
        <f t="shared" si="3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34"/>
        <v>41779.208333333336</v>
      </c>
      <c r="O577" s="1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ref="F578:F641" si="37">E578/D578*100</f>
        <v>64.927835051546396</v>
      </c>
      <c r="G578" t="s">
        <v>14</v>
      </c>
      <c r="H578">
        <v>64</v>
      </c>
      <c r="I578" s="8">
        <f t="shared" si="3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ref="N578:N641" si="38">(((L578/60)/60)/24)+DATE(1970,1,1)</f>
        <v>43040.208333333328</v>
      </c>
      <c r="O578" s="15">
        <f t="shared" ref="O578:O641" si="39"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7"/>
        <v>18.853658536585368</v>
      </c>
      <c r="G579" t="s">
        <v>74</v>
      </c>
      <c r="H579">
        <v>37</v>
      </c>
      <c r="I579" s="8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si="38"/>
        <v>40613.25</v>
      </c>
      <c r="O579" s="15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16.754404145077721</v>
      </c>
      <c r="G580" t="s">
        <v>14</v>
      </c>
      <c r="H580">
        <v>245</v>
      </c>
      <c r="I580" s="8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38"/>
        <v>40878.25</v>
      </c>
      <c r="O580" s="15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t="s">
        <v>20</v>
      </c>
      <c r="H581">
        <v>87</v>
      </c>
      <c r="I581" s="8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38"/>
        <v>40762.208333333336</v>
      </c>
      <c r="O581" s="1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t="s">
        <v>20</v>
      </c>
      <c r="H582">
        <v>3116</v>
      </c>
      <c r="I582" s="8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38"/>
        <v>41696.25</v>
      </c>
      <c r="O582" s="15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t="s">
        <v>14</v>
      </c>
      <c r="H583">
        <v>71</v>
      </c>
      <c r="I583" s="8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38"/>
        <v>40662.208333333336</v>
      </c>
      <c r="O583" s="1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t="s">
        <v>14</v>
      </c>
      <c r="H584">
        <v>42</v>
      </c>
      <c r="I584" s="8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38"/>
        <v>42165.208333333328</v>
      </c>
      <c r="O584" s="15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t="s">
        <v>20</v>
      </c>
      <c r="H585">
        <v>909</v>
      </c>
      <c r="I585" s="8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38"/>
        <v>40959.25</v>
      </c>
      <c r="O585" s="15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t="s">
        <v>20</v>
      </c>
      <c r="H586">
        <v>1613</v>
      </c>
      <c r="I586" s="8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38"/>
        <v>41024.208333333336</v>
      </c>
      <c r="O586" s="1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t="s">
        <v>20</v>
      </c>
      <c r="H587">
        <v>136</v>
      </c>
      <c r="I587" s="8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38"/>
        <v>40255.208333333336</v>
      </c>
      <c r="O587" s="1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t="s">
        <v>20</v>
      </c>
      <c r="H588">
        <v>130</v>
      </c>
      <c r="I588" s="8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38"/>
        <v>40499.25</v>
      </c>
      <c r="O588" s="15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t="s">
        <v>14</v>
      </c>
      <c r="H589">
        <v>156</v>
      </c>
      <c r="I589" s="8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38"/>
        <v>43484.25</v>
      </c>
      <c r="O589" s="1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t="s">
        <v>14</v>
      </c>
      <c r="H590">
        <v>1368</v>
      </c>
      <c r="I590" s="8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38"/>
        <v>40262.208333333336</v>
      </c>
      <c r="O590" s="1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t="s">
        <v>14</v>
      </c>
      <c r="H591">
        <v>102</v>
      </c>
      <c r="I591" s="8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38"/>
        <v>42190.208333333328</v>
      </c>
      <c r="O591" s="15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t="s">
        <v>14</v>
      </c>
      <c r="H592">
        <v>86</v>
      </c>
      <c r="I592" s="8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38"/>
        <v>41994.25</v>
      </c>
      <c r="O592" s="15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t="s">
        <v>20</v>
      </c>
      <c r="H593">
        <v>102</v>
      </c>
      <c r="I593" s="8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38"/>
        <v>40373.208333333336</v>
      </c>
      <c r="O593" s="15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t="s">
        <v>14</v>
      </c>
      <c r="H594">
        <v>253</v>
      </c>
      <c r="I594" s="8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38"/>
        <v>41789.208333333336</v>
      </c>
      <c r="O594" s="1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t="s">
        <v>20</v>
      </c>
      <c r="H595">
        <v>4006</v>
      </c>
      <c r="I595" s="8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38"/>
        <v>41724.208333333336</v>
      </c>
      <c r="O595" s="15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t="s">
        <v>14</v>
      </c>
      <c r="H596">
        <v>157</v>
      </c>
      <c r="I596" s="8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38"/>
        <v>42548.208333333328</v>
      </c>
      <c r="O596" s="1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t="s">
        <v>20</v>
      </c>
      <c r="H597">
        <v>1629</v>
      </c>
      <c r="I597" s="8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38"/>
        <v>40253.208333333336</v>
      </c>
      <c r="O597" s="1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t="s">
        <v>14</v>
      </c>
      <c r="H598">
        <v>183</v>
      </c>
      <c r="I598" s="8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38"/>
        <v>42434.25</v>
      </c>
      <c r="O598" s="15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t="s">
        <v>20</v>
      </c>
      <c r="H599">
        <v>2188</v>
      </c>
      <c r="I599" s="8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38"/>
        <v>43786.25</v>
      </c>
      <c r="O599" s="15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t="s">
        <v>20</v>
      </c>
      <c r="H600">
        <v>2409</v>
      </c>
      <c r="I600" s="8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38"/>
        <v>40344.208333333336</v>
      </c>
      <c r="O600" s="1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t="s">
        <v>14</v>
      </c>
      <c r="H601">
        <v>82</v>
      </c>
      <c r="I601" s="8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38"/>
        <v>42047.25</v>
      </c>
      <c r="O601" s="15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>
        <v>1</v>
      </c>
      <c r="I602" s="8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38"/>
        <v>41485.208333333336</v>
      </c>
      <c r="O602" s="1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t="s">
        <v>20</v>
      </c>
      <c r="H603">
        <v>194</v>
      </c>
      <c r="I603" s="8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38"/>
        <v>41789.208333333336</v>
      </c>
      <c r="O603" s="1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t="s">
        <v>20</v>
      </c>
      <c r="H604">
        <v>1140</v>
      </c>
      <c r="I604" s="8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38"/>
        <v>42160.208333333328</v>
      </c>
      <c r="O604" s="1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t="s">
        <v>20</v>
      </c>
      <c r="H605">
        <v>102</v>
      </c>
      <c r="I605" s="8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38"/>
        <v>43573.208333333328</v>
      </c>
      <c r="O605" s="1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t="s">
        <v>20</v>
      </c>
      <c r="H606">
        <v>2857</v>
      </c>
      <c r="I606" s="8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38"/>
        <v>40565.25</v>
      </c>
      <c r="O606" s="15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t="s">
        <v>20</v>
      </c>
      <c r="H607">
        <v>107</v>
      </c>
      <c r="I607" s="8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38"/>
        <v>42280.208333333328</v>
      </c>
      <c r="O607" s="15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t="s">
        <v>20</v>
      </c>
      <c r="H608">
        <v>160</v>
      </c>
      <c r="I608" s="8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38"/>
        <v>42436.25</v>
      </c>
      <c r="O608" s="1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t="s">
        <v>20</v>
      </c>
      <c r="H609">
        <v>2230</v>
      </c>
      <c r="I609" s="8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38"/>
        <v>41721.208333333336</v>
      </c>
      <c r="O609" s="1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t="s">
        <v>20</v>
      </c>
      <c r="H610">
        <v>316</v>
      </c>
      <c r="I610" s="8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38"/>
        <v>43530.25</v>
      </c>
      <c r="O610" s="15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t="s">
        <v>20</v>
      </c>
      <c r="H611">
        <v>117</v>
      </c>
      <c r="I611" s="8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38"/>
        <v>43481.25</v>
      </c>
      <c r="O611" s="15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t="s">
        <v>20</v>
      </c>
      <c r="H612">
        <v>6406</v>
      </c>
      <c r="I612" s="8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38"/>
        <v>41259.25</v>
      </c>
      <c r="O612" s="15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t="s">
        <v>74</v>
      </c>
      <c r="H613">
        <v>15</v>
      </c>
      <c r="I613" s="8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38"/>
        <v>41480.208333333336</v>
      </c>
      <c r="O613" s="1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t="s">
        <v>20</v>
      </c>
      <c r="H614">
        <v>192</v>
      </c>
      <c r="I614" s="8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38"/>
        <v>40474.208333333336</v>
      </c>
      <c r="O614" s="15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7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>
        <v>26</v>
      </c>
      <c r="I615" s="8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38"/>
        <v>42973.208333333328</v>
      </c>
      <c r="O615" s="1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t="s">
        <v>20</v>
      </c>
      <c r="H616">
        <v>723</v>
      </c>
      <c r="I616" s="8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38"/>
        <v>42746.25</v>
      </c>
      <c r="O616" s="15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t="s">
        <v>20</v>
      </c>
      <c r="H617">
        <v>170</v>
      </c>
      <c r="I617" s="8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38"/>
        <v>42489.208333333328</v>
      </c>
      <c r="O617" s="1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t="s">
        <v>20</v>
      </c>
      <c r="H618">
        <v>238</v>
      </c>
      <c r="I618" s="8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38"/>
        <v>41537.208333333336</v>
      </c>
      <c r="O618" s="1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t="s">
        <v>20</v>
      </c>
      <c r="H619">
        <v>55</v>
      </c>
      <c r="I619" s="8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38"/>
        <v>41794.208333333336</v>
      </c>
      <c r="O619" s="1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t="s">
        <v>14</v>
      </c>
      <c r="H620">
        <v>1198</v>
      </c>
      <c r="I620" s="8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38"/>
        <v>41396.208333333336</v>
      </c>
      <c r="O620" s="1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t="s">
        <v>14</v>
      </c>
      <c r="H621">
        <v>648</v>
      </c>
      <c r="I621" s="8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38"/>
        <v>40669.208333333336</v>
      </c>
      <c r="O621" s="1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t="s">
        <v>20</v>
      </c>
      <c r="H622">
        <v>128</v>
      </c>
      <c r="I622" s="8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38"/>
        <v>42559.208333333328</v>
      </c>
      <c r="O622" s="1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t="s">
        <v>20</v>
      </c>
      <c r="H623">
        <v>2144</v>
      </c>
      <c r="I623" s="8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38"/>
        <v>42626.208333333328</v>
      </c>
      <c r="O623" s="1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t="s">
        <v>14</v>
      </c>
      <c r="H624">
        <v>64</v>
      </c>
      <c r="I624" s="8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38"/>
        <v>43205.208333333328</v>
      </c>
      <c r="O624" s="1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t="s">
        <v>20</v>
      </c>
      <c r="H625">
        <v>2693</v>
      </c>
      <c r="I625" s="8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38"/>
        <v>42201.208333333328</v>
      </c>
      <c r="O625" s="1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t="s">
        <v>20</v>
      </c>
      <c r="H626">
        <v>432</v>
      </c>
      <c r="I626" s="8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38"/>
        <v>42029.25</v>
      </c>
      <c r="O626" s="15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t="s">
        <v>14</v>
      </c>
      <c r="H627">
        <v>62</v>
      </c>
      <c r="I627" s="8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38"/>
        <v>43857.25</v>
      </c>
      <c r="O627" s="15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t="s">
        <v>20</v>
      </c>
      <c r="H628">
        <v>189</v>
      </c>
      <c r="I628" s="8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38"/>
        <v>40449.208333333336</v>
      </c>
      <c r="O628" s="1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t="s">
        <v>20</v>
      </c>
      <c r="H629">
        <v>154</v>
      </c>
      <c r="I629" s="8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38"/>
        <v>40345.208333333336</v>
      </c>
      <c r="O629" s="1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t="s">
        <v>20</v>
      </c>
      <c r="H630">
        <v>96</v>
      </c>
      <c r="I630" s="8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38"/>
        <v>40455.208333333336</v>
      </c>
      <c r="O630" s="1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t="s">
        <v>14</v>
      </c>
      <c r="H631">
        <v>750</v>
      </c>
      <c r="I631" s="8">
        <f t="shared" ref="I631:I694" si="40"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38"/>
        <v>42557.208333333328</v>
      </c>
      <c r="O631" s="1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t="s">
        <v>74</v>
      </c>
      <c r="H632">
        <v>87</v>
      </c>
      <c r="I632" s="8">
        <f t="shared" si="4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38"/>
        <v>43586.208333333328</v>
      </c>
      <c r="O632" s="1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t="s">
        <v>20</v>
      </c>
      <c r="H633">
        <v>3063</v>
      </c>
      <c r="I633" s="8">
        <f t="shared" si="4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38"/>
        <v>43550.208333333328</v>
      </c>
      <c r="O633" s="1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t="s">
        <v>47</v>
      </c>
      <c r="H634">
        <v>278</v>
      </c>
      <c r="I634" s="8">
        <f t="shared" si="4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38"/>
        <v>41945.208333333336</v>
      </c>
      <c r="O634" s="15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t="s">
        <v>14</v>
      </c>
      <c r="H635">
        <v>105</v>
      </c>
      <c r="I635" s="8">
        <f t="shared" si="4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38"/>
        <v>42315.25</v>
      </c>
      <c r="O635" s="15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t="s">
        <v>74</v>
      </c>
      <c r="H636">
        <v>1658</v>
      </c>
      <c r="I636" s="8">
        <f t="shared" si="4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38"/>
        <v>42819.208333333328</v>
      </c>
      <c r="O636" s="1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t="s">
        <v>20</v>
      </c>
      <c r="H637">
        <v>2266</v>
      </c>
      <c r="I637" s="8">
        <f t="shared" si="4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38"/>
        <v>41314.25</v>
      </c>
      <c r="O637" s="1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t="s">
        <v>14</v>
      </c>
      <c r="H638">
        <v>2604</v>
      </c>
      <c r="I638" s="8">
        <f t="shared" si="4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38"/>
        <v>40926.25</v>
      </c>
      <c r="O638" s="15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t="s">
        <v>14</v>
      </c>
      <c r="H639">
        <v>65</v>
      </c>
      <c r="I639" s="8">
        <f t="shared" si="4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38"/>
        <v>42688.25</v>
      </c>
      <c r="O639" s="15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t="s">
        <v>14</v>
      </c>
      <c r="H640">
        <v>94</v>
      </c>
      <c r="I640" s="8">
        <f t="shared" si="4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38"/>
        <v>40386.208333333336</v>
      </c>
      <c r="O640" s="1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t="s">
        <v>47</v>
      </c>
      <c r="H641">
        <v>45</v>
      </c>
      <c r="I641" s="8">
        <f t="shared" si="4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38"/>
        <v>43309.208333333328</v>
      </c>
      <c r="O641" s="15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ref="F642:F705" si="41">E642/D642*100</f>
        <v>16.501669449081803</v>
      </c>
      <c r="G642" t="s">
        <v>14</v>
      </c>
      <c r="H642">
        <v>257</v>
      </c>
      <c r="I642" s="8">
        <f t="shared" si="4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ref="N642:N705" si="42">(((L642/60)/60)/24)+DATE(1970,1,1)</f>
        <v>42387.25</v>
      </c>
      <c r="O642" s="15">
        <f t="shared" ref="O642:O705" si="43"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41"/>
        <v>119.96808510638297</v>
      </c>
      <c r="G643" t="s">
        <v>20</v>
      </c>
      <c r="H643">
        <v>194</v>
      </c>
      <c r="I643" s="8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si="42"/>
        <v>42786.25</v>
      </c>
      <c r="O643" s="15">
        <f t="shared" si="4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145.45652173913044</v>
      </c>
      <c r="G644" t="s">
        <v>20</v>
      </c>
      <c r="H644">
        <v>129</v>
      </c>
      <c r="I644" s="8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42"/>
        <v>43451.25</v>
      </c>
      <c r="O644" s="15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t="s">
        <v>20</v>
      </c>
      <c r="H645">
        <v>375</v>
      </c>
      <c r="I645" s="8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42"/>
        <v>42795.25</v>
      </c>
      <c r="O645" s="1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t="s">
        <v>14</v>
      </c>
      <c r="H646">
        <v>2928</v>
      </c>
      <c r="I646" s="8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42"/>
        <v>43452.25</v>
      </c>
      <c r="O646" s="15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t="s">
        <v>14</v>
      </c>
      <c r="H647">
        <v>4697</v>
      </c>
      <c r="I647" s="8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42"/>
        <v>43369.208333333328</v>
      </c>
      <c r="O647" s="1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t="s">
        <v>14</v>
      </c>
      <c r="H648">
        <v>2915</v>
      </c>
      <c r="I648" s="8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42"/>
        <v>41346.208333333336</v>
      </c>
      <c r="O648" s="15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t="s">
        <v>14</v>
      </c>
      <c r="H649">
        <v>18</v>
      </c>
      <c r="I649" s="8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42"/>
        <v>43199.208333333328</v>
      </c>
      <c r="O649" s="1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t="s">
        <v>74</v>
      </c>
      <c r="H650">
        <v>723</v>
      </c>
      <c r="I650" s="8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42"/>
        <v>42922.208333333328</v>
      </c>
      <c r="O650" s="1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t="s">
        <v>14</v>
      </c>
      <c r="H651">
        <v>602</v>
      </c>
      <c r="I651" s="8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42"/>
        <v>40471.208333333336</v>
      </c>
      <c r="O651" s="1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>
        <v>1</v>
      </c>
      <c r="I652" s="8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42"/>
        <v>41828.208333333336</v>
      </c>
      <c r="O652" s="1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t="s">
        <v>14</v>
      </c>
      <c r="H653">
        <v>3868</v>
      </c>
      <c r="I653" s="8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42"/>
        <v>41692.25</v>
      </c>
      <c r="O653" s="15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t="s">
        <v>20</v>
      </c>
      <c r="H654">
        <v>409</v>
      </c>
      <c r="I654" s="8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42"/>
        <v>42587.208333333328</v>
      </c>
      <c r="O654" s="1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t="s">
        <v>20</v>
      </c>
      <c r="H655">
        <v>234</v>
      </c>
      <c r="I655" s="8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42"/>
        <v>42468.208333333328</v>
      </c>
      <c r="O655" s="1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t="s">
        <v>20</v>
      </c>
      <c r="H656">
        <v>3016</v>
      </c>
      <c r="I656" s="8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42"/>
        <v>42240.208333333328</v>
      </c>
      <c r="O656" s="1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t="s">
        <v>20</v>
      </c>
      <c r="H657">
        <v>264</v>
      </c>
      <c r="I657" s="8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42"/>
        <v>42796.25</v>
      </c>
      <c r="O657" s="1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t="s">
        <v>14</v>
      </c>
      <c r="H658">
        <v>504</v>
      </c>
      <c r="I658" s="8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42"/>
        <v>43097.25</v>
      </c>
      <c r="O658" s="15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t="s">
        <v>14</v>
      </c>
      <c r="H659">
        <v>14</v>
      </c>
      <c r="I659" s="8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42"/>
        <v>43096.25</v>
      </c>
      <c r="O659" s="15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t="s">
        <v>74</v>
      </c>
      <c r="H660">
        <v>390</v>
      </c>
      <c r="I660" s="8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42"/>
        <v>42246.208333333328</v>
      </c>
      <c r="O660" s="1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t="s">
        <v>14</v>
      </c>
      <c r="H661">
        <v>750</v>
      </c>
      <c r="I661" s="8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42"/>
        <v>40570.25</v>
      </c>
      <c r="O661" s="15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t="s">
        <v>14</v>
      </c>
      <c r="H662">
        <v>77</v>
      </c>
      <c r="I662" s="8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42"/>
        <v>42237.208333333328</v>
      </c>
      <c r="O662" s="1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t="s">
        <v>14</v>
      </c>
      <c r="H663">
        <v>752</v>
      </c>
      <c r="I663" s="8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42"/>
        <v>40996.208333333336</v>
      </c>
      <c r="O663" s="1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t="s">
        <v>14</v>
      </c>
      <c r="H664">
        <v>131</v>
      </c>
      <c r="I664" s="8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42"/>
        <v>43443.25</v>
      </c>
      <c r="O664" s="15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t="s">
        <v>14</v>
      </c>
      <c r="H665">
        <v>87</v>
      </c>
      <c r="I665" s="8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42"/>
        <v>40458.208333333336</v>
      </c>
      <c r="O665" s="1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t="s">
        <v>14</v>
      </c>
      <c r="H666">
        <v>1063</v>
      </c>
      <c r="I666" s="8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42"/>
        <v>40959.25</v>
      </c>
      <c r="O666" s="15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t="s">
        <v>20</v>
      </c>
      <c r="H667">
        <v>272</v>
      </c>
      <c r="I667" s="8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42"/>
        <v>40733.208333333336</v>
      </c>
      <c r="O667" s="15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t="s">
        <v>74</v>
      </c>
      <c r="H668">
        <v>25</v>
      </c>
      <c r="I668" s="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42"/>
        <v>41516.208333333336</v>
      </c>
      <c r="O668" s="1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t="s">
        <v>20</v>
      </c>
      <c r="H669">
        <v>419</v>
      </c>
      <c r="I669" s="8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42"/>
        <v>41892.208333333336</v>
      </c>
      <c r="O669" s="1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t="s">
        <v>14</v>
      </c>
      <c r="H670">
        <v>76</v>
      </c>
      <c r="I670" s="8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42"/>
        <v>41122.208333333336</v>
      </c>
      <c r="O670" s="1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t="s">
        <v>20</v>
      </c>
      <c r="H671">
        <v>1621</v>
      </c>
      <c r="I671" s="8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42"/>
        <v>42912.208333333328</v>
      </c>
      <c r="O671" s="1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t="s">
        <v>20</v>
      </c>
      <c r="H672">
        <v>1101</v>
      </c>
      <c r="I672" s="8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42"/>
        <v>42425.25</v>
      </c>
      <c r="O672" s="15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t="s">
        <v>20</v>
      </c>
      <c r="H673">
        <v>1073</v>
      </c>
      <c r="I673" s="8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42"/>
        <v>40390.208333333336</v>
      </c>
      <c r="O673" s="1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t="s">
        <v>14</v>
      </c>
      <c r="H674">
        <v>4428</v>
      </c>
      <c r="I674" s="8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42"/>
        <v>43180.208333333328</v>
      </c>
      <c r="O674" s="1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t="s">
        <v>14</v>
      </c>
      <c r="H675">
        <v>58</v>
      </c>
      <c r="I675" s="8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42"/>
        <v>42475.208333333328</v>
      </c>
      <c r="O675" s="1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t="s">
        <v>74</v>
      </c>
      <c r="H676">
        <v>1218</v>
      </c>
      <c r="I676" s="8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42"/>
        <v>40774.208333333336</v>
      </c>
      <c r="O676" s="1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t="s">
        <v>20</v>
      </c>
      <c r="H677">
        <v>331</v>
      </c>
      <c r="I677" s="8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42"/>
        <v>43719.208333333328</v>
      </c>
      <c r="O677" s="1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t="s">
        <v>20</v>
      </c>
      <c r="H678">
        <v>1170</v>
      </c>
      <c r="I678" s="8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42"/>
        <v>41178.208333333336</v>
      </c>
      <c r="O678" s="1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t="s">
        <v>14</v>
      </c>
      <c r="H679">
        <v>111</v>
      </c>
      <c r="I679" s="8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42"/>
        <v>42561.208333333328</v>
      </c>
      <c r="O679" s="1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t="s">
        <v>74</v>
      </c>
      <c r="H680">
        <v>215</v>
      </c>
      <c r="I680" s="8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42"/>
        <v>43484.25</v>
      </c>
      <c r="O680" s="15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t="s">
        <v>20</v>
      </c>
      <c r="H681">
        <v>363</v>
      </c>
      <c r="I681" s="8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42"/>
        <v>43756.208333333328</v>
      </c>
      <c r="O681" s="1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t="s">
        <v>14</v>
      </c>
      <c r="H682">
        <v>2955</v>
      </c>
      <c r="I682" s="8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42"/>
        <v>43813.25</v>
      </c>
      <c r="O682" s="15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t="s">
        <v>14</v>
      </c>
      <c r="H683">
        <v>1657</v>
      </c>
      <c r="I683" s="8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42"/>
        <v>40898.25</v>
      </c>
      <c r="O683" s="15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t="s">
        <v>20</v>
      </c>
      <c r="H684">
        <v>103</v>
      </c>
      <c r="I684" s="8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42"/>
        <v>41619.25</v>
      </c>
      <c r="O684" s="15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t="s">
        <v>20</v>
      </c>
      <c r="H685">
        <v>147</v>
      </c>
      <c r="I685" s="8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42"/>
        <v>43359.208333333328</v>
      </c>
      <c r="O685" s="1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t="s">
        <v>20</v>
      </c>
      <c r="H686">
        <v>110</v>
      </c>
      <c r="I686" s="8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42"/>
        <v>40358.208333333336</v>
      </c>
      <c r="O686" s="1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t="s">
        <v>14</v>
      </c>
      <c r="H687">
        <v>926</v>
      </c>
      <c r="I687" s="8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42"/>
        <v>42239.208333333328</v>
      </c>
      <c r="O687" s="1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t="s">
        <v>20</v>
      </c>
      <c r="H688">
        <v>134</v>
      </c>
      <c r="I688" s="8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42"/>
        <v>43186.208333333328</v>
      </c>
      <c r="O688" s="1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>
        <v>269</v>
      </c>
      <c r="I689" s="8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42"/>
        <v>42806.25</v>
      </c>
      <c r="O689" s="1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t="s">
        <v>20</v>
      </c>
      <c r="H690">
        <v>175</v>
      </c>
      <c r="I690" s="8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42"/>
        <v>43475.25</v>
      </c>
      <c r="O690" s="15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t="s">
        <v>20</v>
      </c>
      <c r="H691">
        <v>69</v>
      </c>
      <c r="I691" s="8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42"/>
        <v>41576.208333333336</v>
      </c>
      <c r="O691" s="15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t="s">
        <v>20</v>
      </c>
      <c r="H692">
        <v>190</v>
      </c>
      <c r="I692" s="8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42"/>
        <v>40874.25</v>
      </c>
      <c r="O692" s="15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t="s">
        <v>20</v>
      </c>
      <c r="H693">
        <v>237</v>
      </c>
      <c r="I693" s="8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42"/>
        <v>41185.208333333336</v>
      </c>
      <c r="O693" s="15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t="s">
        <v>14</v>
      </c>
      <c r="H694">
        <v>77</v>
      </c>
      <c r="I694" s="8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42"/>
        <v>43655.208333333328</v>
      </c>
      <c r="O694" s="1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t="s">
        <v>14</v>
      </c>
      <c r="H695">
        <v>1748</v>
      </c>
      <c r="I695" s="8">
        <f t="shared" ref="I695:I758" si="44"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42"/>
        <v>43025.208333333328</v>
      </c>
      <c r="O695" s="1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t="s">
        <v>14</v>
      </c>
      <c r="H696">
        <v>79</v>
      </c>
      <c r="I696" s="8">
        <f t="shared" si="4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42"/>
        <v>43066.25</v>
      </c>
      <c r="O696" s="15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t="s">
        <v>20</v>
      </c>
      <c r="H697">
        <v>196</v>
      </c>
      <c r="I697" s="8">
        <f t="shared" si="4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42"/>
        <v>42322.25</v>
      </c>
      <c r="O697" s="15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t="s">
        <v>14</v>
      </c>
      <c r="H698">
        <v>889</v>
      </c>
      <c r="I698" s="8">
        <f t="shared" si="4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42"/>
        <v>42114.208333333328</v>
      </c>
      <c r="O698" s="1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t="s">
        <v>20</v>
      </c>
      <c r="H699">
        <v>7295</v>
      </c>
      <c r="I699" s="8">
        <f t="shared" si="4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42"/>
        <v>43190.208333333328</v>
      </c>
      <c r="O699" s="1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t="s">
        <v>20</v>
      </c>
      <c r="H700">
        <v>2893</v>
      </c>
      <c r="I700" s="8">
        <f t="shared" si="4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42"/>
        <v>40871.25</v>
      </c>
      <c r="O700" s="15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t="s">
        <v>14</v>
      </c>
      <c r="H701">
        <v>56</v>
      </c>
      <c r="I701" s="8">
        <f t="shared" si="4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42"/>
        <v>43641.208333333328</v>
      </c>
      <c r="O701" s="15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>
        <v>1</v>
      </c>
      <c r="I702" s="8">
        <f t="shared" si="44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42"/>
        <v>40203.25</v>
      </c>
      <c r="O702" s="15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17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t="s">
        <v>20</v>
      </c>
      <c r="H703">
        <v>820</v>
      </c>
      <c r="I703" s="8">
        <f t="shared" si="4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42"/>
        <v>40629.208333333336</v>
      </c>
      <c r="O703" s="1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t="s">
        <v>14</v>
      </c>
      <c r="H704">
        <v>83</v>
      </c>
      <c r="I704" s="8">
        <f t="shared" si="4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42"/>
        <v>41477.208333333336</v>
      </c>
      <c r="O704" s="1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t="s">
        <v>20</v>
      </c>
      <c r="H705">
        <v>2038</v>
      </c>
      <c r="I705" s="8">
        <f t="shared" si="4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42"/>
        <v>41020.208333333336</v>
      </c>
      <c r="O705" s="1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ref="F706:F769" si="45">E706/D706*100</f>
        <v>122.78160919540231</v>
      </c>
      <c r="G706" t="s">
        <v>20</v>
      </c>
      <c r="H706">
        <v>116</v>
      </c>
      <c r="I706" s="8">
        <f t="shared" si="4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ref="N706:N769" si="46">(((L706/60)/60)/24)+DATE(1970,1,1)</f>
        <v>42555.208333333328</v>
      </c>
      <c r="O706" s="15">
        <f t="shared" ref="O706:O769" si="47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5"/>
        <v>99.026517383618156</v>
      </c>
      <c r="G707" t="s">
        <v>14</v>
      </c>
      <c r="H707">
        <v>2025</v>
      </c>
      <c r="I707" s="8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si="46"/>
        <v>41619.25</v>
      </c>
      <c r="O707" s="15">
        <f t="shared" si="4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127.84686346863469</v>
      </c>
      <c r="G708" t="s">
        <v>20</v>
      </c>
      <c r="H708">
        <v>1345</v>
      </c>
      <c r="I708" s="8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46"/>
        <v>43471.25</v>
      </c>
      <c r="O708" s="15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t="s">
        <v>20</v>
      </c>
      <c r="H709">
        <v>168</v>
      </c>
      <c r="I709" s="8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46"/>
        <v>43442.25</v>
      </c>
      <c r="O709" s="15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t="s">
        <v>20</v>
      </c>
      <c r="H710">
        <v>137</v>
      </c>
      <c r="I710" s="8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46"/>
        <v>42877.208333333328</v>
      </c>
      <c r="O710" s="1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t="s">
        <v>20</v>
      </c>
      <c r="H711">
        <v>186</v>
      </c>
      <c r="I711" s="8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46"/>
        <v>41018.208333333336</v>
      </c>
      <c r="O711" s="1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17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t="s">
        <v>20</v>
      </c>
      <c r="H712">
        <v>125</v>
      </c>
      <c r="I712" s="8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46"/>
        <v>43295.208333333328</v>
      </c>
      <c r="O712" s="1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t="s">
        <v>14</v>
      </c>
      <c r="H713">
        <v>14</v>
      </c>
      <c r="I713" s="8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46"/>
        <v>42393.25</v>
      </c>
      <c r="O713" s="15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17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t="s">
        <v>20</v>
      </c>
      <c r="H714">
        <v>202</v>
      </c>
      <c r="I714" s="8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46"/>
        <v>42559.208333333328</v>
      </c>
      <c r="O714" s="1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t="s">
        <v>20</v>
      </c>
      <c r="H715">
        <v>103</v>
      </c>
      <c r="I715" s="8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46"/>
        <v>42604.208333333328</v>
      </c>
      <c r="O715" s="1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t="s">
        <v>20</v>
      </c>
      <c r="H716">
        <v>1785</v>
      </c>
      <c r="I716" s="8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46"/>
        <v>41870.208333333336</v>
      </c>
      <c r="O716" s="1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t="s">
        <v>14</v>
      </c>
      <c r="H717">
        <v>656</v>
      </c>
      <c r="I717" s="8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46"/>
        <v>40397.208333333336</v>
      </c>
      <c r="O717" s="1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t="s">
        <v>20</v>
      </c>
      <c r="H718">
        <v>157</v>
      </c>
      <c r="I718" s="8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46"/>
        <v>41465.208333333336</v>
      </c>
      <c r="O718" s="1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t="s">
        <v>20</v>
      </c>
      <c r="H719">
        <v>555</v>
      </c>
      <c r="I719" s="8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46"/>
        <v>40777.208333333336</v>
      </c>
      <c r="O719" s="15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t="s">
        <v>20</v>
      </c>
      <c r="H720">
        <v>297</v>
      </c>
      <c r="I720" s="8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46"/>
        <v>41442.208333333336</v>
      </c>
      <c r="O720" s="1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>
        <v>123</v>
      </c>
      <c r="I721" s="8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46"/>
        <v>41058.208333333336</v>
      </c>
      <c r="O721" s="1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t="s">
        <v>74</v>
      </c>
      <c r="H722">
        <v>38</v>
      </c>
      <c r="I722" s="8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46"/>
        <v>43152.25</v>
      </c>
      <c r="O722" s="15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t="s">
        <v>74</v>
      </c>
      <c r="H723">
        <v>60</v>
      </c>
      <c r="I723" s="8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46"/>
        <v>43194.208333333328</v>
      </c>
      <c r="O723" s="1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t="s">
        <v>20</v>
      </c>
      <c r="H724">
        <v>3036</v>
      </c>
      <c r="I724" s="8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46"/>
        <v>43045.25</v>
      </c>
      <c r="O724" s="15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t="s">
        <v>20</v>
      </c>
      <c r="H725">
        <v>144</v>
      </c>
      <c r="I725" s="8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46"/>
        <v>42431.25</v>
      </c>
      <c r="O725" s="1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t="s">
        <v>20</v>
      </c>
      <c r="H726">
        <v>121</v>
      </c>
      <c r="I726" s="8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46"/>
        <v>41934.208333333336</v>
      </c>
      <c r="O726" s="1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t="s">
        <v>14</v>
      </c>
      <c r="H727">
        <v>1596</v>
      </c>
      <c r="I727" s="8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46"/>
        <v>41958.25</v>
      </c>
      <c r="O727" s="15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t="s">
        <v>74</v>
      </c>
      <c r="H728">
        <v>524</v>
      </c>
      <c r="I728" s="8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46"/>
        <v>40476.208333333336</v>
      </c>
      <c r="O728" s="1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>
        <v>181</v>
      </c>
      <c r="I729" s="8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46"/>
        <v>43485.25</v>
      </c>
      <c r="O729" s="1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t="s">
        <v>14</v>
      </c>
      <c r="H730">
        <v>10</v>
      </c>
      <c r="I730" s="8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46"/>
        <v>42515.208333333328</v>
      </c>
      <c r="O730" s="1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t="s">
        <v>20</v>
      </c>
      <c r="H731">
        <v>122</v>
      </c>
      <c r="I731" s="8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46"/>
        <v>41309.25</v>
      </c>
      <c r="O731" s="15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t="s">
        <v>20</v>
      </c>
      <c r="H732">
        <v>1071</v>
      </c>
      <c r="I732" s="8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46"/>
        <v>42147.208333333328</v>
      </c>
      <c r="O732" s="1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t="s">
        <v>74</v>
      </c>
      <c r="H733">
        <v>219</v>
      </c>
      <c r="I733" s="8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46"/>
        <v>42939.208333333328</v>
      </c>
      <c r="O733" s="1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t="s">
        <v>14</v>
      </c>
      <c r="H734">
        <v>1121</v>
      </c>
      <c r="I734" s="8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46"/>
        <v>42816.208333333328</v>
      </c>
      <c r="O734" s="1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t="s">
        <v>20</v>
      </c>
      <c r="H735">
        <v>980</v>
      </c>
      <c r="I735" s="8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46"/>
        <v>41844.208333333336</v>
      </c>
      <c r="O735" s="1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t="s">
        <v>20</v>
      </c>
      <c r="H736">
        <v>536</v>
      </c>
      <c r="I736" s="8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46"/>
        <v>42763.25</v>
      </c>
      <c r="O736" s="15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t="s">
        <v>20</v>
      </c>
      <c r="H737">
        <v>1991</v>
      </c>
      <c r="I737" s="8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46"/>
        <v>42459.208333333328</v>
      </c>
      <c r="O737" s="1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t="s">
        <v>74</v>
      </c>
      <c r="H738">
        <v>29</v>
      </c>
      <c r="I738" s="8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46"/>
        <v>42055.25</v>
      </c>
      <c r="O738" s="15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t="s">
        <v>20</v>
      </c>
      <c r="H739">
        <v>180</v>
      </c>
      <c r="I739" s="8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46"/>
        <v>42685.25</v>
      </c>
      <c r="O739" s="15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7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t="s">
        <v>14</v>
      </c>
      <c r="H740">
        <v>15</v>
      </c>
      <c r="I740" s="8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46"/>
        <v>41959.25</v>
      </c>
      <c r="O740" s="15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>
        <v>191</v>
      </c>
      <c r="I741" s="8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46"/>
        <v>41089.208333333336</v>
      </c>
      <c r="O741" s="1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7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t="s">
        <v>14</v>
      </c>
      <c r="H742">
        <v>16</v>
      </c>
      <c r="I742" s="8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46"/>
        <v>42769.25</v>
      </c>
      <c r="O742" s="15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t="s">
        <v>20</v>
      </c>
      <c r="H743">
        <v>130</v>
      </c>
      <c r="I743" s="8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46"/>
        <v>40321.208333333336</v>
      </c>
      <c r="O743" s="1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t="s">
        <v>20</v>
      </c>
      <c r="H744">
        <v>122</v>
      </c>
      <c r="I744" s="8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46"/>
        <v>40197.25</v>
      </c>
      <c r="O744" s="15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t="s">
        <v>14</v>
      </c>
      <c r="H745">
        <v>17</v>
      </c>
      <c r="I745" s="8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46"/>
        <v>42298.208333333328</v>
      </c>
      <c r="O745" s="1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>
        <v>140</v>
      </c>
      <c r="I746" s="8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46"/>
        <v>43322.208333333328</v>
      </c>
      <c r="O746" s="1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t="s">
        <v>14</v>
      </c>
      <c r="H747">
        <v>34</v>
      </c>
      <c r="I747" s="8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46"/>
        <v>40328.208333333336</v>
      </c>
      <c r="O747" s="1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t="s">
        <v>20</v>
      </c>
      <c r="H748">
        <v>3388</v>
      </c>
      <c r="I748" s="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46"/>
        <v>40825.208333333336</v>
      </c>
      <c r="O748" s="1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t="s">
        <v>20</v>
      </c>
      <c r="H749">
        <v>280</v>
      </c>
      <c r="I749" s="8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46"/>
        <v>40423.208333333336</v>
      </c>
      <c r="O749" s="1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t="s">
        <v>74</v>
      </c>
      <c r="H750">
        <v>614</v>
      </c>
      <c r="I750" s="8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46"/>
        <v>40238.25</v>
      </c>
      <c r="O750" s="15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t="s">
        <v>20</v>
      </c>
      <c r="H751">
        <v>366</v>
      </c>
      <c r="I751" s="8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46"/>
        <v>41920.208333333336</v>
      </c>
      <c r="O751" s="1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>
        <v>1</v>
      </c>
      <c r="I752" s="8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46"/>
        <v>40360.208333333336</v>
      </c>
      <c r="O752" s="1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t="s">
        <v>20</v>
      </c>
      <c r="H753">
        <v>270</v>
      </c>
      <c r="I753" s="8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46"/>
        <v>42446.208333333328</v>
      </c>
      <c r="O753" s="1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t="s">
        <v>74</v>
      </c>
      <c r="H754">
        <v>114</v>
      </c>
      <c r="I754" s="8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46"/>
        <v>40395.208333333336</v>
      </c>
      <c r="O754" s="1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t="s">
        <v>20</v>
      </c>
      <c r="H755">
        <v>137</v>
      </c>
      <c r="I755" s="8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46"/>
        <v>40321.208333333336</v>
      </c>
      <c r="O755" s="1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t="s">
        <v>20</v>
      </c>
      <c r="H756">
        <v>3205</v>
      </c>
      <c r="I756" s="8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46"/>
        <v>41210.208333333336</v>
      </c>
      <c r="O756" s="15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t="s">
        <v>20</v>
      </c>
      <c r="H757">
        <v>288</v>
      </c>
      <c r="I757" s="8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46"/>
        <v>43096.25</v>
      </c>
      <c r="O757" s="15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t="s">
        <v>20</v>
      </c>
      <c r="H758">
        <v>148</v>
      </c>
      <c r="I758" s="8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46"/>
        <v>42024.25</v>
      </c>
      <c r="O758" s="15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t="s">
        <v>20</v>
      </c>
      <c r="H759">
        <v>114</v>
      </c>
      <c r="I759" s="8">
        <f t="shared" ref="I759:I822" si="48"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46"/>
        <v>40675.208333333336</v>
      </c>
      <c r="O759" s="15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t="s">
        <v>20</v>
      </c>
      <c r="H760">
        <v>1518</v>
      </c>
      <c r="I760" s="8">
        <f t="shared" si="4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46"/>
        <v>41936.208333333336</v>
      </c>
      <c r="O760" s="1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t="s">
        <v>14</v>
      </c>
      <c r="H761">
        <v>1274</v>
      </c>
      <c r="I761" s="8">
        <f t="shared" si="4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46"/>
        <v>43136.25</v>
      </c>
      <c r="O761" s="15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t="s">
        <v>14</v>
      </c>
      <c r="H762">
        <v>210</v>
      </c>
      <c r="I762" s="8">
        <f t="shared" si="4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46"/>
        <v>43678.208333333328</v>
      </c>
      <c r="O762" s="15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t="s">
        <v>20</v>
      </c>
      <c r="H763">
        <v>166</v>
      </c>
      <c r="I763" s="8">
        <f t="shared" si="4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46"/>
        <v>42938.208333333328</v>
      </c>
      <c r="O763" s="1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t="s">
        <v>20</v>
      </c>
      <c r="H764">
        <v>100</v>
      </c>
      <c r="I764" s="8">
        <f t="shared" si="48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46"/>
        <v>41241.25</v>
      </c>
      <c r="O764" s="15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t="s">
        <v>20</v>
      </c>
      <c r="H765">
        <v>235</v>
      </c>
      <c r="I765" s="8">
        <f t="shared" si="4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46"/>
        <v>41037.208333333336</v>
      </c>
      <c r="O765" s="1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t="s">
        <v>20</v>
      </c>
      <c r="H766">
        <v>148</v>
      </c>
      <c r="I766" s="8">
        <f t="shared" si="4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46"/>
        <v>40676.208333333336</v>
      </c>
      <c r="O766" s="1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t="s">
        <v>20</v>
      </c>
      <c r="H767">
        <v>198</v>
      </c>
      <c r="I767" s="8">
        <f t="shared" si="4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46"/>
        <v>42840.208333333328</v>
      </c>
      <c r="O767" s="1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t="s">
        <v>14</v>
      </c>
      <c r="H768">
        <v>248</v>
      </c>
      <c r="I768" s="8">
        <f t="shared" si="4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46"/>
        <v>43362.208333333328</v>
      </c>
      <c r="O768" s="1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t="s">
        <v>14</v>
      </c>
      <c r="H769">
        <v>513</v>
      </c>
      <c r="I769" s="8">
        <f t="shared" si="4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46"/>
        <v>42283.208333333328</v>
      </c>
      <c r="O769" s="15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ref="F770:F833" si="49">E770/D770*100</f>
        <v>231</v>
      </c>
      <c r="G770" t="s">
        <v>20</v>
      </c>
      <c r="H770">
        <v>150</v>
      </c>
      <c r="I770" s="8">
        <f t="shared" si="48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ref="N770:N833" si="50">(((L770/60)/60)/24)+DATE(1970,1,1)</f>
        <v>41619.25</v>
      </c>
      <c r="O770" s="15">
        <f t="shared" ref="O770:O833" si="51"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9"/>
        <v>86.867834394904463</v>
      </c>
      <c r="G771" t="s">
        <v>14</v>
      </c>
      <c r="H771">
        <v>3410</v>
      </c>
      <c r="I771" s="8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si="50"/>
        <v>41501.208333333336</v>
      </c>
      <c r="O771" s="15">
        <f t="shared" si="51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270.74418604651163</v>
      </c>
      <c r="G772" t="s">
        <v>20</v>
      </c>
      <c r="H772">
        <v>216</v>
      </c>
      <c r="I772" s="8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50"/>
        <v>41743.208333333336</v>
      </c>
      <c r="O772" s="1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t="s">
        <v>74</v>
      </c>
      <c r="H773">
        <v>26</v>
      </c>
      <c r="I773" s="8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50"/>
        <v>43491.25</v>
      </c>
      <c r="O773" s="15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t="s">
        <v>20</v>
      </c>
      <c r="H774">
        <v>5139</v>
      </c>
      <c r="I774" s="8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50"/>
        <v>43505.25</v>
      </c>
      <c r="O774" s="15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t="s">
        <v>20</v>
      </c>
      <c r="H775">
        <v>2353</v>
      </c>
      <c r="I775" s="8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50"/>
        <v>42838.208333333328</v>
      </c>
      <c r="O775" s="1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t="s">
        <v>20</v>
      </c>
      <c r="H776">
        <v>78</v>
      </c>
      <c r="I776" s="8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50"/>
        <v>42513.208333333328</v>
      </c>
      <c r="O776" s="1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t="s">
        <v>14</v>
      </c>
      <c r="H777">
        <v>10</v>
      </c>
      <c r="I777" s="8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50"/>
        <v>41949.25</v>
      </c>
      <c r="O777" s="15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t="s">
        <v>14</v>
      </c>
      <c r="H778">
        <v>2201</v>
      </c>
      <c r="I778" s="8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50"/>
        <v>43650.208333333328</v>
      </c>
      <c r="O778" s="1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t="s">
        <v>14</v>
      </c>
      <c r="H779">
        <v>676</v>
      </c>
      <c r="I779" s="8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50"/>
        <v>40809.208333333336</v>
      </c>
      <c r="O779" s="1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t="s">
        <v>20</v>
      </c>
      <c r="H780">
        <v>174</v>
      </c>
      <c r="I780" s="8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50"/>
        <v>40768.208333333336</v>
      </c>
      <c r="O780" s="15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t="s">
        <v>14</v>
      </c>
      <c r="H781">
        <v>831</v>
      </c>
      <c r="I781" s="8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50"/>
        <v>42230.208333333328</v>
      </c>
      <c r="O781" s="1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t="s">
        <v>20</v>
      </c>
      <c r="H782">
        <v>164</v>
      </c>
      <c r="I782" s="8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50"/>
        <v>42573.208333333328</v>
      </c>
      <c r="O782" s="15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t="s">
        <v>74</v>
      </c>
      <c r="H783">
        <v>56</v>
      </c>
      <c r="I783" s="8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50"/>
        <v>40482.208333333336</v>
      </c>
      <c r="O783" s="15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t="s">
        <v>20</v>
      </c>
      <c r="H784">
        <v>161</v>
      </c>
      <c r="I784" s="8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50"/>
        <v>40603.25</v>
      </c>
      <c r="O784" s="15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t="s">
        <v>20</v>
      </c>
      <c r="H785">
        <v>138</v>
      </c>
      <c r="I785" s="8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50"/>
        <v>41625.25</v>
      </c>
      <c r="O785" s="15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t="s">
        <v>20</v>
      </c>
      <c r="H786">
        <v>3308</v>
      </c>
      <c r="I786" s="8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50"/>
        <v>42435.25</v>
      </c>
      <c r="O786" s="1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t="s">
        <v>20</v>
      </c>
      <c r="H787">
        <v>127</v>
      </c>
      <c r="I787" s="8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50"/>
        <v>43582.208333333328</v>
      </c>
      <c r="O787" s="15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t="s">
        <v>20</v>
      </c>
      <c r="H788">
        <v>207</v>
      </c>
      <c r="I788" s="8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50"/>
        <v>43186.208333333328</v>
      </c>
      <c r="O788" s="1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t="s">
        <v>14</v>
      </c>
      <c r="H789">
        <v>859</v>
      </c>
      <c r="I789" s="8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50"/>
        <v>40684.208333333336</v>
      </c>
      <c r="O789" s="1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t="s">
        <v>47</v>
      </c>
      <c r="H790">
        <v>31</v>
      </c>
      <c r="I790" s="8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50"/>
        <v>41202.208333333336</v>
      </c>
      <c r="O790" s="15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t="s">
        <v>14</v>
      </c>
      <c r="H791">
        <v>45</v>
      </c>
      <c r="I791" s="8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50"/>
        <v>41786.208333333336</v>
      </c>
      <c r="O791" s="1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t="s">
        <v>74</v>
      </c>
      <c r="H792">
        <v>1113</v>
      </c>
      <c r="I792" s="8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50"/>
        <v>40223.25</v>
      </c>
      <c r="O792" s="15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t="s">
        <v>14</v>
      </c>
      <c r="H793">
        <v>6</v>
      </c>
      <c r="I793" s="8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50"/>
        <v>42715.25</v>
      </c>
      <c r="O793" s="15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>
        <v>7</v>
      </c>
      <c r="I794" s="8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50"/>
        <v>41451.208333333336</v>
      </c>
      <c r="O794" s="1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t="s">
        <v>20</v>
      </c>
      <c r="H795">
        <v>181</v>
      </c>
      <c r="I795" s="8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50"/>
        <v>41450.208333333336</v>
      </c>
      <c r="O795" s="1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t="s">
        <v>20</v>
      </c>
      <c r="H796">
        <v>110</v>
      </c>
      <c r="I796" s="8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50"/>
        <v>43091.25</v>
      </c>
      <c r="O796" s="15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t="s">
        <v>14</v>
      </c>
      <c r="H797">
        <v>31</v>
      </c>
      <c r="I797" s="8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50"/>
        <v>42675.208333333328</v>
      </c>
      <c r="O797" s="15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t="s">
        <v>14</v>
      </c>
      <c r="H798">
        <v>78</v>
      </c>
      <c r="I798" s="8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50"/>
        <v>41859.208333333336</v>
      </c>
      <c r="O798" s="1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t="s">
        <v>20</v>
      </c>
      <c r="H799">
        <v>185</v>
      </c>
      <c r="I799" s="8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50"/>
        <v>43464.25</v>
      </c>
      <c r="O799" s="15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t="s">
        <v>20</v>
      </c>
      <c r="H800">
        <v>121</v>
      </c>
      <c r="I800" s="8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50"/>
        <v>41060.208333333336</v>
      </c>
      <c r="O800" s="1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t="s">
        <v>14</v>
      </c>
      <c r="H801">
        <v>1225</v>
      </c>
      <c r="I801" s="8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50"/>
        <v>42399.25</v>
      </c>
      <c r="O801" s="15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>
        <v>1</v>
      </c>
      <c r="I802" s="8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50"/>
        <v>42167.208333333328</v>
      </c>
      <c r="O802" s="1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t="s">
        <v>20</v>
      </c>
      <c r="H803">
        <v>106</v>
      </c>
      <c r="I803" s="8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50"/>
        <v>43830.25</v>
      </c>
      <c r="O803" s="15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t="s">
        <v>20</v>
      </c>
      <c r="H804">
        <v>142</v>
      </c>
      <c r="I804" s="8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50"/>
        <v>43650.208333333328</v>
      </c>
      <c r="O804" s="1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>
        <v>233</v>
      </c>
      <c r="I805" s="8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50"/>
        <v>43492.25</v>
      </c>
      <c r="O805" s="15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t="s">
        <v>20</v>
      </c>
      <c r="H806">
        <v>218</v>
      </c>
      <c r="I806" s="8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50"/>
        <v>43102.25</v>
      </c>
      <c r="O806" s="15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t="s">
        <v>14</v>
      </c>
      <c r="H807">
        <v>67</v>
      </c>
      <c r="I807" s="8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50"/>
        <v>41958.25</v>
      </c>
      <c r="O807" s="15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t="s">
        <v>20</v>
      </c>
      <c r="H808">
        <v>76</v>
      </c>
      <c r="I808" s="8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50"/>
        <v>40973.25</v>
      </c>
      <c r="O808" s="15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>
        <v>43</v>
      </c>
      <c r="I809" s="8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50"/>
        <v>43753.208333333328</v>
      </c>
      <c r="O809" s="15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t="s">
        <v>14</v>
      </c>
      <c r="H810">
        <v>19</v>
      </c>
      <c r="I810" s="8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50"/>
        <v>42507.208333333328</v>
      </c>
      <c r="O810" s="1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t="s">
        <v>14</v>
      </c>
      <c r="H811">
        <v>2108</v>
      </c>
      <c r="I811" s="8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50"/>
        <v>41135.208333333336</v>
      </c>
      <c r="O811" s="15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t="s">
        <v>20</v>
      </c>
      <c r="H812">
        <v>221</v>
      </c>
      <c r="I812" s="8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50"/>
        <v>43067.25</v>
      </c>
      <c r="O812" s="15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t="s">
        <v>14</v>
      </c>
      <c r="H813">
        <v>679</v>
      </c>
      <c r="I813" s="8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50"/>
        <v>42378.25</v>
      </c>
      <c r="O813" s="15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t="s">
        <v>20</v>
      </c>
      <c r="H814">
        <v>2805</v>
      </c>
      <c r="I814" s="8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50"/>
        <v>43206.208333333328</v>
      </c>
      <c r="O814" s="1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t="s">
        <v>20</v>
      </c>
      <c r="H815">
        <v>68</v>
      </c>
      <c r="I815" s="8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50"/>
        <v>41148.208333333336</v>
      </c>
      <c r="O815" s="15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t="s">
        <v>14</v>
      </c>
      <c r="H816">
        <v>36</v>
      </c>
      <c r="I816" s="8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50"/>
        <v>42517.208333333328</v>
      </c>
      <c r="O816" s="1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t="s">
        <v>20</v>
      </c>
      <c r="H817">
        <v>183</v>
      </c>
      <c r="I817" s="8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50"/>
        <v>43068.25</v>
      </c>
      <c r="O817" s="15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t="s">
        <v>20</v>
      </c>
      <c r="H818">
        <v>133</v>
      </c>
      <c r="I818" s="8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50"/>
        <v>41680.25</v>
      </c>
      <c r="O818" s="15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t="s">
        <v>20</v>
      </c>
      <c r="H819">
        <v>2489</v>
      </c>
      <c r="I819" s="8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50"/>
        <v>43589.208333333328</v>
      </c>
      <c r="O819" s="1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t="s">
        <v>20</v>
      </c>
      <c r="H820">
        <v>69</v>
      </c>
      <c r="I820" s="8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50"/>
        <v>43486.25</v>
      </c>
      <c r="O820" s="15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t="s">
        <v>14</v>
      </c>
      <c r="H821">
        <v>47</v>
      </c>
      <c r="I821" s="8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50"/>
        <v>41237.25</v>
      </c>
      <c r="O821" s="15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t="s">
        <v>20</v>
      </c>
      <c r="H822">
        <v>279</v>
      </c>
      <c r="I822" s="8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50"/>
        <v>43310.208333333328</v>
      </c>
      <c r="O822" s="1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t="s">
        <v>20</v>
      </c>
      <c r="H823">
        <v>210</v>
      </c>
      <c r="I823" s="8">
        <f t="shared" ref="I823:I886" si="52"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50"/>
        <v>42794.25</v>
      </c>
      <c r="O823" s="15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t="s">
        <v>20</v>
      </c>
      <c r="H824">
        <v>2100</v>
      </c>
      <c r="I824" s="8">
        <f t="shared" si="5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50"/>
        <v>41698.25</v>
      </c>
      <c r="O824" s="1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t="s">
        <v>20</v>
      </c>
      <c r="H825">
        <v>252</v>
      </c>
      <c r="I825" s="8">
        <f t="shared" si="5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50"/>
        <v>41892.208333333336</v>
      </c>
      <c r="O825" s="1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t="s">
        <v>20</v>
      </c>
      <c r="H826">
        <v>1280</v>
      </c>
      <c r="I826" s="8">
        <f t="shared" si="5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50"/>
        <v>40348.208333333336</v>
      </c>
      <c r="O826" s="1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t="s">
        <v>20</v>
      </c>
      <c r="H827">
        <v>157</v>
      </c>
      <c r="I827" s="8">
        <f t="shared" si="5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50"/>
        <v>42941.208333333328</v>
      </c>
      <c r="O827" s="1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t="s">
        <v>20</v>
      </c>
      <c r="H828">
        <v>194</v>
      </c>
      <c r="I828" s="8">
        <f t="shared" si="5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50"/>
        <v>40525.25</v>
      </c>
      <c r="O828" s="15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t="s">
        <v>20</v>
      </c>
      <c r="H829">
        <v>82</v>
      </c>
      <c r="I829" s="8">
        <f t="shared" si="5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50"/>
        <v>40666.208333333336</v>
      </c>
      <c r="O829" s="15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>
        <v>70</v>
      </c>
      <c r="I830" s="8">
        <f t="shared" si="5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50"/>
        <v>43340.208333333328</v>
      </c>
      <c r="O830" s="1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t="s">
        <v>14</v>
      </c>
      <c r="H831">
        <v>154</v>
      </c>
      <c r="I831" s="8">
        <f t="shared" si="5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50"/>
        <v>42164.208333333328</v>
      </c>
      <c r="O831" s="1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t="s">
        <v>14</v>
      </c>
      <c r="H832">
        <v>22</v>
      </c>
      <c r="I832" s="8">
        <f t="shared" si="5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50"/>
        <v>43103.25</v>
      </c>
      <c r="O832" s="15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t="s">
        <v>20</v>
      </c>
      <c r="H833">
        <v>4233</v>
      </c>
      <c r="I833" s="8">
        <f t="shared" si="5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50"/>
        <v>40994.208333333336</v>
      </c>
      <c r="O833" s="1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ref="F834:F897" si="53">E834/D834*100</f>
        <v>315.17592592592592</v>
      </c>
      <c r="G834" t="s">
        <v>20</v>
      </c>
      <c r="H834">
        <v>1297</v>
      </c>
      <c r="I834" s="8">
        <f t="shared" si="5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ref="N834:N897" si="54">(((L834/60)/60)/24)+DATE(1970,1,1)</f>
        <v>42299.208333333328</v>
      </c>
      <c r="O834" s="15">
        <f t="shared" ref="O834:O897" si="55"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3"/>
        <v>157.69117647058823</v>
      </c>
      <c r="G835" t="s">
        <v>20</v>
      </c>
      <c r="H835">
        <v>165</v>
      </c>
      <c r="I835" s="8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si="54"/>
        <v>40588.25</v>
      </c>
      <c r="O835" s="15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153.8082191780822</v>
      </c>
      <c r="G836" t="s">
        <v>20</v>
      </c>
      <c r="H836">
        <v>119</v>
      </c>
      <c r="I836" s="8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54"/>
        <v>41448.208333333336</v>
      </c>
      <c r="O836" s="1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t="s">
        <v>14</v>
      </c>
      <c r="H837">
        <v>1758</v>
      </c>
      <c r="I837" s="8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54"/>
        <v>42063.25</v>
      </c>
      <c r="O837" s="15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t="s">
        <v>14</v>
      </c>
      <c r="H838">
        <v>94</v>
      </c>
      <c r="I838" s="8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54"/>
        <v>40214.25</v>
      </c>
      <c r="O838" s="15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t="s">
        <v>20</v>
      </c>
      <c r="H839">
        <v>1797</v>
      </c>
      <c r="I839" s="8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54"/>
        <v>40629.208333333336</v>
      </c>
      <c r="O839" s="1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t="s">
        <v>20</v>
      </c>
      <c r="H840">
        <v>261</v>
      </c>
      <c r="I840" s="8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54"/>
        <v>43370.208333333328</v>
      </c>
      <c r="O840" s="1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t="s">
        <v>20</v>
      </c>
      <c r="H841">
        <v>157</v>
      </c>
      <c r="I841" s="8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54"/>
        <v>41715.208333333336</v>
      </c>
      <c r="O841" s="15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t="s">
        <v>20</v>
      </c>
      <c r="H842">
        <v>3533</v>
      </c>
      <c r="I842" s="8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54"/>
        <v>41836.208333333336</v>
      </c>
      <c r="O842" s="1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t="s">
        <v>20</v>
      </c>
      <c r="H843">
        <v>155</v>
      </c>
      <c r="I843" s="8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54"/>
        <v>42419.25</v>
      </c>
      <c r="O843" s="15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t="s">
        <v>20</v>
      </c>
      <c r="H844">
        <v>132</v>
      </c>
      <c r="I844" s="8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54"/>
        <v>43266.208333333328</v>
      </c>
      <c r="O844" s="1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t="s">
        <v>14</v>
      </c>
      <c r="H845">
        <v>33</v>
      </c>
      <c r="I845" s="8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54"/>
        <v>43338.208333333328</v>
      </c>
      <c r="O845" s="1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t="s">
        <v>74</v>
      </c>
      <c r="H846">
        <v>94</v>
      </c>
      <c r="I846" s="8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54"/>
        <v>40930.25</v>
      </c>
      <c r="O846" s="15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t="s">
        <v>20</v>
      </c>
      <c r="H847">
        <v>1354</v>
      </c>
      <c r="I847" s="8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54"/>
        <v>43235.208333333328</v>
      </c>
      <c r="O847" s="1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t="s">
        <v>20</v>
      </c>
      <c r="H848">
        <v>48</v>
      </c>
      <c r="I848" s="8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54"/>
        <v>43302.208333333328</v>
      </c>
      <c r="O848" s="1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t="s">
        <v>20</v>
      </c>
      <c r="H849">
        <v>110</v>
      </c>
      <c r="I849" s="8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54"/>
        <v>43107.25</v>
      </c>
      <c r="O849" s="15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t="s">
        <v>20</v>
      </c>
      <c r="H850">
        <v>172</v>
      </c>
      <c r="I850" s="8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54"/>
        <v>40341.208333333336</v>
      </c>
      <c r="O850" s="15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t="s">
        <v>20</v>
      </c>
      <c r="H851">
        <v>307</v>
      </c>
      <c r="I851" s="8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54"/>
        <v>40948.25</v>
      </c>
      <c r="O851" s="15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7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>
        <v>1</v>
      </c>
      <c r="I852" s="8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54"/>
        <v>40866.25</v>
      </c>
      <c r="O852" s="15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t="s">
        <v>20</v>
      </c>
      <c r="H853">
        <v>160</v>
      </c>
      <c r="I853" s="8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54"/>
        <v>41031.208333333336</v>
      </c>
      <c r="O853" s="1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7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t="s">
        <v>14</v>
      </c>
      <c r="H854">
        <v>31</v>
      </c>
      <c r="I854" s="8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54"/>
        <v>40740.208333333336</v>
      </c>
      <c r="O854" s="15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t="s">
        <v>20</v>
      </c>
      <c r="H855">
        <v>1467</v>
      </c>
      <c r="I855" s="8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54"/>
        <v>40714.208333333336</v>
      </c>
      <c r="O855" s="1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7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t="s">
        <v>20</v>
      </c>
      <c r="H856">
        <v>2662</v>
      </c>
      <c r="I856" s="8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54"/>
        <v>43787.25</v>
      </c>
      <c r="O856" s="15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t="s">
        <v>20</v>
      </c>
      <c r="H857">
        <v>452</v>
      </c>
      <c r="I857" s="8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54"/>
        <v>40712.208333333336</v>
      </c>
      <c r="O857" s="1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t="s">
        <v>20</v>
      </c>
      <c r="H858">
        <v>158</v>
      </c>
      <c r="I858" s="8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54"/>
        <v>41023.208333333336</v>
      </c>
      <c r="O858" s="1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t="s">
        <v>20</v>
      </c>
      <c r="H859">
        <v>225</v>
      </c>
      <c r="I859" s="8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54"/>
        <v>40944.25</v>
      </c>
      <c r="O859" s="15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t="s">
        <v>14</v>
      </c>
      <c r="H860">
        <v>35</v>
      </c>
      <c r="I860" s="8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54"/>
        <v>43211.208333333328</v>
      </c>
      <c r="O860" s="1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t="s">
        <v>14</v>
      </c>
      <c r="H861">
        <v>63</v>
      </c>
      <c r="I861" s="8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54"/>
        <v>41334.25</v>
      </c>
      <c r="O861" s="1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t="s">
        <v>20</v>
      </c>
      <c r="H862">
        <v>65</v>
      </c>
      <c r="I862" s="8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54"/>
        <v>43515.25</v>
      </c>
      <c r="O862" s="15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t="s">
        <v>20</v>
      </c>
      <c r="H863">
        <v>163</v>
      </c>
      <c r="I863" s="8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54"/>
        <v>40258.208333333336</v>
      </c>
      <c r="O863" s="1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t="s">
        <v>20</v>
      </c>
      <c r="H864">
        <v>85</v>
      </c>
      <c r="I864" s="8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54"/>
        <v>40756.208333333336</v>
      </c>
      <c r="O864" s="1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t="s">
        <v>20</v>
      </c>
      <c r="H865">
        <v>217</v>
      </c>
      <c r="I865" s="8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54"/>
        <v>42172.208333333328</v>
      </c>
      <c r="O865" s="1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t="s">
        <v>20</v>
      </c>
      <c r="H866">
        <v>150</v>
      </c>
      <c r="I866" s="8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54"/>
        <v>42601.208333333328</v>
      </c>
      <c r="O866" s="1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t="s">
        <v>20</v>
      </c>
      <c r="H867">
        <v>3272</v>
      </c>
      <c r="I867" s="8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54"/>
        <v>41897.208333333336</v>
      </c>
      <c r="O867" s="1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t="s">
        <v>74</v>
      </c>
      <c r="H868">
        <v>898</v>
      </c>
      <c r="I868" s="8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54"/>
        <v>40671.208333333336</v>
      </c>
      <c r="O868" s="1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t="s">
        <v>20</v>
      </c>
      <c r="H869">
        <v>300</v>
      </c>
      <c r="I869" s="8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54"/>
        <v>43382.208333333328</v>
      </c>
      <c r="O869" s="1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t="s">
        <v>20</v>
      </c>
      <c r="H870">
        <v>126</v>
      </c>
      <c r="I870" s="8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54"/>
        <v>41559.208333333336</v>
      </c>
      <c r="O870" s="1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t="s">
        <v>14</v>
      </c>
      <c r="H871">
        <v>526</v>
      </c>
      <c r="I871" s="8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54"/>
        <v>40350.208333333336</v>
      </c>
      <c r="O871" s="15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t="s">
        <v>14</v>
      </c>
      <c r="H872">
        <v>121</v>
      </c>
      <c r="I872" s="8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54"/>
        <v>42240.208333333328</v>
      </c>
      <c r="O872" s="1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t="s">
        <v>20</v>
      </c>
      <c r="H873">
        <v>2320</v>
      </c>
      <c r="I873" s="8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54"/>
        <v>43040.208333333328</v>
      </c>
      <c r="O873" s="15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t="s">
        <v>20</v>
      </c>
      <c r="H874">
        <v>81</v>
      </c>
      <c r="I874" s="8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54"/>
        <v>43346.208333333328</v>
      </c>
      <c r="O874" s="1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t="s">
        <v>20</v>
      </c>
      <c r="H875">
        <v>1887</v>
      </c>
      <c r="I875" s="8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54"/>
        <v>41647.25</v>
      </c>
      <c r="O875" s="15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t="s">
        <v>20</v>
      </c>
      <c r="H876">
        <v>4358</v>
      </c>
      <c r="I876" s="8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54"/>
        <v>40291.208333333336</v>
      </c>
      <c r="O876" s="1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t="s">
        <v>14</v>
      </c>
      <c r="H877">
        <v>67</v>
      </c>
      <c r="I877" s="8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54"/>
        <v>40556.25</v>
      </c>
      <c r="O877" s="15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17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t="s">
        <v>14</v>
      </c>
      <c r="H878">
        <v>57</v>
      </c>
      <c r="I878" s="8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54"/>
        <v>43624.208333333328</v>
      </c>
      <c r="O878" s="1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t="s">
        <v>14</v>
      </c>
      <c r="H879">
        <v>1229</v>
      </c>
      <c r="I879" s="8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54"/>
        <v>42577.208333333328</v>
      </c>
      <c r="O879" s="1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t="s">
        <v>14</v>
      </c>
      <c r="H880">
        <v>12</v>
      </c>
      <c r="I880" s="8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54"/>
        <v>43845.25</v>
      </c>
      <c r="O880" s="15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t="s">
        <v>20</v>
      </c>
      <c r="H881">
        <v>53</v>
      </c>
      <c r="I881" s="8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54"/>
        <v>42788.25</v>
      </c>
      <c r="O881" s="15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t="s">
        <v>20</v>
      </c>
      <c r="H882">
        <v>2414</v>
      </c>
      <c r="I882" s="8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54"/>
        <v>43667.208333333328</v>
      </c>
      <c r="O882" s="1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t="s">
        <v>14</v>
      </c>
      <c r="H883">
        <v>452</v>
      </c>
      <c r="I883" s="8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54"/>
        <v>42194.208333333328</v>
      </c>
      <c r="O883" s="1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>
        <v>80</v>
      </c>
      <c r="I884" s="8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54"/>
        <v>42025.25</v>
      </c>
      <c r="O884" s="15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t="s">
        <v>20</v>
      </c>
      <c r="H885">
        <v>193</v>
      </c>
      <c r="I885" s="8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54"/>
        <v>40323.208333333336</v>
      </c>
      <c r="O885" s="1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t="s">
        <v>14</v>
      </c>
      <c r="H886">
        <v>1886</v>
      </c>
      <c r="I886" s="8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54"/>
        <v>41763.208333333336</v>
      </c>
      <c r="O886" s="1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t="s">
        <v>20</v>
      </c>
      <c r="H887">
        <v>52</v>
      </c>
      <c r="I887" s="8">
        <f t="shared" ref="I887:I950" si="56"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54"/>
        <v>40335.208333333336</v>
      </c>
      <c r="O887" s="1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t="s">
        <v>14</v>
      </c>
      <c r="H888">
        <v>1825</v>
      </c>
      <c r="I888" s="8">
        <f t="shared" si="5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54"/>
        <v>40416.208333333336</v>
      </c>
      <c r="O888" s="1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t="s">
        <v>14</v>
      </c>
      <c r="H889">
        <v>31</v>
      </c>
      <c r="I889" s="8">
        <f t="shared" si="5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54"/>
        <v>42202.208333333328</v>
      </c>
      <c r="O889" s="1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t="s">
        <v>20</v>
      </c>
      <c r="H890">
        <v>290</v>
      </c>
      <c r="I890" s="8">
        <f t="shared" si="5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54"/>
        <v>42836.208333333328</v>
      </c>
      <c r="O890" s="1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t="s">
        <v>20</v>
      </c>
      <c r="H891">
        <v>122</v>
      </c>
      <c r="I891" s="8">
        <f t="shared" si="5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54"/>
        <v>41710.208333333336</v>
      </c>
      <c r="O891" s="1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t="s">
        <v>20</v>
      </c>
      <c r="H892">
        <v>1470</v>
      </c>
      <c r="I892" s="8">
        <f t="shared" si="5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54"/>
        <v>43640.208333333328</v>
      </c>
      <c r="O892" s="1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t="s">
        <v>20</v>
      </c>
      <c r="H893">
        <v>165</v>
      </c>
      <c r="I893" s="8">
        <f t="shared" si="5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54"/>
        <v>40880.25</v>
      </c>
      <c r="O893" s="15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t="s">
        <v>20</v>
      </c>
      <c r="H894">
        <v>182</v>
      </c>
      <c r="I894" s="8">
        <f t="shared" si="5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54"/>
        <v>40319.208333333336</v>
      </c>
      <c r="O894" s="1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t="s">
        <v>20</v>
      </c>
      <c r="H895">
        <v>199</v>
      </c>
      <c r="I895" s="8">
        <f t="shared" si="5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54"/>
        <v>42170.208333333328</v>
      </c>
      <c r="O895" s="15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t="s">
        <v>20</v>
      </c>
      <c r="H896">
        <v>56</v>
      </c>
      <c r="I896" s="8">
        <f t="shared" si="5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54"/>
        <v>41466.208333333336</v>
      </c>
      <c r="O896" s="1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t="s">
        <v>14</v>
      </c>
      <c r="H897">
        <v>107</v>
      </c>
      <c r="I897" s="8">
        <f t="shared" si="5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54"/>
        <v>43134.25</v>
      </c>
      <c r="O897" s="15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ref="F898:F961" si="57">E898/D898*100</f>
        <v>774.43434343434342</v>
      </c>
      <c r="G898" t="s">
        <v>20</v>
      </c>
      <c r="H898">
        <v>1460</v>
      </c>
      <c r="I898" s="8">
        <f t="shared" si="5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ref="N898:N961" si="58">(((L898/60)/60)/24)+DATE(1970,1,1)</f>
        <v>40738.208333333336</v>
      </c>
      <c r="O898" s="15">
        <f t="shared" ref="O898:O961" si="59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7"/>
        <v>27.693181818181817</v>
      </c>
      <c r="G899" t="s">
        <v>14</v>
      </c>
      <c r="H899">
        <v>27</v>
      </c>
      <c r="I899" s="8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si="58"/>
        <v>43583.208333333328</v>
      </c>
      <c r="O899" s="15">
        <f t="shared" si="5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52.479620323841424</v>
      </c>
      <c r="G900" t="s">
        <v>14</v>
      </c>
      <c r="H900">
        <v>1221</v>
      </c>
      <c r="I900" s="8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58"/>
        <v>43815.25</v>
      </c>
      <c r="O900" s="15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t="s">
        <v>20</v>
      </c>
      <c r="H901">
        <v>123</v>
      </c>
      <c r="I901" s="8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58"/>
        <v>41554.208333333336</v>
      </c>
      <c r="O901" s="1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>
        <v>1</v>
      </c>
      <c r="I902" s="8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58"/>
        <v>41901.208333333336</v>
      </c>
      <c r="O902" s="1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t="s">
        <v>20</v>
      </c>
      <c r="H903">
        <v>159</v>
      </c>
      <c r="I903" s="8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58"/>
        <v>43298.208333333328</v>
      </c>
      <c r="O903" s="1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t="s">
        <v>20</v>
      </c>
      <c r="H904">
        <v>110</v>
      </c>
      <c r="I904" s="8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58"/>
        <v>42399.25</v>
      </c>
      <c r="O904" s="15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t="s">
        <v>47</v>
      </c>
      <c r="H905">
        <v>14</v>
      </c>
      <c r="I905" s="8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58"/>
        <v>41034.208333333336</v>
      </c>
      <c r="O905" s="1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t="s">
        <v>14</v>
      </c>
      <c r="H906">
        <v>16</v>
      </c>
      <c r="I906" s="8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58"/>
        <v>41186.208333333336</v>
      </c>
      <c r="O906" s="1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t="s">
        <v>20</v>
      </c>
      <c r="H907">
        <v>236</v>
      </c>
      <c r="I907" s="8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58"/>
        <v>41536.208333333336</v>
      </c>
      <c r="O907" s="1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t="s">
        <v>20</v>
      </c>
      <c r="H908">
        <v>191</v>
      </c>
      <c r="I908" s="8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58"/>
        <v>42868.208333333328</v>
      </c>
      <c r="O908" s="15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t="s">
        <v>14</v>
      </c>
      <c r="H909">
        <v>41</v>
      </c>
      <c r="I909" s="8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58"/>
        <v>40660.208333333336</v>
      </c>
      <c r="O909" s="1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t="s">
        <v>20</v>
      </c>
      <c r="H910">
        <v>3934</v>
      </c>
      <c r="I910" s="8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58"/>
        <v>41031.208333333336</v>
      </c>
      <c r="O910" s="15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t="s">
        <v>20</v>
      </c>
      <c r="H911">
        <v>80</v>
      </c>
      <c r="I911" s="8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58"/>
        <v>43255.208333333328</v>
      </c>
      <c r="O911" s="1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t="s">
        <v>74</v>
      </c>
      <c r="H912">
        <v>296</v>
      </c>
      <c r="I912" s="8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58"/>
        <v>42026.25</v>
      </c>
      <c r="O912" s="15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t="s">
        <v>20</v>
      </c>
      <c r="H913">
        <v>462</v>
      </c>
      <c r="I913" s="8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58"/>
        <v>43717.208333333328</v>
      </c>
      <c r="O913" s="1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>
        <v>179</v>
      </c>
      <c r="I914" s="8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58"/>
        <v>41157.208333333336</v>
      </c>
      <c r="O914" s="15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t="s">
        <v>14</v>
      </c>
      <c r="H915">
        <v>523</v>
      </c>
      <c r="I915" s="8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58"/>
        <v>43597.208333333328</v>
      </c>
      <c r="O915" s="15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t="s">
        <v>14</v>
      </c>
      <c r="H916">
        <v>141</v>
      </c>
      <c r="I916" s="8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58"/>
        <v>41490.208333333336</v>
      </c>
      <c r="O916" s="1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t="s">
        <v>20</v>
      </c>
      <c r="H917">
        <v>1866</v>
      </c>
      <c r="I917" s="8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58"/>
        <v>42976.208333333328</v>
      </c>
      <c r="O917" s="1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t="s">
        <v>14</v>
      </c>
      <c r="H918">
        <v>52</v>
      </c>
      <c r="I918" s="8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58"/>
        <v>41991.25</v>
      </c>
      <c r="O918" s="15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t="s">
        <v>47</v>
      </c>
      <c r="H919">
        <v>27</v>
      </c>
      <c r="I919" s="8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58"/>
        <v>40722.208333333336</v>
      </c>
      <c r="O919" s="1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t="s">
        <v>20</v>
      </c>
      <c r="H920">
        <v>156</v>
      </c>
      <c r="I920" s="8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58"/>
        <v>41117.208333333336</v>
      </c>
      <c r="O920" s="1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t="s">
        <v>14</v>
      </c>
      <c r="H921">
        <v>225</v>
      </c>
      <c r="I921" s="8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58"/>
        <v>43022.208333333328</v>
      </c>
      <c r="O921" s="15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t="s">
        <v>20</v>
      </c>
      <c r="H922">
        <v>255</v>
      </c>
      <c r="I922" s="8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58"/>
        <v>43503.25</v>
      </c>
      <c r="O922" s="15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t="s">
        <v>14</v>
      </c>
      <c r="H923">
        <v>38</v>
      </c>
      <c r="I923" s="8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58"/>
        <v>40951.25</v>
      </c>
      <c r="O923" s="15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t="s">
        <v>20</v>
      </c>
      <c r="H924">
        <v>2261</v>
      </c>
      <c r="I924" s="8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58"/>
        <v>43443.25</v>
      </c>
      <c r="O924" s="15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t="s">
        <v>20</v>
      </c>
      <c r="H925">
        <v>40</v>
      </c>
      <c r="I925" s="8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58"/>
        <v>40373.208333333336</v>
      </c>
      <c r="O925" s="1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t="s">
        <v>20</v>
      </c>
      <c r="H926">
        <v>2289</v>
      </c>
      <c r="I926" s="8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58"/>
        <v>43769.208333333328</v>
      </c>
      <c r="O926" s="15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t="s">
        <v>20</v>
      </c>
      <c r="H927">
        <v>65</v>
      </c>
      <c r="I927" s="8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58"/>
        <v>43000.208333333328</v>
      </c>
      <c r="O927" s="1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t="s">
        <v>14</v>
      </c>
      <c r="H928">
        <v>15</v>
      </c>
      <c r="I928" s="8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58"/>
        <v>42502.208333333328</v>
      </c>
      <c r="O928" s="1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t="s">
        <v>14</v>
      </c>
      <c r="H929">
        <v>37</v>
      </c>
      <c r="I929" s="8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58"/>
        <v>41102.208333333336</v>
      </c>
      <c r="O929" s="1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t="s">
        <v>20</v>
      </c>
      <c r="H930">
        <v>3777</v>
      </c>
      <c r="I930" s="8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58"/>
        <v>41637.25</v>
      </c>
      <c r="O930" s="15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t="s">
        <v>20</v>
      </c>
      <c r="H931">
        <v>184</v>
      </c>
      <c r="I931" s="8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58"/>
        <v>42858.208333333328</v>
      </c>
      <c r="O931" s="1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t="s">
        <v>20</v>
      </c>
      <c r="H932">
        <v>85</v>
      </c>
      <c r="I932" s="8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58"/>
        <v>42060.25</v>
      </c>
      <c r="O932" s="15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t="s">
        <v>14</v>
      </c>
      <c r="H933">
        <v>112</v>
      </c>
      <c r="I933" s="8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58"/>
        <v>41818.208333333336</v>
      </c>
      <c r="O933" s="1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t="s">
        <v>20</v>
      </c>
      <c r="H934">
        <v>144</v>
      </c>
      <c r="I934" s="8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58"/>
        <v>41709.208333333336</v>
      </c>
      <c r="O934" s="1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t="s">
        <v>20</v>
      </c>
      <c r="H935">
        <v>1902</v>
      </c>
      <c r="I935" s="8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58"/>
        <v>41372.208333333336</v>
      </c>
      <c r="O935" s="1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t="s">
        <v>20</v>
      </c>
      <c r="H936">
        <v>105</v>
      </c>
      <c r="I936" s="8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58"/>
        <v>42422.25</v>
      </c>
      <c r="O936" s="15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t="s">
        <v>20</v>
      </c>
      <c r="H937">
        <v>132</v>
      </c>
      <c r="I937" s="8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58"/>
        <v>42209.208333333328</v>
      </c>
      <c r="O937" s="1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t="s">
        <v>14</v>
      </c>
      <c r="H938">
        <v>21</v>
      </c>
      <c r="I938" s="8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58"/>
        <v>43668.208333333328</v>
      </c>
      <c r="O938" s="1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t="s">
        <v>74</v>
      </c>
      <c r="H939">
        <v>976</v>
      </c>
      <c r="I939" s="8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58"/>
        <v>42334.25</v>
      </c>
      <c r="O939" s="15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t="s">
        <v>20</v>
      </c>
      <c r="H940">
        <v>96</v>
      </c>
      <c r="I940" s="8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58"/>
        <v>43263.208333333328</v>
      </c>
      <c r="O940" s="1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t="s">
        <v>14</v>
      </c>
      <c r="H941">
        <v>67</v>
      </c>
      <c r="I941" s="8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58"/>
        <v>40670.208333333336</v>
      </c>
      <c r="O941" s="15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t="s">
        <v>47</v>
      </c>
      <c r="H942">
        <v>66</v>
      </c>
      <c r="I942" s="8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58"/>
        <v>41244.25</v>
      </c>
      <c r="O942" s="15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t="s">
        <v>14</v>
      </c>
      <c r="H943">
        <v>78</v>
      </c>
      <c r="I943" s="8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58"/>
        <v>40552.25</v>
      </c>
      <c r="O943" s="15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t="s">
        <v>14</v>
      </c>
      <c r="H944">
        <v>67</v>
      </c>
      <c r="I944" s="8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58"/>
        <v>40568.25</v>
      </c>
      <c r="O944" s="15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t="s">
        <v>20</v>
      </c>
      <c r="H945">
        <v>114</v>
      </c>
      <c r="I945" s="8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58"/>
        <v>41906.208333333336</v>
      </c>
      <c r="O945" s="1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t="s">
        <v>14</v>
      </c>
      <c r="H946">
        <v>263</v>
      </c>
      <c r="I946" s="8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58"/>
        <v>42776.25</v>
      </c>
      <c r="O946" s="15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t="s">
        <v>14</v>
      </c>
      <c r="H947">
        <v>1691</v>
      </c>
      <c r="I947" s="8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58"/>
        <v>41004.208333333336</v>
      </c>
      <c r="O947" s="1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t="s">
        <v>14</v>
      </c>
      <c r="H948">
        <v>181</v>
      </c>
      <c r="I948" s="8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58"/>
        <v>40710.208333333336</v>
      </c>
      <c r="O948" s="1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t="s">
        <v>14</v>
      </c>
      <c r="H949">
        <v>13</v>
      </c>
      <c r="I949" s="8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58"/>
        <v>41908.208333333336</v>
      </c>
      <c r="O949" s="1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t="s">
        <v>74</v>
      </c>
      <c r="H950">
        <v>160</v>
      </c>
      <c r="I950" s="8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58"/>
        <v>41985.25</v>
      </c>
      <c r="O950" s="15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t="s">
        <v>20</v>
      </c>
      <c r="H951">
        <v>203</v>
      </c>
      <c r="I951" s="8">
        <f t="shared" ref="I951:I1014" si="60"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58"/>
        <v>42112.208333333328</v>
      </c>
      <c r="O951" s="1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>
        <v>1</v>
      </c>
      <c r="I952" s="8">
        <f t="shared" si="60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58"/>
        <v>43571.208333333328</v>
      </c>
      <c r="O952" s="1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t="s">
        <v>20</v>
      </c>
      <c r="H953">
        <v>1559</v>
      </c>
      <c r="I953" s="8">
        <f t="shared" si="6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58"/>
        <v>42730.25</v>
      </c>
      <c r="O953" s="15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t="s">
        <v>74</v>
      </c>
      <c r="H954">
        <v>2266</v>
      </c>
      <c r="I954" s="8">
        <f t="shared" si="6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58"/>
        <v>42591.208333333328</v>
      </c>
      <c r="O954" s="15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>
        <v>21</v>
      </c>
      <c r="I955" s="8">
        <f t="shared" si="6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58"/>
        <v>42358.25</v>
      </c>
      <c r="O955" s="15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t="s">
        <v>20</v>
      </c>
      <c r="H956">
        <v>1548</v>
      </c>
      <c r="I956" s="8">
        <f t="shared" si="6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58"/>
        <v>41174.208333333336</v>
      </c>
      <c r="O956" s="1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>
        <v>80</v>
      </c>
      <c r="I957" s="8">
        <f t="shared" si="6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58"/>
        <v>41238.25</v>
      </c>
      <c r="O957" s="15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t="s">
        <v>14</v>
      </c>
      <c r="H958">
        <v>830</v>
      </c>
      <c r="I958" s="8">
        <f t="shared" si="6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58"/>
        <v>42360.25</v>
      </c>
      <c r="O958" s="15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t="s">
        <v>20</v>
      </c>
      <c r="H959">
        <v>131</v>
      </c>
      <c r="I959" s="8">
        <f t="shared" si="6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58"/>
        <v>40955.25</v>
      </c>
      <c r="O959" s="15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t="s">
        <v>20</v>
      </c>
      <c r="H960">
        <v>112</v>
      </c>
      <c r="I960" s="8">
        <f t="shared" si="6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58"/>
        <v>40350.208333333336</v>
      </c>
      <c r="O960" s="15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t="s">
        <v>14</v>
      </c>
      <c r="H961">
        <v>130</v>
      </c>
      <c r="I961" s="8">
        <f t="shared" si="6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58"/>
        <v>40357.208333333336</v>
      </c>
      <c r="O961" s="1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ref="F962:F1025" si="61">E962/D962*100</f>
        <v>85.054545454545448</v>
      </c>
      <c r="G962" t="s">
        <v>14</v>
      </c>
      <c r="H962">
        <v>55</v>
      </c>
      <c r="I962" s="8">
        <f t="shared" si="6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ref="N962:N1001" si="62">(((L962/60)/60)/24)+DATE(1970,1,1)</f>
        <v>42408.25</v>
      </c>
      <c r="O962" s="15">
        <f t="shared" ref="O962:O1001" si="63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61"/>
        <v>119.29824561403508</v>
      </c>
      <c r="G963" t="s">
        <v>20</v>
      </c>
      <c r="H963">
        <v>155</v>
      </c>
      <c r="I963" s="8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si="62"/>
        <v>40591.25</v>
      </c>
      <c r="O963" s="15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296.02777777777777</v>
      </c>
      <c r="G964" t="s">
        <v>20</v>
      </c>
      <c r="H964">
        <v>266</v>
      </c>
      <c r="I964" s="8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62"/>
        <v>41592.25</v>
      </c>
      <c r="O964" s="15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t="s">
        <v>14</v>
      </c>
      <c r="H965">
        <v>114</v>
      </c>
      <c r="I965" s="8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62"/>
        <v>40607.25</v>
      </c>
      <c r="O965" s="15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t="s">
        <v>20</v>
      </c>
      <c r="H966">
        <v>155</v>
      </c>
      <c r="I966" s="8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62"/>
        <v>42135.208333333328</v>
      </c>
      <c r="O966" s="1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t="s">
        <v>20</v>
      </c>
      <c r="H967">
        <v>207</v>
      </c>
      <c r="I967" s="8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62"/>
        <v>40203.25</v>
      </c>
      <c r="O967" s="15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t="s">
        <v>20</v>
      </c>
      <c r="H968">
        <v>245</v>
      </c>
      <c r="I968" s="8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62"/>
        <v>42901.208333333328</v>
      </c>
      <c r="O968" s="1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t="s">
        <v>20</v>
      </c>
      <c r="H969">
        <v>1573</v>
      </c>
      <c r="I969" s="8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62"/>
        <v>41005.208333333336</v>
      </c>
      <c r="O969" s="1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t="s">
        <v>20</v>
      </c>
      <c r="H970">
        <v>114</v>
      </c>
      <c r="I970" s="8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62"/>
        <v>40544.25</v>
      </c>
      <c r="O970" s="15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t="s">
        <v>20</v>
      </c>
      <c r="H971">
        <v>93</v>
      </c>
      <c r="I971" s="8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62"/>
        <v>43821.25</v>
      </c>
      <c r="O971" s="15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17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t="s">
        <v>14</v>
      </c>
      <c r="H972">
        <v>594</v>
      </c>
      <c r="I972" s="8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62"/>
        <v>40672.208333333336</v>
      </c>
      <c r="O972" s="1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t="s">
        <v>14</v>
      </c>
      <c r="H973">
        <v>24</v>
      </c>
      <c r="I973" s="8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62"/>
        <v>41555.208333333336</v>
      </c>
      <c r="O973" s="1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t="s">
        <v>20</v>
      </c>
      <c r="H974">
        <v>1681</v>
      </c>
      <c r="I974" s="8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62"/>
        <v>41792.208333333336</v>
      </c>
      <c r="O974" s="1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t="s">
        <v>14</v>
      </c>
      <c r="H975">
        <v>252</v>
      </c>
      <c r="I975" s="8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62"/>
        <v>40522.25</v>
      </c>
      <c r="O975" s="15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t="s">
        <v>20</v>
      </c>
      <c r="H976">
        <v>32</v>
      </c>
      <c r="I976" s="8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62"/>
        <v>41412.208333333336</v>
      </c>
      <c r="O976" s="1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t="s">
        <v>20</v>
      </c>
      <c r="H977">
        <v>135</v>
      </c>
      <c r="I977" s="8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62"/>
        <v>42337.25</v>
      </c>
      <c r="O977" s="15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t="s">
        <v>20</v>
      </c>
      <c r="H978">
        <v>140</v>
      </c>
      <c r="I978" s="8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62"/>
        <v>40571.25</v>
      </c>
      <c r="O978" s="15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t="s">
        <v>14</v>
      </c>
      <c r="H979">
        <v>67</v>
      </c>
      <c r="I979" s="8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62"/>
        <v>43138.25</v>
      </c>
      <c r="O979" s="15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t="s">
        <v>20</v>
      </c>
      <c r="H980">
        <v>92</v>
      </c>
      <c r="I980" s="8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62"/>
        <v>42686.25</v>
      </c>
      <c r="O980" s="15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t="s">
        <v>20</v>
      </c>
      <c r="H981">
        <v>1015</v>
      </c>
      <c r="I981" s="8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62"/>
        <v>42078.208333333328</v>
      </c>
      <c r="O981" s="1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t="s">
        <v>14</v>
      </c>
      <c r="H982">
        <v>742</v>
      </c>
      <c r="I982" s="8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62"/>
        <v>42307.208333333328</v>
      </c>
      <c r="O982" s="15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t="s">
        <v>20</v>
      </c>
      <c r="H983">
        <v>323</v>
      </c>
      <c r="I983" s="8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62"/>
        <v>43094.25</v>
      </c>
      <c r="O983" s="15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t="s">
        <v>14</v>
      </c>
      <c r="H984">
        <v>75</v>
      </c>
      <c r="I984" s="8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62"/>
        <v>40743.208333333336</v>
      </c>
      <c r="O984" s="15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t="s">
        <v>20</v>
      </c>
      <c r="H985">
        <v>2326</v>
      </c>
      <c r="I985" s="8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62"/>
        <v>43681.208333333328</v>
      </c>
      <c r="O985" s="15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t="s">
        <v>20</v>
      </c>
      <c r="H986">
        <v>381</v>
      </c>
      <c r="I986" s="8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62"/>
        <v>43716.208333333328</v>
      </c>
      <c r="O986" s="1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t="s">
        <v>14</v>
      </c>
      <c r="H987">
        <v>4405</v>
      </c>
      <c r="I987" s="8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62"/>
        <v>41614.25</v>
      </c>
      <c r="O987" s="15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7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t="s">
        <v>14</v>
      </c>
      <c r="H988">
        <v>92</v>
      </c>
      <c r="I988" s="8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62"/>
        <v>40638.208333333336</v>
      </c>
      <c r="O988" s="1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t="s">
        <v>20</v>
      </c>
      <c r="H989">
        <v>480</v>
      </c>
      <c r="I989" s="8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62"/>
        <v>42852.208333333328</v>
      </c>
      <c r="O989" s="15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t="s">
        <v>14</v>
      </c>
      <c r="H990">
        <v>64</v>
      </c>
      <c r="I990" s="8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62"/>
        <v>42686.25</v>
      </c>
      <c r="O990" s="15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t="s">
        <v>20</v>
      </c>
      <c r="H991">
        <v>226</v>
      </c>
      <c r="I991" s="8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62"/>
        <v>43571.208333333328</v>
      </c>
      <c r="O991" s="1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t="s">
        <v>14</v>
      </c>
      <c r="H992">
        <v>64</v>
      </c>
      <c r="I992" s="8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62"/>
        <v>42432.25</v>
      </c>
      <c r="O992" s="15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t="s">
        <v>20</v>
      </c>
      <c r="H993">
        <v>241</v>
      </c>
      <c r="I993" s="8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62"/>
        <v>41907.208333333336</v>
      </c>
      <c r="O993" s="1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t="s">
        <v>20</v>
      </c>
      <c r="H994">
        <v>132</v>
      </c>
      <c r="I994" s="8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62"/>
        <v>43227.208333333328</v>
      </c>
      <c r="O994" s="15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t="s">
        <v>74</v>
      </c>
      <c r="H995">
        <v>75</v>
      </c>
      <c r="I995" s="8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62"/>
        <v>42362.25</v>
      </c>
      <c r="O995" s="15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t="s">
        <v>14</v>
      </c>
      <c r="H996">
        <v>842</v>
      </c>
      <c r="I996" s="8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62"/>
        <v>41929.208333333336</v>
      </c>
      <c r="O996" s="1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t="s">
        <v>20</v>
      </c>
      <c r="H997">
        <v>2043</v>
      </c>
      <c r="I997" s="8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62"/>
        <v>43408.208333333328</v>
      </c>
      <c r="O997" s="15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t="s">
        <v>14</v>
      </c>
      <c r="H998">
        <v>112</v>
      </c>
      <c r="I998" s="8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62"/>
        <v>41276.25</v>
      </c>
      <c r="O998" s="15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t="s">
        <v>74</v>
      </c>
      <c r="H999">
        <v>139</v>
      </c>
      <c r="I999" s="8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62"/>
        <v>41659.25</v>
      </c>
      <c r="O999" s="15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t="s">
        <v>14</v>
      </c>
      <c r="H1000">
        <v>374</v>
      </c>
      <c r="I1000" s="8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62"/>
        <v>40220.25</v>
      </c>
      <c r="O1000" s="15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t="s">
        <v>74</v>
      </c>
      <c r="H1001">
        <v>1122</v>
      </c>
      <c r="I1001" s="8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62"/>
        <v>42550.208333333328</v>
      </c>
      <c r="O1001" s="1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S1001" xr:uid="{00000000-0001-0000-0000-000000000000}">
    <sortState xmlns:xlrd2="http://schemas.microsoft.com/office/spreadsheetml/2017/richdata2" ref="A2:S1001">
      <sortCondition ref="A1:A1001"/>
    </sortState>
  </autoFilter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24D6-1BA8-F148-8D71-B1478B5D999E}">
  <dimension ref="A1:F14"/>
  <sheetViews>
    <sheetView workbookViewId="0">
      <selection activeCell="O14" sqref="O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2" t="s">
        <v>6</v>
      </c>
      <c r="B1" t="s">
        <v>21</v>
      </c>
    </row>
    <row r="3" spans="1:6" x14ac:dyDescent="0.2">
      <c r="A3" s="12" t="s">
        <v>2067</v>
      </c>
      <c r="B3" s="12" t="s">
        <v>2070</v>
      </c>
    </row>
    <row r="4" spans="1:6" x14ac:dyDescent="0.2">
      <c r="A4" s="12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4" t="s">
        <v>2041</v>
      </c>
      <c r="B5" s="13">
        <v>10</v>
      </c>
      <c r="C5" s="13">
        <v>41</v>
      </c>
      <c r="D5" s="13">
        <v>3</v>
      </c>
      <c r="E5" s="13">
        <v>76</v>
      </c>
      <c r="F5" s="13">
        <v>130</v>
      </c>
    </row>
    <row r="6" spans="1:6" x14ac:dyDescent="0.2">
      <c r="A6" s="14" t="s">
        <v>2033</v>
      </c>
      <c r="B6" s="13">
        <v>3</v>
      </c>
      <c r="C6" s="13">
        <v>15</v>
      </c>
      <c r="D6" s="13"/>
      <c r="E6" s="13">
        <v>17</v>
      </c>
      <c r="F6" s="13">
        <v>35</v>
      </c>
    </row>
    <row r="7" spans="1:6" x14ac:dyDescent="0.2">
      <c r="A7" s="14" t="s">
        <v>2050</v>
      </c>
      <c r="B7" s="13">
        <v>1</v>
      </c>
      <c r="C7" s="13">
        <v>20</v>
      </c>
      <c r="D7" s="13">
        <v>2</v>
      </c>
      <c r="E7" s="13">
        <v>14</v>
      </c>
      <c r="F7" s="13">
        <v>37</v>
      </c>
    </row>
    <row r="8" spans="1:6" x14ac:dyDescent="0.2">
      <c r="A8" s="14" t="s">
        <v>2064</v>
      </c>
      <c r="B8" s="13"/>
      <c r="C8" s="13"/>
      <c r="D8" s="13"/>
      <c r="E8" s="13">
        <v>4</v>
      </c>
      <c r="F8" s="13">
        <v>4</v>
      </c>
    </row>
    <row r="9" spans="1:6" x14ac:dyDescent="0.2">
      <c r="A9" s="14" t="s">
        <v>2035</v>
      </c>
      <c r="B9" s="13">
        <v>6</v>
      </c>
      <c r="C9" s="13">
        <v>44</v>
      </c>
      <c r="D9" s="13"/>
      <c r="E9" s="13">
        <v>79</v>
      </c>
      <c r="F9" s="13">
        <v>129</v>
      </c>
    </row>
    <row r="10" spans="1:6" x14ac:dyDescent="0.2">
      <c r="A10" s="14" t="s">
        <v>2054</v>
      </c>
      <c r="B10" s="13">
        <v>3</v>
      </c>
      <c r="C10" s="13">
        <v>6</v>
      </c>
      <c r="D10" s="13">
        <v>1</v>
      </c>
      <c r="E10" s="13">
        <v>24</v>
      </c>
      <c r="F10" s="13">
        <v>34</v>
      </c>
    </row>
    <row r="11" spans="1:6" x14ac:dyDescent="0.2">
      <c r="A11" s="14" t="s">
        <v>2047</v>
      </c>
      <c r="B11" s="13">
        <v>2</v>
      </c>
      <c r="C11" s="13">
        <v>18</v>
      </c>
      <c r="D11" s="13">
        <v>1</v>
      </c>
      <c r="E11" s="13">
        <v>28</v>
      </c>
      <c r="F11" s="13">
        <v>49</v>
      </c>
    </row>
    <row r="12" spans="1:6" x14ac:dyDescent="0.2">
      <c r="A12" s="14" t="s">
        <v>2037</v>
      </c>
      <c r="B12" s="13">
        <v>2</v>
      </c>
      <c r="C12" s="13">
        <v>24</v>
      </c>
      <c r="D12" s="13">
        <v>1</v>
      </c>
      <c r="E12" s="13">
        <v>45</v>
      </c>
      <c r="F12" s="13">
        <v>72</v>
      </c>
    </row>
    <row r="13" spans="1:6" x14ac:dyDescent="0.2">
      <c r="A13" s="14" t="s">
        <v>2039</v>
      </c>
      <c r="B13" s="13">
        <v>17</v>
      </c>
      <c r="C13" s="13">
        <v>106</v>
      </c>
      <c r="D13" s="13">
        <v>1</v>
      </c>
      <c r="E13" s="13">
        <v>149</v>
      </c>
      <c r="F13" s="13">
        <v>273</v>
      </c>
    </row>
    <row r="14" spans="1:6" x14ac:dyDescent="0.2">
      <c r="A14" s="14" t="s">
        <v>2069</v>
      </c>
      <c r="B14" s="13">
        <v>44</v>
      </c>
      <c r="C14" s="13">
        <v>274</v>
      </c>
      <c r="D14" s="13">
        <v>9</v>
      </c>
      <c r="E14" s="13">
        <v>436</v>
      </c>
      <c r="F14" s="13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284E-86A0-1B46-9F87-AEA0860613C5}">
  <dimension ref="A1:F30"/>
  <sheetViews>
    <sheetView workbookViewId="0">
      <selection activeCell="B19" sqref="B19:F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2" t="s">
        <v>6</v>
      </c>
      <c r="B1" t="s">
        <v>2066</v>
      </c>
    </row>
    <row r="2" spans="1:6" x14ac:dyDescent="0.2">
      <c r="A2" s="12" t="s">
        <v>2031</v>
      </c>
      <c r="B2" t="s">
        <v>2066</v>
      </c>
    </row>
    <row r="4" spans="1:6" x14ac:dyDescent="0.2">
      <c r="A4" s="12" t="s">
        <v>2067</v>
      </c>
      <c r="B4" s="12" t="s">
        <v>2070</v>
      </c>
    </row>
    <row r="5" spans="1:6" x14ac:dyDescent="0.2">
      <c r="A5" s="12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4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14" t="s">
        <v>2065</v>
      </c>
      <c r="B7" s="13"/>
      <c r="C7" s="13"/>
      <c r="D7" s="13"/>
      <c r="E7" s="13">
        <v>4</v>
      </c>
      <c r="F7" s="13">
        <v>4</v>
      </c>
    </row>
    <row r="8" spans="1:6" x14ac:dyDescent="0.2">
      <c r="A8" s="14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14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14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14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14" t="s">
        <v>2034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14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14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14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14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14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14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14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14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14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14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14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14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14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14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14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14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14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14" t="s">
        <v>2069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6CB-1370-304F-A5F0-1D468E32AFA7}">
  <dimension ref="A1:E18"/>
  <sheetViews>
    <sheetView zoomScale="119" workbookViewId="0">
      <selection activeCell="P22" sqref="P22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7" width="7.6640625" bestFit="1" customWidth="1"/>
    <col min="8" max="9" width="6.83203125" bestFit="1" customWidth="1"/>
    <col min="10" max="10" width="7.1640625" bestFit="1" customWidth="1"/>
    <col min="11" max="32" width="7.6640625" bestFit="1" customWidth="1"/>
    <col min="33" max="33" width="6.5" bestFit="1" customWidth="1"/>
    <col min="34" max="50" width="7.6640625" bestFit="1" customWidth="1"/>
    <col min="51" max="51" width="7" bestFit="1" customWidth="1"/>
    <col min="52" max="54" width="7.6640625" bestFit="1" customWidth="1"/>
    <col min="55" max="55" width="7" bestFit="1" customWidth="1"/>
    <col min="56" max="61" width="7.6640625" bestFit="1" customWidth="1"/>
    <col min="62" max="62" width="7" bestFit="1" customWidth="1"/>
    <col min="63" max="64" width="7.6640625" bestFit="1" customWidth="1"/>
    <col min="65" max="65" width="6.83203125" bestFit="1" customWidth="1"/>
    <col min="66" max="69" width="7.6640625" bestFit="1" customWidth="1"/>
    <col min="70" max="70" width="6.83203125" bestFit="1" customWidth="1"/>
    <col min="71" max="71" width="7.6640625" bestFit="1" customWidth="1"/>
    <col min="72" max="72" width="6.6640625" bestFit="1" customWidth="1"/>
    <col min="73" max="79" width="7.6640625" bestFit="1" customWidth="1"/>
    <col min="80" max="80" width="6.6640625" bestFit="1" customWidth="1"/>
    <col min="81" max="81" width="7.6640625" bestFit="1" customWidth="1"/>
    <col min="82" max="82" width="6.6640625" bestFit="1" customWidth="1"/>
    <col min="83" max="88" width="7.6640625" bestFit="1" customWidth="1"/>
    <col min="89" max="89" width="7" bestFit="1" customWidth="1"/>
    <col min="90" max="93" width="7.6640625" bestFit="1" customWidth="1"/>
    <col min="94" max="94" width="7" bestFit="1" customWidth="1"/>
    <col min="95" max="119" width="7.6640625" bestFit="1" customWidth="1"/>
    <col min="120" max="120" width="7.1640625" bestFit="1" customWidth="1"/>
    <col min="121" max="131" width="7.6640625" bestFit="1" customWidth="1"/>
    <col min="132" max="132" width="7.5" bestFit="1" customWidth="1"/>
    <col min="133" max="157" width="7.6640625" bestFit="1" customWidth="1"/>
    <col min="158" max="158" width="7" bestFit="1" customWidth="1"/>
    <col min="159" max="162" width="7.6640625" bestFit="1" customWidth="1"/>
    <col min="163" max="163" width="6.83203125" bestFit="1" customWidth="1"/>
    <col min="164" max="165" width="7.6640625" bestFit="1" customWidth="1"/>
    <col min="166" max="166" width="6.6640625" bestFit="1" customWidth="1"/>
    <col min="167" max="173" width="7.6640625" bestFit="1" customWidth="1"/>
    <col min="174" max="174" width="7.1640625" bestFit="1" customWidth="1"/>
    <col min="175" max="190" width="7.6640625" bestFit="1" customWidth="1"/>
    <col min="191" max="191" width="6.5" bestFit="1" customWidth="1"/>
    <col min="192" max="195" width="7.6640625" bestFit="1" customWidth="1"/>
    <col min="196" max="196" width="6.5" bestFit="1" customWidth="1"/>
    <col min="197" max="203" width="7.6640625" bestFit="1" customWidth="1"/>
    <col min="204" max="204" width="6.83203125" bestFit="1" customWidth="1"/>
    <col min="205" max="250" width="7.6640625" bestFit="1" customWidth="1"/>
    <col min="251" max="251" width="6.6640625" bestFit="1" customWidth="1"/>
    <col min="252" max="290" width="7.6640625" bestFit="1" customWidth="1"/>
    <col min="291" max="291" width="7.5" bestFit="1" customWidth="1"/>
    <col min="292" max="305" width="7.6640625" bestFit="1" customWidth="1"/>
    <col min="306" max="306" width="6" bestFit="1" customWidth="1"/>
    <col min="307" max="314" width="7.6640625" bestFit="1" customWidth="1"/>
    <col min="315" max="315" width="7" bestFit="1" customWidth="1"/>
    <col min="316" max="335" width="7.6640625" bestFit="1" customWidth="1"/>
    <col min="336" max="336" width="7" bestFit="1" customWidth="1"/>
    <col min="337" max="345" width="7.6640625" bestFit="1" customWidth="1"/>
    <col min="346" max="346" width="6.5" bestFit="1" customWidth="1"/>
    <col min="347" max="348" width="7.6640625" bestFit="1" customWidth="1"/>
    <col min="349" max="349" width="6.83203125" bestFit="1" customWidth="1"/>
    <col min="350" max="378" width="7.6640625" bestFit="1" customWidth="1"/>
    <col min="379" max="379" width="6.5" bestFit="1" customWidth="1"/>
    <col min="380" max="423" width="7.6640625" bestFit="1" customWidth="1"/>
    <col min="424" max="424" width="7" bestFit="1" customWidth="1"/>
    <col min="425" max="437" width="7.6640625" bestFit="1" customWidth="1"/>
    <col min="438" max="438" width="6.5" bestFit="1" customWidth="1"/>
    <col min="439" max="440" width="7.6640625" bestFit="1" customWidth="1"/>
    <col min="441" max="441" width="6.83203125" bestFit="1" customWidth="1"/>
    <col min="442" max="444" width="7.6640625" bestFit="1" customWidth="1"/>
    <col min="445" max="445" width="6.83203125" bestFit="1" customWidth="1"/>
    <col min="446" max="491" width="7.6640625" bestFit="1" customWidth="1"/>
    <col min="492" max="492" width="7" bestFit="1" customWidth="1"/>
    <col min="493" max="498" width="7.6640625" bestFit="1" customWidth="1"/>
    <col min="499" max="499" width="6.83203125" bestFit="1" customWidth="1"/>
    <col min="500" max="511" width="7.6640625" bestFit="1" customWidth="1"/>
    <col min="512" max="512" width="7.1640625" bestFit="1" customWidth="1"/>
    <col min="513" max="518" width="7.6640625" bestFit="1" customWidth="1"/>
    <col min="519" max="519" width="7" bestFit="1" customWidth="1"/>
    <col min="520" max="539" width="7.6640625" bestFit="1" customWidth="1"/>
    <col min="540" max="540" width="7.1640625" bestFit="1" customWidth="1"/>
    <col min="541" max="564" width="7.6640625" bestFit="1" customWidth="1"/>
    <col min="565" max="565" width="6.5" bestFit="1" customWidth="1"/>
    <col min="566" max="577" width="7.6640625" bestFit="1" customWidth="1"/>
    <col min="578" max="578" width="7" bestFit="1" customWidth="1"/>
    <col min="579" max="593" width="7.6640625" bestFit="1" customWidth="1"/>
    <col min="594" max="594" width="7.1640625" bestFit="1" customWidth="1"/>
    <col min="595" max="596" width="7.6640625" bestFit="1" customWidth="1"/>
    <col min="597" max="597" width="7" bestFit="1" customWidth="1"/>
    <col min="598" max="624" width="7.6640625" bestFit="1" customWidth="1"/>
    <col min="625" max="625" width="7.1640625" bestFit="1" customWidth="1"/>
    <col min="626" max="649" width="7.6640625" bestFit="1" customWidth="1"/>
    <col min="650" max="650" width="6" bestFit="1" customWidth="1"/>
    <col min="651" max="654" width="7.6640625" bestFit="1" customWidth="1"/>
    <col min="655" max="655" width="6" bestFit="1" customWidth="1"/>
    <col min="656" max="659" width="7.6640625" bestFit="1" customWidth="1"/>
    <col min="660" max="660" width="7" bestFit="1" customWidth="1"/>
    <col min="661" max="693" width="7.6640625" bestFit="1" customWidth="1"/>
    <col min="694" max="694" width="7" bestFit="1" customWidth="1"/>
    <col min="695" max="711" width="7.6640625" bestFit="1" customWidth="1"/>
    <col min="712" max="712" width="6.83203125" bestFit="1" customWidth="1"/>
    <col min="713" max="722" width="7.6640625" bestFit="1" customWidth="1"/>
    <col min="723" max="723" width="6.6640625" bestFit="1" customWidth="1"/>
    <col min="724" max="754" width="7.6640625" bestFit="1" customWidth="1"/>
    <col min="755" max="755" width="6" bestFit="1" customWidth="1"/>
    <col min="756" max="762" width="7.6640625" bestFit="1" customWidth="1"/>
    <col min="763" max="763" width="6.83203125" bestFit="1" customWidth="1"/>
    <col min="764" max="791" width="7.6640625" bestFit="1" customWidth="1"/>
    <col min="792" max="792" width="6.5" bestFit="1" customWidth="1"/>
    <col min="793" max="794" width="7.6640625" bestFit="1" customWidth="1"/>
    <col min="795" max="795" width="6.5" bestFit="1" customWidth="1"/>
    <col min="796" max="823" width="7.6640625" bestFit="1" customWidth="1"/>
    <col min="824" max="824" width="7.5" bestFit="1" customWidth="1"/>
    <col min="825" max="852" width="7.6640625" bestFit="1" customWidth="1"/>
    <col min="853" max="853" width="6.6640625" bestFit="1" customWidth="1"/>
    <col min="854" max="880" width="7.6640625" bestFit="1" customWidth="1"/>
    <col min="881" max="881" width="13" bestFit="1" customWidth="1"/>
    <col min="882" max="882" width="8" bestFit="1" customWidth="1"/>
    <col min="883" max="883" width="7.6640625" bestFit="1" customWidth="1"/>
    <col min="884" max="884" width="6.5" bestFit="1" customWidth="1"/>
    <col min="885" max="885" width="6.83203125" bestFit="1" customWidth="1"/>
    <col min="886" max="886" width="7.6640625" bestFit="1" customWidth="1"/>
    <col min="887" max="887" width="6.83203125" bestFit="1" customWidth="1"/>
    <col min="888" max="896" width="7.6640625" bestFit="1" customWidth="1"/>
    <col min="897" max="897" width="7.1640625" bestFit="1" customWidth="1"/>
    <col min="898" max="899" width="7.6640625" bestFit="1" customWidth="1"/>
    <col min="900" max="900" width="6.6640625" bestFit="1" customWidth="1"/>
    <col min="901" max="902" width="7.6640625" bestFit="1" customWidth="1"/>
    <col min="903" max="903" width="6.6640625" bestFit="1" customWidth="1"/>
    <col min="904" max="904" width="7.6640625" bestFit="1" customWidth="1"/>
    <col min="905" max="905" width="6.6640625" bestFit="1" customWidth="1"/>
    <col min="906" max="906" width="7.5" bestFit="1" customWidth="1"/>
    <col min="907" max="909" width="7.6640625" bestFit="1" customWidth="1"/>
    <col min="910" max="910" width="7.5" bestFit="1" customWidth="1"/>
    <col min="911" max="917" width="7.6640625" bestFit="1" customWidth="1"/>
    <col min="918" max="918" width="6.5" bestFit="1" customWidth="1"/>
    <col min="919" max="919" width="7.6640625" bestFit="1" customWidth="1"/>
    <col min="920" max="921" width="6.5" bestFit="1" customWidth="1"/>
    <col min="922" max="922" width="7.6640625" bestFit="1" customWidth="1"/>
    <col min="923" max="924" width="6" bestFit="1" customWidth="1"/>
    <col min="925" max="928" width="7.6640625" bestFit="1" customWidth="1"/>
    <col min="929" max="929" width="6" bestFit="1" customWidth="1"/>
    <col min="930" max="931" width="7.6640625" bestFit="1" customWidth="1"/>
    <col min="932" max="933" width="7" bestFit="1" customWidth="1"/>
    <col min="934" max="939" width="7.6640625" bestFit="1" customWidth="1"/>
    <col min="940" max="941" width="7" bestFit="1" customWidth="1"/>
    <col min="942" max="942" width="7.6640625" bestFit="1" customWidth="1"/>
    <col min="943" max="943" width="7" bestFit="1" customWidth="1"/>
    <col min="944" max="944" width="7.6640625" bestFit="1" customWidth="1"/>
    <col min="945" max="948" width="6.83203125" bestFit="1" customWidth="1"/>
    <col min="949" max="953" width="7.6640625" bestFit="1" customWidth="1"/>
    <col min="954" max="954" width="6.6640625" bestFit="1" customWidth="1"/>
    <col min="955" max="956" width="7.6640625" bestFit="1" customWidth="1"/>
    <col min="957" max="957" width="6.6640625" bestFit="1" customWidth="1"/>
    <col min="958" max="958" width="7.6640625" bestFit="1" customWidth="1"/>
    <col min="959" max="959" width="6.6640625" bestFit="1" customWidth="1"/>
    <col min="960" max="966" width="7.6640625" bestFit="1" customWidth="1"/>
    <col min="967" max="967" width="7.1640625" bestFit="1" customWidth="1"/>
    <col min="968" max="970" width="7.6640625" bestFit="1" customWidth="1"/>
    <col min="971" max="971" width="7" bestFit="1" customWidth="1"/>
    <col min="972" max="972" width="7.6640625" bestFit="1" customWidth="1"/>
    <col min="973" max="973" width="7" bestFit="1" customWidth="1"/>
    <col min="974" max="976" width="7.6640625" bestFit="1" customWidth="1"/>
    <col min="977" max="977" width="6.5" bestFit="1" customWidth="1"/>
    <col min="978" max="978" width="7.6640625" bestFit="1" customWidth="1"/>
    <col min="979" max="980" width="6.5" bestFit="1" customWidth="1"/>
    <col min="981" max="982" width="7.6640625" bestFit="1" customWidth="1"/>
    <col min="983" max="984" width="6.5" bestFit="1" customWidth="1"/>
    <col min="985" max="985" width="7.6640625" bestFit="1" customWidth="1"/>
    <col min="986" max="987" width="6.5" bestFit="1" customWidth="1"/>
    <col min="988" max="988" width="7.6640625" bestFit="1" customWidth="1"/>
    <col min="989" max="990" width="6.83203125" bestFit="1" customWidth="1"/>
    <col min="991" max="993" width="7.6640625" bestFit="1" customWidth="1"/>
    <col min="994" max="994" width="6.83203125" bestFit="1" customWidth="1"/>
    <col min="995" max="996" width="7.6640625" bestFit="1" customWidth="1"/>
    <col min="997" max="998" width="7.1640625" bestFit="1" customWidth="1"/>
    <col min="999" max="1001" width="7.6640625" bestFit="1" customWidth="1"/>
    <col min="1002" max="1008" width="6.6640625" bestFit="1" customWidth="1"/>
    <col min="1009" max="1009" width="7.6640625" bestFit="1" customWidth="1"/>
    <col min="1010" max="1011" width="7.5" bestFit="1" customWidth="1"/>
    <col min="1012" max="1012" width="7.6640625" bestFit="1" customWidth="1"/>
    <col min="1013" max="1014" width="7.5" bestFit="1" customWidth="1"/>
    <col min="1015" max="1017" width="7.6640625" bestFit="1" customWidth="1"/>
    <col min="1018" max="1018" width="7.5" bestFit="1" customWidth="1"/>
    <col min="1019" max="1019" width="7.6640625" bestFit="1" customWidth="1"/>
    <col min="1020" max="1020" width="6.5" bestFit="1" customWidth="1"/>
    <col min="1021" max="1021" width="7.6640625" bestFit="1" customWidth="1"/>
    <col min="1022" max="1022" width="6.5" bestFit="1" customWidth="1"/>
    <col min="1023" max="1023" width="7.6640625" bestFit="1" customWidth="1"/>
    <col min="1024" max="1024" width="6.5" bestFit="1" customWidth="1"/>
    <col min="1025" max="1025" width="7.6640625" bestFit="1" customWidth="1"/>
    <col min="1026" max="1026" width="6" bestFit="1" customWidth="1"/>
    <col min="1027" max="1029" width="7.6640625" bestFit="1" customWidth="1"/>
    <col min="1030" max="1031" width="6" bestFit="1" customWidth="1"/>
    <col min="1032" max="1036" width="7.6640625" bestFit="1" customWidth="1"/>
    <col min="1037" max="1037" width="7" bestFit="1" customWidth="1"/>
    <col min="1038" max="1043" width="7.6640625" bestFit="1" customWidth="1"/>
    <col min="1044" max="1045" width="6.83203125" bestFit="1" customWidth="1"/>
    <col min="1046" max="1050" width="7.6640625" bestFit="1" customWidth="1"/>
    <col min="1051" max="1051" width="6.6640625" bestFit="1" customWidth="1"/>
    <col min="1052" max="1052" width="7.6640625" bestFit="1" customWidth="1"/>
    <col min="1053" max="1053" width="6.6640625" bestFit="1" customWidth="1"/>
    <col min="1054" max="1057" width="7.6640625" bestFit="1" customWidth="1"/>
    <col min="1058" max="1058" width="7.1640625" bestFit="1" customWidth="1"/>
    <col min="1059" max="1061" width="7.6640625" bestFit="1" customWidth="1"/>
    <col min="1062" max="1062" width="7" bestFit="1" customWidth="1"/>
    <col min="1063" max="1064" width="7.6640625" bestFit="1" customWidth="1"/>
    <col min="1065" max="1065" width="7" bestFit="1" customWidth="1"/>
    <col min="1066" max="1066" width="7.6640625" bestFit="1" customWidth="1"/>
    <col min="1067" max="1067" width="7" bestFit="1" customWidth="1"/>
    <col min="1068" max="1068" width="7.6640625" bestFit="1" customWidth="1"/>
    <col min="1069" max="1069" width="7" bestFit="1" customWidth="1"/>
    <col min="1070" max="1071" width="7.6640625" bestFit="1" customWidth="1"/>
    <col min="1072" max="1075" width="6.5" bestFit="1" customWidth="1"/>
    <col min="1076" max="1078" width="7.6640625" bestFit="1" customWidth="1"/>
    <col min="1079" max="1079" width="6.83203125" bestFit="1" customWidth="1"/>
    <col min="1080" max="1080" width="7.6640625" bestFit="1" customWidth="1"/>
    <col min="1081" max="1082" width="6.83203125" bestFit="1" customWidth="1"/>
    <col min="1083" max="1085" width="7.6640625" bestFit="1" customWidth="1"/>
    <col min="1086" max="1089" width="7.1640625" bestFit="1" customWidth="1"/>
    <col min="1090" max="1091" width="7.6640625" bestFit="1" customWidth="1"/>
    <col min="1092" max="1093" width="7.1640625" bestFit="1" customWidth="1"/>
    <col min="1094" max="1094" width="6.6640625" bestFit="1" customWidth="1"/>
    <col min="1095" max="1095" width="7.6640625" bestFit="1" customWidth="1"/>
    <col min="1096" max="1096" width="6.6640625" bestFit="1" customWidth="1"/>
    <col min="1097" max="1099" width="7.6640625" bestFit="1" customWidth="1"/>
    <col min="1100" max="1100" width="6.6640625" bestFit="1" customWidth="1"/>
    <col min="1101" max="1101" width="7.5" bestFit="1" customWidth="1"/>
    <col min="1102" max="1102" width="7.6640625" bestFit="1" customWidth="1"/>
    <col min="1103" max="1104" width="7.5" bestFit="1" customWidth="1"/>
    <col min="1105" max="1108" width="7.6640625" bestFit="1" customWidth="1"/>
    <col min="1109" max="1109" width="6.5" bestFit="1" customWidth="1"/>
    <col min="1110" max="1110" width="7.6640625" bestFit="1" customWidth="1"/>
    <col min="1111" max="1112" width="6.5" bestFit="1" customWidth="1"/>
    <col min="1113" max="1114" width="6" bestFit="1" customWidth="1"/>
    <col min="1115" max="1117" width="7.6640625" bestFit="1" customWidth="1"/>
    <col min="1118" max="1119" width="7" bestFit="1" customWidth="1"/>
    <col min="1120" max="1126" width="7.6640625" bestFit="1" customWidth="1"/>
    <col min="1127" max="1127" width="6.83203125" bestFit="1" customWidth="1"/>
    <col min="1128" max="1128" width="7.6640625" bestFit="1" customWidth="1"/>
    <col min="1129" max="1130" width="6.6640625" bestFit="1" customWidth="1"/>
    <col min="1131" max="1133" width="7.6640625" bestFit="1" customWidth="1"/>
    <col min="1134" max="1134" width="7.1640625" bestFit="1" customWidth="1"/>
    <col min="1135" max="1139" width="7.6640625" bestFit="1" customWidth="1"/>
    <col min="1140" max="1140" width="7" bestFit="1" customWidth="1"/>
    <col min="1141" max="1141" width="7.6640625" bestFit="1" customWidth="1"/>
    <col min="1142" max="1142" width="7" bestFit="1" customWidth="1"/>
    <col min="1143" max="1143" width="7.6640625" bestFit="1" customWidth="1"/>
    <col min="1144" max="1145" width="6.5" bestFit="1" customWidth="1"/>
    <col min="1146" max="1150" width="7.6640625" bestFit="1" customWidth="1"/>
    <col min="1151" max="1151" width="6.83203125" bestFit="1" customWidth="1"/>
    <col min="1152" max="1152" width="7.6640625" bestFit="1" customWidth="1"/>
    <col min="1153" max="1153" width="7.1640625" bestFit="1" customWidth="1"/>
    <col min="1154" max="1155" width="7.6640625" bestFit="1" customWidth="1"/>
    <col min="1156" max="1159" width="7.1640625" bestFit="1" customWidth="1"/>
    <col min="1160" max="1163" width="7.6640625" bestFit="1" customWidth="1"/>
    <col min="1164" max="1165" width="6.6640625" bestFit="1" customWidth="1"/>
    <col min="1166" max="1168" width="7.5" bestFit="1" customWidth="1"/>
    <col min="1169" max="1173" width="7.6640625" bestFit="1" customWidth="1"/>
    <col min="1174" max="1174" width="6.5" bestFit="1" customWidth="1"/>
    <col min="1175" max="1178" width="7.6640625" bestFit="1" customWidth="1"/>
    <col min="1179" max="1179" width="6.5" bestFit="1" customWidth="1"/>
    <col min="1180" max="1182" width="7.6640625" bestFit="1" customWidth="1"/>
    <col min="1183" max="1184" width="6" bestFit="1" customWidth="1"/>
    <col min="1185" max="1187" width="7.6640625" bestFit="1" customWidth="1"/>
    <col min="1188" max="1188" width="6" bestFit="1" customWidth="1"/>
    <col min="1189" max="1190" width="7" bestFit="1" customWidth="1"/>
    <col min="1191" max="1191" width="7.6640625" bestFit="1" customWidth="1"/>
    <col min="1192" max="1194" width="7" bestFit="1" customWidth="1"/>
    <col min="1195" max="1196" width="7.6640625" bestFit="1" customWidth="1"/>
    <col min="1197" max="1197" width="6.83203125" bestFit="1" customWidth="1"/>
    <col min="1198" max="1198" width="7.6640625" bestFit="1" customWidth="1"/>
    <col min="1199" max="1199" width="6.83203125" bestFit="1" customWidth="1"/>
    <col min="1200" max="1200" width="7.6640625" bestFit="1" customWidth="1"/>
    <col min="1201" max="1201" width="6.83203125" bestFit="1" customWidth="1"/>
    <col min="1202" max="1202" width="7.6640625" bestFit="1" customWidth="1"/>
    <col min="1203" max="1203" width="6.6640625" bestFit="1" customWidth="1"/>
    <col min="1204" max="1204" width="7.6640625" bestFit="1" customWidth="1"/>
    <col min="1205" max="1206" width="6.6640625" bestFit="1" customWidth="1"/>
    <col min="1207" max="1211" width="7.6640625" bestFit="1" customWidth="1"/>
    <col min="1212" max="1214" width="7.1640625" bestFit="1" customWidth="1"/>
    <col min="1215" max="1215" width="7.6640625" bestFit="1" customWidth="1"/>
    <col min="1216" max="1217" width="7" bestFit="1" customWidth="1"/>
    <col min="1218" max="1219" width="7.6640625" bestFit="1" customWidth="1"/>
    <col min="1220" max="1220" width="7" bestFit="1" customWidth="1"/>
    <col min="1221" max="1223" width="7.6640625" bestFit="1" customWidth="1"/>
    <col min="1224" max="1225" width="6.5" bestFit="1" customWidth="1"/>
    <col min="1226" max="1229" width="7.6640625" bestFit="1" customWidth="1"/>
    <col min="1230" max="1231" width="6.83203125" bestFit="1" customWidth="1"/>
    <col min="1232" max="1236" width="7.6640625" bestFit="1" customWidth="1"/>
    <col min="1237" max="1237" width="7.1640625" bestFit="1" customWidth="1"/>
    <col min="1238" max="1239" width="7.6640625" bestFit="1" customWidth="1"/>
    <col min="1240" max="1240" width="7.1640625" bestFit="1" customWidth="1"/>
    <col min="1241" max="1247" width="7.6640625" bestFit="1" customWidth="1"/>
    <col min="1248" max="1248" width="7.5" bestFit="1" customWidth="1"/>
    <col min="1249" max="1249" width="7.6640625" bestFit="1" customWidth="1"/>
    <col min="1250" max="1256" width="7.5" bestFit="1" customWidth="1"/>
    <col min="1257" max="1259" width="7.6640625" bestFit="1" customWidth="1"/>
    <col min="1260" max="1260" width="6.5" bestFit="1" customWidth="1"/>
    <col min="1261" max="1263" width="7.6640625" bestFit="1" customWidth="1"/>
    <col min="1264" max="1265" width="6.5" bestFit="1" customWidth="1"/>
    <col min="1266" max="1267" width="7.6640625" bestFit="1" customWidth="1"/>
    <col min="1268" max="1268" width="6" bestFit="1" customWidth="1"/>
    <col min="1269" max="1271" width="7.6640625" bestFit="1" customWidth="1"/>
    <col min="1272" max="1272" width="6" bestFit="1" customWidth="1"/>
    <col min="1273" max="1276" width="7.6640625" bestFit="1" customWidth="1"/>
    <col min="1277" max="1277" width="7" bestFit="1" customWidth="1"/>
    <col min="1278" max="1283" width="7.6640625" bestFit="1" customWidth="1"/>
    <col min="1284" max="1284" width="6.83203125" bestFit="1" customWidth="1"/>
    <col min="1285" max="1286" width="7.6640625" bestFit="1" customWidth="1"/>
    <col min="1287" max="1287" width="6.83203125" bestFit="1" customWidth="1"/>
    <col min="1288" max="1288" width="6.6640625" bestFit="1" customWidth="1"/>
    <col min="1289" max="1291" width="7.6640625" bestFit="1" customWidth="1"/>
    <col min="1292" max="1293" width="6.6640625" bestFit="1" customWidth="1"/>
    <col min="1294" max="1296" width="7.6640625" bestFit="1" customWidth="1"/>
    <col min="1297" max="1300" width="7.1640625" bestFit="1" customWidth="1"/>
    <col min="1301" max="1301" width="7.6640625" bestFit="1" customWidth="1"/>
    <col min="1302" max="1302" width="7.1640625" bestFit="1" customWidth="1"/>
    <col min="1303" max="1303" width="7" bestFit="1" customWidth="1"/>
    <col min="1304" max="1306" width="7.6640625" bestFit="1" customWidth="1"/>
    <col min="1307" max="1310" width="7" bestFit="1" customWidth="1"/>
    <col min="1311" max="1311" width="7.6640625" bestFit="1" customWidth="1"/>
    <col min="1312" max="1312" width="6.5" bestFit="1" customWidth="1"/>
    <col min="1313" max="1318" width="7.6640625" bestFit="1" customWidth="1"/>
    <col min="1319" max="1319" width="6.5" bestFit="1" customWidth="1"/>
    <col min="1320" max="1321" width="7.6640625" bestFit="1" customWidth="1"/>
    <col min="1322" max="1322" width="6.83203125" bestFit="1" customWidth="1"/>
    <col min="1323" max="1323" width="7.6640625" bestFit="1" customWidth="1"/>
    <col min="1324" max="1324" width="6.83203125" bestFit="1" customWidth="1"/>
    <col min="1325" max="1328" width="7.6640625" bestFit="1" customWidth="1"/>
    <col min="1329" max="1329" width="6.83203125" bestFit="1" customWidth="1"/>
    <col min="1330" max="1330" width="7.6640625" bestFit="1" customWidth="1"/>
    <col min="1331" max="1331" width="7.1640625" bestFit="1" customWidth="1"/>
    <col min="1332" max="1332" width="6.6640625" bestFit="1" customWidth="1"/>
    <col min="1333" max="1335" width="7.6640625" bestFit="1" customWidth="1"/>
    <col min="1336" max="1337" width="6.6640625" bestFit="1" customWidth="1"/>
    <col min="1338" max="1341" width="7.6640625" bestFit="1" customWidth="1"/>
    <col min="1342" max="1343" width="7.5" bestFit="1" customWidth="1"/>
    <col min="1344" max="1346" width="7.6640625" bestFit="1" customWidth="1"/>
    <col min="1347" max="1349" width="6.5" bestFit="1" customWidth="1"/>
    <col min="1350" max="1351" width="7.6640625" bestFit="1" customWidth="1"/>
    <col min="1352" max="1352" width="6.5" bestFit="1" customWidth="1"/>
    <col min="1353" max="1355" width="7.6640625" bestFit="1" customWidth="1"/>
    <col min="1356" max="1358" width="6" bestFit="1" customWidth="1"/>
    <col min="1359" max="1359" width="7.6640625" bestFit="1" customWidth="1"/>
    <col min="1360" max="1360" width="6" bestFit="1" customWidth="1"/>
    <col min="1361" max="1361" width="7.6640625" bestFit="1" customWidth="1"/>
    <col min="1362" max="1362" width="6" bestFit="1" customWidth="1"/>
    <col min="1363" max="1365" width="7.6640625" bestFit="1" customWidth="1"/>
    <col min="1366" max="1371" width="7" bestFit="1" customWidth="1"/>
    <col min="1372" max="1375" width="7.6640625" bestFit="1" customWidth="1"/>
    <col min="1376" max="1376" width="6.83203125" bestFit="1" customWidth="1"/>
    <col min="1377" max="1377" width="7.6640625" bestFit="1" customWidth="1"/>
    <col min="1378" max="1378" width="6.83203125" bestFit="1" customWidth="1"/>
    <col min="1379" max="1380" width="7.6640625" bestFit="1" customWidth="1"/>
    <col min="1381" max="1381" width="6.6640625" bestFit="1" customWidth="1"/>
    <col min="1382" max="1382" width="7.6640625" bestFit="1" customWidth="1"/>
    <col min="1383" max="1385" width="6.6640625" bestFit="1" customWidth="1"/>
    <col min="1386" max="1386" width="7.6640625" bestFit="1" customWidth="1"/>
    <col min="1387" max="1387" width="6.6640625" bestFit="1" customWidth="1"/>
    <col min="1388" max="1388" width="7.1640625" bestFit="1" customWidth="1"/>
    <col min="1389" max="1390" width="7.6640625" bestFit="1" customWidth="1"/>
    <col min="1391" max="1391" width="7.1640625" bestFit="1" customWidth="1"/>
    <col min="1392" max="1392" width="7.6640625" bestFit="1" customWidth="1"/>
    <col min="1393" max="1393" width="7.1640625" bestFit="1" customWidth="1"/>
    <col min="1394" max="1396" width="7.6640625" bestFit="1" customWidth="1"/>
    <col min="1397" max="1398" width="7" bestFit="1" customWidth="1"/>
    <col min="1399" max="1399" width="7.6640625" bestFit="1" customWidth="1"/>
    <col min="1400" max="1400" width="7" bestFit="1" customWidth="1"/>
    <col min="1401" max="1402" width="7.6640625" bestFit="1" customWidth="1"/>
    <col min="1403" max="1403" width="6.5" bestFit="1" customWidth="1"/>
    <col min="1404" max="1404" width="7.6640625" bestFit="1" customWidth="1"/>
    <col min="1405" max="1409" width="6.5" bestFit="1" customWidth="1"/>
    <col min="1410" max="1410" width="7.6640625" bestFit="1" customWidth="1"/>
    <col min="1411" max="1412" width="6.83203125" bestFit="1" customWidth="1"/>
    <col min="1413" max="1414" width="7.6640625" bestFit="1" customWidth="1"/>
    <col min="1415" max="1416" width="6.83203125" bestFit="1" customWidth="1"/>
    <col min="1417" max="1418" width="7.6640625" bestFit="1" customWidth="1"/>
    <col min="1419" max="1419" width="7.1640625" bestFit="1" customWidth="1"/>
    <col min="1420" max="1420" width="7.6640625" bestFit="1" customWidth="1"/>
    <col min="1421" max="1421" width="7.1640625" bestFit="1" customWidth="1"/>
    <col min="1422" max="1423" width="7.6640625" bestFit="1" customWidth="1"/>
    <col min="1424" max="1425" width="7.1640625" bestFit="1" customWidth="1"/>
    <col min="1426" max="1431" width="7.6640625" bestFit="1" customWidth="1"/>
    <col min="1432" max="1432" width="6.6640625" bestFit="1" customWidth="1"/>
    <col min="1433" max="1434" width="7.6640625" bestFit="1" customWidth="1"/>
    <col min="1435" max="1436" width="7.5" bestFit="1" customWidth="1"/>
    <col min="1437" max="1437" width="7.6640625" bestFit="1" customWidth="1"/>
    <col min="1438" max="1440" width="7.5" bestFit="1" customWidth="1"/>
    <col min="1441" max="1443" width="7.6640625" bestFit="1" customWidth="1"/>
    <col min="1444" max="1444" width="6.5" bestFit="1" customWidth="1"/>
    <col min="1445" max="1446" width="7.6640625" bestFit="1" customWidth="1"/>
    <col min="1447" max="1447" width="6" bestFit="1" customWidth="1"/>
    <col min="1448" max="1448" width="7.6640625" bestFit="1" customWidth="1"/>
    <col min="1449" max="1449" width="6" bestFit="1" customWidth="1"/>
    <col min="1450" max="1451" width="7.6640625" bestFit="1" customWidth="1"/>
    <col min="1452" max="1453" width="6" bestFit="1" customWidth="1"/>
    <col min="1454" max="1455" width="7.6640625" bestFit="1" customWidth="1"/>
    <col min="1456" max="1456" width="7" bestFit="1" customWidth="1"/>
    <col min="1457" max="1458" width="7.6640625" bestFit="1" customWidth="1"/>
    <col min="1459" max="1459" width="7" bestFit="1" customWidth="1"/>
    <col min="1460" max="1462" width="7.6640625" bestFit="1" customWidth="1"/>
    <col min="1463" max="1463" width="7" bestFit="1" customWidth="1"/>
    <col min="1464" max="1464" width="6.83203125" bestFit="1" customWidth="1"/>
    <col min="1465" max="1466" width="7.6640625" bestFit="1" customWidth="1"/>
    <col min="1467" max="1467" width="6.6640625" bestFit="1" customWidth="1"/>
    <col min="1468" max="1469" width="7.1640625" bestFit="1" customWidth="1"/>
    <col min="1470" max="1471" width="7.6640625" bestFit="1" customWidth="1"/>
    <col min="1472" max="1473" width="7.1640625" bestFit="1" customWidth="1"/>
    <col min="1474" max="1474" width="7.6640625" bestFit="1" customWidth="1"/>
    <col min="1475" max="1475" width="7.1640625" bestFit="1" customWidth="1"/>
    <col min="1476" max="1476" width="7.6640625" bestFit="1" customWidth="1"/>
    <col min="1477" max="1477" width="7" bestFit="1" customWidth="1"/>
    <col min="1478" max="1478" width="7.6640625" bestFit="1" customWidth="1"/>
    <col min="1479" max="1479" width="7" bestFit="1" customWidth="1"/>
    <col min="1480" max="1481" width="7.6640625" bestFit="1" customWidth="1"/>
    <col min="1482" max="1482" width="7" bestFit="1" customWidth="1"/>
    <col min="1483" max="1489" width="7.6640625" bestFit="1" customWidth="1"/>
    <col min="1490" max="1493" width="6.83203125" bestFit="1" customWidth="1"/>
    <col min="1494" max="1500" width="7.6640625" bestFit="1" customWidth="1"/>
    <col min="1501" max="1501" width="7.1640625" bestFit="1" customWidth="1"/>
    <col min="1502" max="1502" width="7.6640625" bestFit="1" customWidth="1"/>
    <col min="1503" max="1503" width="7.1640625" bestFit="1" customWidth="1"/>
    <col min="1504" max="1508" width="7.6640625" bestFit="1" customWidth="1"/>
    <col min="1509" max="1509" width="6.6640625" bestFit="1" customWidth="1"/>
    <col min="1510" max="1511" width="7.6640625" bestFit="1" customWidth="1"/>
    <col min="1512" max="1512" width="6.6640625" bestFit="1" customWidth="1"/>
    <col min="1513" max="1516" width="7.6640625" bestFit="1" customWidth="1"/>
    <col min="1517" max="1518" width="7.5" bestFit="1" customWidth="1"/>
    <col min="1519" max="1527" width="7.6640625" bestFit="1" customWidth="1"/>
    <col min="1528" max="1528" width="6.5" bestFit="1" customWidth="1"/>
    <col min="1529" max="1530" width="7.6640625" bestFit="1" customWidth="1"/>
    <col min="1531" max="1531" width="6" bestFit="1" customWidth="1"/>
    <col min="1532" max="1540" width="7.6640625" bestFit="1" customWidth="1"/>
    <col min="1541" max="1541" width="7" bestFit="1" customWidth="1"/>
    <col min="1542" max="1543" width="7.6640625" bestFit="1" customWidth="1"/>
    <col min="1544" max="1544" width="7" bestFit="1" customWidth="1"/>
    <col min="1545" max="1546" width="7.6640625" bestFit="1" customWidth="1"/>
    <col min="1547" max="1547" width="7" bestFit="1" customWidth="1"/>
    <col min="1548" max="1550" width="7.6640625" bestFit="1" customWidth="1"/>
    <col min="1551" max="1551" width="6.83203125" bestFit="1" customWidth="1"/>
    <col min="1552" max="1552" width="7.6640625" bestFit="1" customWidth="1"/>
    <col min="1553" max="1553" width="6.83203125" bestFit="1" customWidth="1"/>
    <col min="1554" max="1554" width="7.6640625" bestFit="1" customWidth="1"/>
    <col min="1555" max="1555" width="6.6640625" bestFit="1" customWidth="1"/>
    <col min="1556" max="1557" width="7.6640625" bestFit="1" customWidth="1"/>
    <col min="1558" max="1560" width="6.6640625" bestFit="1" customWidth="1"/>
    <col min="1561" max="1561" width="7.6640625" bestFit="1" customWidth="1"/>
    <col min="1562" max="1563" width="7.1640625" bestFit="1" customWidth="1"/>
    <col min="1564" max="1565" width="7.6640625" bestFit="1" customWidth="1"/>
    <col min="1566" max="1566" width="7.1640625" bestFit="1" customWidth="1"/>
    <col min="1567" max="1568" width="7.6640625" bestFit="1" customWidth="1"/>
    <col min="1569" max="1569" width="7.1640625" bestFit="1" customWidth="1"/>
    <col min="1570" max="1576" width="7.6640625" bestFit="1" customWidth="1"/>
    <col min="1577" max="1578" width="7" bestFit="1" customWidth="1"/>
    <col min="1579" max="1579" width="7.6640625" bestFit="1" customWidth="1"/>
    <col min="1580" max="1580" width="6.5" bestFit="1" customWidth="1"/>
    <col min="1581" max="1581" width="7.6640625" bestFit="1" customWidth="1"/>
    <col min="1582" max="1582" width="6.5" bestFit="1" customWidth="1"/>
    <col min="1583" max="1583" width="7.6640625" bestFit="1" customWidth="1"/>
    <col min="1584" max="1584" width="6.5" bestFit="1" customWidth="1"/>
    <col min="1585" max="1586" width="7.6640625" bestFit="1" customWidth="1"/>
    <col min="1587" max="1589" width="6.83203125" bestFit="1" customWidth="1"/>
    <col min="1590" max="1592" width="7.6640625" bestFit="1" customWidth="1"/>
    <col min="1593" max="1593" width="6.83203125" bestFit="1" customWidth="1"/>
    <col min="1594" max="1596" width="7.6640625" bestFit="1" customWidth="1"/>
    <col min="1597" max="1599" width="7.1640625" bestFit="1" customWidth="1"/>
    <col min="1600" max="1603" width="7.6640625" bestFit="1" customWidth="1"/>
    <col min="1604" max="1606" width="6.6640625" bestFit="1" customWidth="1"/>
    <col min="1607" max="1607" width="7.6640625" bestFit="1" customWidth="1"/>
    <col min="1608" max="1609" width="6.6640625" bestFit="1" customWidth="1"/>
    <col min="1610" max="1613" width="7.6640625" bestFit="1" customWidth="1"/>
    <col min="1614" max="1614" width="7.5" bestFit="1" customWidth="1"/>
    <col min="1615" max="1616" width="7.6640625" bestFit="1" customWidth="1"/>
    <col min="1617" max="1617" width="7.5" bestFit="1" customWidth="1"/>
    <col min="1618" max="1618" width="7.6640625" bestFit="1" customWidth="1"/>
    <col min="1619" max="1619" width="6.5" bestFit="1" customWidth="1"/>
    <col min="1620" max="1622" width="7.6640625" bestFit="1" customWidth="1"/>
    <col min="1623" max="1623" width="6.5" bestFit="1" customWidth="1"/>
    <col min="1624" max="1625" width="7.6640625" bestFit="1" customWidth="1"/>
    <col min="1626" max="1626" width="6" bestFit="1" customWidth="1"/>
    <col min="1627" max="1635" width="7.6640625" bestFit="1" customWidth="1"/>
    <col min="1636" max="1639" width="7" bestFit="1" customWidth="1"/>
    <col min="1640" max="1640" width="7.6640625" bestFit="1" customWidth="1"/>
    <col min="1641" max="1641" width="6.83203125" bestFit="1" customWidth="1"/>
    <col min="1642" max="1643" width="7.6640625" bestFit="1" customWidth="1"/>
    <col min="1644" max="1644" width="6.83203125" bestFit="1" customWidth="1"/>
    <col min="1645" max="1646" width="7.6640625" bestFit="1" customWidth="1"/>
    <col min="1647" max="1648" width="6.83203125" bestFit="1" customWidth="1"/>
    <col min="1649" max="1652" width="7.6640625" bestFit="1" customWidth="1"/>
    <col min="1653" max="1653" width="6.6640625" bestFit="1" customWidth="1"/>
    <col min="1654" max="1654" width="7.6640625" bestFit="1" customWidth="1"/>
    <col min="1655" max="1655" width="7.1640625" bestFit="1" customWidth="1"/>
    <col min="1656" max="1661" width="7.6640625" bestFit="1" customWidth="1"/>
    <col min="1662" max="1663" width="7" bestFit="1" customWidth="1"/>
    <col min="1664" max="1664" width="7.6640625" bestFit="1" customWidth="1"/>
    <col min="1665" max="1665" width="7" bestFit="1" customWidth="1"/>
    <col min="1666" max="1668" width="7.6640625" bestFit="1" customWidth="1"/>
    <col min="1669" max="1669" width="6.5" bestFit="1" customWidth="1"/>
    <col min="1670" max="1671" width="7.6640625" bestFit="1" customWidth="1"/>
    <col min="1672" max="1673" width="6.5" bestFit="1" customWidth="1"/>
    <col min="1674" max="1676" width="7.6640625" bestFit="1" customWidth="1"/>
    <col min="1677" max="1677" width="6.5" bestFit="1" customWidth="1"/>
    <col min="1678" max="1680" width="7.6640625" bestFit="1" customWidth="1"/>
    <col min="1681" max="1681" width="6.83203125" bestFit="1" customWidth="1"/>
    <col min="1682" max="1683" width="7.6640625" bestFit="1" customWidth="1"/>
    <col min="1684" max="1684" width="6.83203125" bestFit="1" customWidth="1"/>
    <col min="1685" max="1685" width="7.1640625" bestFit="1" customWidth="1"/>
    <col min="1686" max="1686" width="7.6640625" bestFit="1" customWidth="1"/>
    <col min="1687" max="1688" width="7.1640625" bestFit="1" customWidth="1"/>
    <col min="1689" max="1695" width="7.6640625" bestFit="1" customWidth="1"/>
    <col min="1696" max="1696" width="6.6640625" bestFit="1" customWidth="1"/>
    <col min="1697" max="1697" width="7.6640625" bestFit="1" customWidth="1"/>
    <col min="1698" max="1698" width="6.6640625" bestFit="1" customWidth="1"/>
    <col min="1699" max="1702" width="7.6640625" bestFit="1" customWidth="1"/>
    <col min="1703" max="1703" width="6.6640625" bestFit="1" customWidth="1"/>
    <col min="1704" max="1706" width="7.6640625" bestFit="1" customWidth="1"/>
    <col min="1707" max="1707" width="7.5" bestFit="1" customWidth="1"/>
    <col min="1708" max="1709" width="7.6640625" bestFit="1" customWidth="1"/>
    <col min="1710" max="1711" width="6.5" bestFit="1" customWidth="1"/>
    <col min="1712" max="1714" width="7.6640625" bestFit="1" customWidth="1"/>
    <col min="1715" max="1715" width="6.5" bestFit="1" customWidth="1"/>
    <col min="1716" max="1716" width="7.6640625" bestFit="1" customWidth="1"/>
    <col min="1717" max="1718" width="6" bestFit="1" customWidth="1"/>
    <col min="1719" max="1719" width="7.6640625" bestFit="1" customWidth="1"/>
    <col min="1720" max="1720" width="6" bestFit="1" customWidth="1"/>
    <col min="1721" max="1722" width="7.6640625" bestFit="1" customWidth="1"/>
    <col min="1723" max="1724" width="6" bestFit="1" customWidth="1"/>
    <col min="1725" max="1725" width="7" bestFit="1" customWidth="1"/>
    <col min="1726" max="1726" width="7.6640625" bestFit="1" customWidth="1"/>
    <col min="1727" max="1728" width="7" bestFit="1" customWidth="1"/>
    <col min="1729" max="1731" width="7.6640625" bestFit="1" customWidth="1"/>
    <col min="1732" max="1732" width="6.83203125" bestFit="1" customWidth="1"/>
    <col min="1733" max="1739" width="7.6640625" bestFit="1" customWidth="1"/>
    <col min="1740" max="1740" width="6.6640625" bestFit="1" customWidth="1"/>
    <col min="1741" max="1746" width="7.6640625" bestFit="1" customWidth="1"/>
    <col min="1747" max="1747" width="7.1640625" bestFit="1" customWidth="1"/>
    <col min="1748" max="1750" width="7.6640625" bestFit="1" customWidth="1"/>
    <col min="1751" max="1753" width="7" bestFit="1" customWidth="1"/>
    <col min="1754" max="1754" width="7.6640625" bestFit="1" customWidth="1"/>
    <col min="1755" max="1755" width="7" bestFit="1" customWidth="1"/>
    <col min="1756" max="1756" width="7.6640625" bestFit="1" customWidth="1"/>
    <col min="1757" max="1757" width="7" bestFit="1" customWidth="1"/>
    <col min="1758" max="1758" width="7.6640625" bestFit="1" customWidth="1"/>
    <col min="1759" max="1760" width="6.5" bestFit="1" customWidth="1"/>
    <col min="1761" max="1761" width="10.5" bestFit="1" customWidth="1"/>
    <col min="1762" max="1762" width="11.6640625" bestFit="1" customWidth="1"/>
    <col min="1763" max="1764" width="6.5" bestFit="1" customWidth="1"/>
    <col min="1765" max="1765" width="7.6640625" bestFit="1" customWidth="1"/>
    <col min="1766" max="1766" width="6.83203125" bestFit="1" customWidth="1"/>
    <col min="1767" max="1770" width="7.6640625" bestFit="1" customWidth="1"/>
    <col min="1771" max="1776" width="7.1640625" bestFit="1" customWidth="1"/>
    <col min="1777" max="1777" width="7.6640625" bestFit="1" customWidth="1"/>
    <col min="1778" max="1778" width="7.1640625" bestFit="1" customWidth="1"/>
    <col min="1779" max="1779" width="6.6640625" bestFit="1" customWidth="1"/>
    <col min="1780" max="1780" width="7.6640625" bestFit="1" customWidth="1"/>
    <col min="1781" max="1782" width="6.6640625" bestFit="1" customWidth="1"/>
    <col min="1783" max="1783" width="7.6640625" bestFit="1" customWidth="1"/>
    <col min="1784" max="1784" width="6.6640625" bestFit="1" customWidth="1"/>
    <col min="1785" max="1786" width="7.6640625" bestFit="1" customWidth="1"/>
    <col min="1787" max="1789" width="7.5" bestFit="1" customWidth="1"/>
    <col min="1790" max="1790" width="7.6640625" bestFit="1" customWidth="1"/>
    <col min="1791" max="1792" width="6.5" bestFit="1" customWidth="1"/>
    <col min="1793" max="1793" width="7.6640625" bestFit="1" customWidth="1"/>
    <col min="1794" max="1799" width="6.5" bestFit="1" customWidth="1"/>
    <col min="1800" max="1800" width="7.6640625" bestFit="1" customWidth="1"/>
    <col min="1801" max="1802" width="6.5" bestFit="1" customWidth="1"/>
    <col min="1803" max="1804" width="7.6640625" bestFit="1" customWidth="1"/>
    <col min="1805" max="1808" width="6" bestFit="1" customWidth="1"/>
    <col min="1809" max="1809" width="7.6640625" bestFit="1" customWidth="1"/>
    <col min="1810" max="1810" width="6" bestFit="1" customWidth="1"/>
    <col min="1811" max="1811" width="7.6640625" bestFit="1" customWidth="1"/>
    <col min="1812" max="1812" width="7" bestFit="1" customWidth="1"/>
    <col min="1813" max="1813" width="7.6640625" bestFit="1" customWidth="1"/>
    <col min="1814" max="1814" width="7" bestFit="1" customWidth="1"/>
    <col min="1815" max="1815" width="7.6640625" bestFit="1" customWidth="1"/>
    <col min="1816" max="1819" width="7" bestFit="1" customWidth="1"/>
    <col min="1820" max="1823" width="7.6640625" bestFit="1" customWidth="1"/>
    <col min="1824" max="1824" width="6.83203125" bestFit="1" customWidth="1"/>
    <col min="1825" max="1828" width="7.6640625" bestFit="1" customWidth="1"/>
    <col min="1829" max="1829" width="6.83203125" bestFit="1" customWidth="1"/>
    <col min="1830" max="1830" width="7.6640625" bestFit="1" customWidth="1"/>
    <col min="1831" max="1831" width="6.6640625" bestFit="1" customWidth="1"/>
    <col min="1832" max="1832" width="7.6640625" bestFit="1" customWidth="1"/>
    <col min="1833" max="1833" width="6.6640625" bestFit="1" customWidth="1"/>
    <col min="1834" max="1834" width="7.6640625" bestFit="1" customWidth="1"/>
    <col min="1835" max="1836" width="6.6640625" bestFit="1" customWidth="1"/>
    <col min="1837" max="1837" width="7.6640625" bestFit="1" customWidth="1"/>
    <col min="1838" max="1838" width="6.6640625" bestFit="1" customWidth="1"/>
    <col min="1839" max="1840" width="7.6640625" bestFit="1" customWidth="1"/>
    <col min="1841" max="1841" width="6.6640625" bestFit="1" customWidth="1"/>
    <col min="1842" max="1842" width="7.6640625" bestFit="1" customWidth="1"/>
    <col min="1843" max="1846" width="7.1640625" bestFit="1" customWidth="1"/>
    <col min="1847" max="1847" width="7.6640625" bestFit="1" customWidth="1"/>
    <col min="1848" max="1848" width="7.1640625" bestFit="1" customWidth="1"/>
    <col min="1849" max="1849" width="7.6640625" bestFit="1" customWidth="1"/>
    <col min="1850" max="1850" width="7" bestFit="1" customWidth="1"/>
    <col min="1851" max="1851" width="7.6640625" bestFit="1" customWidth="1"/>
    <col min="1852" max="1852" width="7" bestFit="1" customWidth="1"/>
    <col min="1853" max="1854" width="7.6640625" bestFit="1" customWidth="1"/>
    <col min="1855" max="1855" width="7" bestFit="1" customWidth="1"/>
    <col min="1856" max="1856" width="6.5" bestFit="1" customWidth="1"/>
    <col min="1857" max="1857" width="7.6640625" bestFit="1" customWidth="1"/>
    <col min="1858" max="1858" width="6.5" bestFit="1" customWidth="1"/>
    <col min="1859" max="1860" width="7.6640625" bestFit="1" customWidth="1"/>
    <col min="1861" max="1862" width="6.5" bestFit="1" customWidth="1"/>
    <col min="1863" max="1864" width="7.6640625" bestFit="1" customWidth="1"/>
    <col min="1865" max="1865" width="6.5" bestFit="1" customWidth="1"/>
    <col min="1866" max="1866" width="7.6640625" bestFit="1" customWidth="1"/>
    <col min="1867" max="1868" width="6.5" bestFit="1" customWidth="1"/>
    <col min="1869" max="1870" width="7.6640625" bestFit="1" customWidth="1"/>
    <col min="1871" max="1873" width="6.83203125" bestFit="1" customWidth="1"/>
    <col min="1874" max="1874" width="7.6640625" bestFit="1" customWidth="1"/>
    <col min="1875" max="1875" width="6.83203125" bestFit="1" customWidth="1"/>
    <col min="1876" max="1876" width="7.1640625" bestFit="1" customWidth="1"/>
    <col min="1877" max="1878" width="7.6640625" bestFit="1" customWidth="1"/>
    <col min="1879" max="1879" width="7.1640625" bestFit="1" customWidth="1"/>
    <col min="1880" max="1880" width="7.6640625" bestFit="1" customWidth="1"/>
    <col min="1881" max="1881" width="7.1640625" bestFit="1" customWidth="1"/>
    <col min="1882" max="1883" width="7.6640625" bestFit="1" customWidth="1"/>
    <col min="1884" max="1884" width="6.6640625" bestFit="1" customWidth="1"/>
    <col min="1885" max="1888" width="7.6640625" bestFit="1" customWidth="1"/>
    <col min="1889" max="1889" width="7.5" bestFit="1" customWidth="1"/>
    <col min="1890" max="1894" width="7.6640625" bestFit="1" customWidth="1"/>
    <col min="1895" max="1897" width="7.5" bestFit="1" customWidth="1"/>
    <col min="1898" max="1898" width="7.6640625" bestFit="1" customWidth="1"/>
    <col min="1899" max="1899" width="6.5" bestFit="1" customWidth="1"/>
    <col min="1900" max="1900" width="7.6640625" bestFit="1" customWidth="1"/>
    <col min="1901" max="1901" width="6.5" bestFit="1" customWidth="1"/>
    <col min="1902" max="1902" width="7.6640625" bestFit="1" customWidth="1"/>
    <col min="1903" max="1903" width="6.5" bestFit="1" customWidth="1"/>
    <col min="1904" max="1906" width="7.6640625" bestFit="1" customWidth="1"/>
    <col min="1907" max="1909" width="6" bestFit="1" customWidth="1"/>
    <col min="1910" max="1911" width="7.6640625" bestFit="1" customWidth="1"/>
    <col min="1912" max="1912" width="6" bestFit="1" customWidth="1"/>
    <col min="1913" max="1916" width="7" bestFit="1" customWidth="1"/>
    <col min="1917" max="1918" width="7.6640625" bestFit="1" customWidth="1"/>
    <col min="1919" max="1920" width="7" bestFit="1" customWidth="1"/>
    <col min="1921" max="1922" width="6.83203125" bestFit="1" customWidth="1"/>
    <col min="1923" max="1923" width="7.6640625" bestFit="1" customWidth="1"/>
    <col min="1924" max="1925" width="6.83203125" bestFit="1" customWidth="1"/>
    <col min="1926" max="1926" width="7.6640625" bestFit="1" customWidth="1"/>
    <col min="1927" max="1930" width="6.6640625" bestFit="1" customWidth="1"/>
    <col min="1931" max="1931" width="7.6640625" bestFit="1" customWidth="1"/>
    <col min="1932" max="1932" width="6.6640625" bestFit="1" customWidth="1"/>
    <col min="1933" max="1934" width="7.6640625" bestFit="1" customWidth="1"/>
    <col min="1935" max="1937" width="7.1640625" bestFit="1" customWidth="1"/>
    <col min="1938" max="1938" width="7.6640625" bestFit="1" customWidth="1"/>
    <col min="1939" max="1941" width="7.1640625" bestFit="1" customWidth="1"/>
    <col min="1942" max="1942" width="7.6640625" bestFit="1" customWidth="1"/>
    <col min="1943" max="1944" width="7" bestFit="1" customWidth="1"/>
    <col min="1945" max="1945" width="7.6640625" bestFit="1" customWidth="1"/>
    <col min="1946" max="1946" width="7" bestFit="1" customWidth="1"/>
    <col min="1947" max="1947" width="7.6640625" bestFit="1" customWidth="1"/>
    <col min="1948" max="1948" width="7" bestFit="1" customWidth="1"/>
    <col min="1949" max="1949" width="7.6640625" bestFit="1" customWidth="1"/>
    <col min="1950" max="1950" width="7" bestFit="1" customWidth="1"/>
    <col min="1951" max="1956" width="7.6640625" bestFit="1" customWidth="1"/>
    <col min="1957" max="1958" width="6.83203125" bestFit="1" customWidth="1"/>
    <col min="1959" max="1959" width="7.6640625" bestFit="1" customWidth="1"/>
    <col min="1960" max="1961" width="6.83203125" bestFit="1" customWidth="1"/>
    <col min="1962" max="1962" width="7.6640625" bestFit="1" customWidth="1"/>
    <col min="1963" max="1963" width="6.83203125" bestFit="1" customWidth="1"/>
    <col min="1964" max="1964" width="7.6640625" bestFit="1" customWidth="1"/>
    <col min="1965" max="1965" width="7.1640625" bestFit="1" customWidth="1"/>
    <col min="1966" max="1969" width="7.6640625" bestFit="1" customWidth="1"/>
    <col min="1970" max="1971" width="7.1640625" bestFit="1" customWidth="1"/>
    <col min="1972" max="1974" width="7.6640625" bestFit="1" customWidth="1"/>
    <col min="1975" max="1979" width="6.6640625" bestFit="1" customWidth="1"/>
    <col min="1980" max="1981" width="7.6640625" bestFit="1" customWidth="1"/>
    <col min="1982" max="1982" width="7.5" bestFit="1" customWidth="1"/>
    <col min="1983" max="1984" width="7.6640625" bestFit="1" customWidth="1"/>
    <col min="1985" max="1987" width="7.5" bestFit="1" customWidth="1"/>
    <col min="1988" max="1988" width="6.5" bestFit="1" customWidth="1"/>
    <col min="1989" max="1989" width="7.6640625" bestFit="1" customWidth="1"/>
    <col min="1990" max="1990" width="6.5" bestFit="1" customWidth="1"/>
    <col min="1991" max="1994" width="7.6640625" bestFit="1" customWidth="1"/>
    <col min="1995" max="1997" width="6" bestFit="1" customWidth="1"/>
    <col min="1998" max="1999" width="7.6640625" bestFit="1" customWidth="1"/>
    <col min="2000" max="2002" width="7" bestFit="1" customWidth="1"/>
    <col min="2003" max="2007" width="6.83203125" bestFit="1" customWidth="1"/>
    <col min="2008" max="2009" width="6.6640625" bestFit="1" customWidth="1"/>
    <col min="2010" max="2011" width="7.6640625" bestFit="1" customWidth="1"/>
    <col min="2012" max="2013" width="6.6640625" bestFit="1" customWidth="1"/>
    <col min="2014" max="2014" width="7.6640625" bestFit="1" customWidth="1"/>
    <col min="2015" max="2017" width="7.1640625" bestFit="1" customWidth="1"/>
    <col min="2018" max="2018" width="7.6640625" bestFit="1" customWidth="1"/>
    <col min="2019" max="2019" width="7" bestFit="1" customWidth="1"/>
    <col min="2020" max="2020" width="7.6640625" bestFit="1" customWidth="1"/>
    <col min="2021" max="2021" width="7" bestFit="1" customWidth="1"/>
    <col min="2022" max="2022" width="7.6640625" bestFit="1" customWidth="1"/>
    <col min="2023" max="2023" width="6.5" bestFit="1" customWidth="1"/>
    <col min="2024" max="2024" width="7.6640625" bestFit="1" customWidth="1"/>
    <col min="2025" max="2025" width="6.5" bestFit="1" customWidth="1"/>
    <col min="2026" max="2030" width="6.83203125" bestFit="1" customWidth="1"/>
    <col min="2031" max="2031" width="7.6640625" bestFit="1" customWidth="1"/>
    <col min="2032" max="2032" width="6.83203125" bestFit="1" customWidth="1"/>
    <col min="2033" max="2033" width="7.6640625" bestFit="1" customWidth="1"/>
    <col min="2034" max="2035" width="7.1640625" bestFit="1" customWidth="1"/>
    <col min="2036" max="2039" width="7.6640625" bestFit="1" customWidth="1"/>
    <col min="2040" max="2041" width="7.1640625" bestFit="1" customWidth="1"/>
    <col min="2042" max="2043" width="6.6640625" bestFit="1" customWidth="1"/>
    <col min="2044" max="2048" width="7.6640625" bestFit="1" customWidth="1"/>
    <col min="2049" max="2050" width="7.5" bestFit="1" customWidth="1"/>
    <col min="2051" max="2051" width="7.6640625" bestFit="1" customWidth="1"/>
    <col min="2052" max="2053" width="7.5" bestFit="1" customWidth="1"/>
    <col min="2054" max="2054" width="7.6640625" bestFit="1" customWidth="1"/>
    <col min="2055" max="2058" width="6.5" bestFit="1" customWidth="1"/>
    <col min="2059" max="2059" width="7.6640625" bestFit="1" customWidth="1"/>
    <col min="2060" max="2062" width="6" bestFit="1" customWidth="1"/>
    <col min="2063" max="2064" width="7.6640625" bestFit="1" customWidth="1"/>
    <col min="2065" max="2065" width="6" bestFit="1" customWidth="1"/>
    <col min="2066" max="2066" width="7.6640625" bestFit="1" customWidth="1"/>
    <col min="2067" max="2067" width="6" bestFit="1" customWidth="1"/>
    <col min="2068" max="2070" width="7.6640625" bestFit="1" customWidth="1"/>
    <col min="2071" max="2071" width="7" bestFit="1" customWidth="1"/>
    <col min="2072" max="2075" width="7.6640625" bestFit="1" customWidth="1"/>
    <col min="2076" max="2076" width="6.83203125" bestFit="1" customWidth="1"/>
    <col min="2077" max="2077" width="7.6640625" bestFit="1" customWidth="1"/>
    <col min="2078" max="2080" width="6.83203125" bestFit="1" customWidth="1"/>
    <col min="2081" max="2081" width="7.6640625" bestFit="1" customWidth="1"/>
    <col min="2082" max="2082" width="6.6640625" bestFit="1" customWidth="1"/>
    <col min="2083" max="2083" width="7.6640625" bestFit="1" customWidth="1"/>
    <col min="2084" max="2084" width="6.6640625" bestFit="1" customWidth="1"/>
    <col min="2085" max="2086" width="7.6640625" bestFit="1" customWidth="1"/>
    <col min="2087" max="2088" width="6.6640625" bestFit="1" customWidth="1"/>
    <col min="2089" max="2089" width="7.6640625" bestFit="1" customWidth="1"/>
    <col min="2090" max="2091" width="7.1640625" bestFit="1" customWidth="1"/>
    <col min="2092" max="2094" width="7.6640625" bestFit="1" customWidth="1"/>
    <col min="2095" max="2095" width="7.1640625" bestFit="1" customWidth="1"/>
    <col min="2096" max="2096" width="7.6640625" bestFit="1" customWidth="1"/>
    <col min="2097" max="2099" width="7" bestFit="1" customWidth="1"/>
    <col min="2100" max="2100" width="7.6640625" bestFit="1" customWidth="1"/>
    <col min="2101" max="2101" width="7" bestFit="1" customWidth="1"/>
    <col min="2102" max="2103" width="6.5" bestFit="1" customWidth="1"/>
    <col min="2104" max="2106" width="7.6640625" bestFit="1" customWidth="1"/>
    <col min="2107" max="2108" width="6.5" bestFit="1" customWidth="1"/>
    <col min="2109" max="2109" width="6.83203125" bestFit="1" customWidth="1"/>
    <col min="2110" max="2111" width="7.6640625" bestFit="1" customWidth="1"/>
    <col min="2112" max="2113" width="6.83203125" bestFit="1" customWidth="1"/>
    <col min="2114" max="2116" width="7.1640625" bestFit="1" customWidth="1"/>
    <col min="2117" max="2117" width="7.6640625" bestFit="1" customWidth="1"/>
    <col min="2118" max="2119" width="7.1640625" bestFit="1" customWidth="1"/>
    <col min="2120" max="2120" width="7.6640625" bestFit="1" customWidth="1"/>
    <col min="2121" max="2121" width="7.1640625" bestFit="1" customWidth="1"/>
    <col min="2122" max="2127" width="6.6640625" bestFit="1" customWidth="1"/>
    <col min="2128" max="2129" width="7.5" bestFit="1" customWidth="1"/>
    <col min="2130" max="2131" width="7.6640625" bestFit="1" customWidth="1"/>
    <col min="2132" max="2132" width="7.5" bestFit="1" customWidth="1"/>
    <col min="2133" max="2135" width="7.6640625" bestFit="1" customWidth="1"/>
    <col min="2136" max="2136" width="7.5" bestFit="1" customWidth="1"/>
    <col min="2137" max="2138" width="6.5" bestFit="1" customWidth="1"/>
    <col min="2139" max="2140" width="7.6640625" bestFit="1" customWidth="1"/>
    <col min="2141" max="2143" width="6.5" bestFit="1" customWidth="1"/>
    <col min="2144" max="2145" width="7.6640625" bestFit="1" customWidth="1"/>
    <col min="2146" max="2147" width="6" bestFit="1" customWidth="1"/>
    <col min="2148" max="2148" width="7.6640625" bestFit="1" customWidth="1"/>
    <col min="2149" max="2151" width="6" bestFit="1" customWidth="1"/>
    <col min="2152" max="2152" width="7.6640625" bestFit="1" customWidth="1"/>
    <col min="2153" max="2155" width="6" bestFit="1" customWidth="1"/>
    <col min="2156" max="2156" width="7" bestFit="1" customWidth="1"/>
    <col min="2157" max="2157" width="7.6640625" bestFit="1" customWidth="1"/>
    <col min="2158" max="2159" width="7" bestFit="1" customWidth="1"/>
    <col min="2160" max="2163" width="6.83203125" bestFit="1" customWidth="1"/>
    <col min="2164" max="2164" width="7.6640625" bestFit="1" customWidth="1"/>
    <col min="2165" max="2166" width="6.83203125" bestFit="1" customWidth="1"/>
    <col min="2167" max="2168" width="7.6640625" bestFit="1" customWidth="1"/>
    <col min="2169" max="2171" width="6.6640625" bestFit="1" customWidth="1"/>
    <col min="2172" max="2173" width="7.6640625" bestFit="1" customWidth="1"/>
    <col min="2174" max="2175" width="6.6640625" bestFit="1" customWidth="1"/>
    <col min="2176" max="2180" width="7.6640625" bestFit="1" customWidth="1"/>
    <col min="2181" max="2181" width="7.1640625" bestFit="1" customWidth="1"/>
    <col min="2182" max="2184" width="7.6640625" bestFit="1" customWidth="1"/>
    <col min="2185" max="2186" width="7" bestFit="1" customWidth="1"/>
    <col min="2187" max="2187" width="7.6640625" bestFit="1" customWidth="1"/>
    <col min="2188" max="2188" width="7" bestFit="1" customWidth="1"/>
    <col min="2189" max="2190" width="7.6640625" bestFit="1" customWidth="1"/>
    <col min="2191" max="2191" width="7" bestFit="1" customWidth="1"/>
    <col min="2192" max="2192" width="7.6640625" bestFit="1" customWidth="1"/>
    <col min="2193" max="2197" width="6.5" bestFit="1" customWidth="1"/>
    <col min="2198" max="2199" width="7.6640625" bestFit="1" customWidth="1"/>
    <col min="2200" max="2200" width="6.5" bestFit="1" customWidth="1"/>
    <col min="2201" max="2202" width="7.6640625" bestFit="1" customWidth="1"/>
    <col min="2203" max="2203" width="6.83203125" bestFit="1" customWidth="1"/>
    <col min="2204" max="2205" width="7.6640625" bestFit="1" customWidth="1"/>
    <col min="2206" max="2208" width="6.83203125" bestFit="1" customWidth="1"/>
    <col min="2209" max="2209" width="7.6640625" bestFit="1" customWidth="1"/>
    <col min="2210" max="2211" width="7.1640625" bestFit="1" customWidth="1"/>
    <col min="2212" max="2212" width="7.6640625" bestFit="1" customWidth="1"/>
    <col min="2213" max="2215" width="6.6640625" bestFit="1" customWidth="1"/>
    <col min="2216" max="2217" width="7.6640625" bestFit="1" customWidth="1"/>
    <col min="2218" max="2218" width="6.6640625" bestFit="1" customWidth="1"/>
    <col min="2219" max="2222" width="7.5" bestFit="1" customWidth="1"/>
    <col min="2223" max="2223" width="7.6640625" bestFit="1" customWidth="1"/>
    <col min="2224" max="2224" width="7.5" bestFit="1" customWidth="1"/>
    <col min="2225" max="2226" width="6.5" bestFit="1" customWidth="1"/>
    <col min="2227" max="2228" width="7.6640625" bestFit="1" customWidth="1"/>
    <col min="2229" max="2231" width="6.5" bestFit="1" customWidth="1"/>
    <col min="2232" max="2232" width="7.6640625" bestFit="1" customWidth="1"/>
    <col min="2233" max="2234" width="6.5" bestFit="1" customWidth="1"/>
    <col min="2235" max="2235" width="6" bestFit="1" customWidth="1"/>
    <col min="2236" max="2238" width="7.6640625" bestFit="1" customWidth="1"/>
    <col min="2239" max="2239" width="6" bestFit="1" customWidth="1"/>
    <col min="2240" max="2240" width="7.6640625" bestFit="1" customWidth="1"/>
    <col min="2241" max="2241" width="6" bestFit="1" customWidth="1"/>
    <col min="2242" max="2242" width="7.6640625" bestFit="1" customWidth="1"/>
    <col min="2243" max="2243" width="6" bestFit="1" customWidth="1"/>
    <col min="2244" max="2245" width="7" bestFit="1" customWidth="1"/>
    <col min="2246" max="2248" width="7.6640625" bestFit="1" customWidth="1"/>
    <col min="2249" max="2249" width="7" bestFit="1" customWidth="1"/>
    <col min="2250" max="2252" width="7.6640625" bestFit="1" customWidth="1"/>
    <col min="2253" max="2255" width="6.83203125" bestFit="1" customWidth="1"/>
    <col min="2256" max="2256" width="7.6640625" bestFit="1" customWidth="1"/>
    <col min="2257" max="2257" width="6.83203125" bestFit="1" customWidth="1"/>
    <col min="2258" max="2259" width="7.6640625" bestFit="1" customWidth="1"/>
    <col min="2260" max="2262" width="6.6640625" bestFit="1" customWidth="1"/>
    <col min="2263" max="2265" width="7.6640625" bestFit="1" customWidth="1"/>
    <col min="2266" max="2266" width="6.6640625" bestFit="1" customWidth="1"/>
    <col min="2267" max="2268" width="7.6640625" bestFit="1" customWidth="1"/>
    <col min="2269" max="2270" width="7.1640625" bestFit="1" customWidth="1"/>
    <col min="2271" max="2273" width="7.6640625" bestFit="1" customWidth="1"/>
    <col min="2274" max="2274" width="7.1640625" bestFit="1" customWidth="1"/>
    <col min="2275" max="2275" width="7.6640625" bestFit="1" customWidth="1"/>
    <col min="2276" max="2276" width="7" bestFit="1" customWidth="1"/>
    <col min="2277" max="2279" width="7.6640625" bestFit="1" customWidth="1"/>
    <col min="2280" max="2280" width="7" bestFit="1" customWidth="1"/>
    <col min="2281" max="2282" width="6.5" bestFit="1" customWidth="1"/>
    <col min="2283" max="2283" width="7.6640625" bestFit="1" customWidth="1"/>
    <col min="2284" max="2284" width="6.5" bestFit="1" customWidth="1"/>
    <col min="2285" max="2288" width="7.6640625" bestFit="1" customWidth="1"/>
    <col min="2289" max="2289" width="6.5" bestFit="1" customWidth="1"/>
    <col min="2290" max="2290" width="6.83203125" bestFit="1" customWidth="1"/>
    <col min="2291" max="2292" width="7.6640625" bestFit="1" customWidth="1"/>
    <col min="2293" max="2297" width="6.83203125" bestFit="1" customWidth="1"/>
    <col min="2298" max="2298" width="7.1640625" bestFit="1" customWidth="1"/>
    <col min="2299" max="2301" width="7.6640625" bestFit="1" customWidth="1"/>
    <col min="2302" max="2303" width="7.1640625" bestFit="1" customWidth="1"/>
    <col min="2304" max="2305" width="7.6640625" bestFit="1" customWidth="1"/>
    <col min="2306" max="2309" width="7.1640625" bestFit="1" customWidth="1"/>
    <col min="2310" max="2311" width="6.6640625" bestFit="1" customWidth="1"/>
    <col min="2312" max="2312" width="7.6640625" bestFit="1" customWidth="1"/>
    <col min="2313" max="2313" width="6.6640625" bestFit="1" customWidth="1"/>
    <col min="2314" max="2316" width="7.6640625" bestFit="1" customWidth="1"/>
    <col min="2317" max="2317" width="7.5" bestFit="1" customWidth="1"/>
    <col min="2318" max="2320" width="7.6640625" bestFit="1" customWidth="1"/>
    <col min="2321" max="2323" width="6.5" bestFit="1" customWidth="1"/>
    <col min="2324" max="2325" width="7.6640625" bestFit="1" customWidth="1"/>
    <col min="2326" max="2326" width="6" bestFit="1" customWidth="1"/>
    <col min="2327" max="2327" width="7.6640625" bestFit="1" customWidth="1"/>
    <col min="2328" max="2328" width="6" bestFit="1" customWidth="1"/>
    <col min="2329" max="2329" width="7.6640625" bestFit="1" customWidth="1"/>
    <col min="2330" max="2331" width="6" bestFit="1" customWidth="1"/>
    <col min="2332" max="2333" width="7.6640625" bestFit="1" customWidth="1"/>
    <col min="2334" max="2335" width="7" bestFit="1" customWidth="1"/>
    <col min="2336" max="2336" width="7.6640625" bestFit="1" customWidth="1"/>
    <col min="2337" max="2337" width="7" bestFit="1" customWidth="1"/>
    <col min="2338" max="2339" width="7.6640625" bestFit="1" customWidth="1"/>
    <col min="2340" max="2343" width="7" bestFit="1" customWidth="1"/>
    <col min="2344" max="2344" width="7.6640625" bestFit="1" customWidth="1"/>
    <col min="2345" max="2346" width="6.83203125" bestFit="1" customWidth="1"/>
    <col min="2347" max="2349" width="7.6640625" bestFit="1" customWidth="1"/>
    <col min="2350" max="2352" width="7.1640625" bestFit="1" customWidth="1"/>
    <col min="2353" max="2355" width="7.6640625" bestFit="1" customWidth="1"/>
    <col min="2356" max="2356" width="7.1640625" bestFit="1" customWidth="1"/>
    <col min="2357" max="2357" width="7.6640625" bestFit="1" customWidth="1"/>
    <col min="2358" max="2358" width="7" bestFit="1" customWidth="1"/>
    <col min="2359" max="2359" width="7.6640625" bestFit="1" customWidth="1"/>
    <col min="2360" max="2361" width="7" bestFit="1" customWidth="1"/>
    <col min="2362" max="2362" width="7.6640625" bestFit="1" customWidth="1"/>
    <col min="2363" max="2365" width="7" bestFit="1" customWidth="1"/>
    <col min="2366" max="2367" width="6.5" bestFit="1" customWidth="1"/>
    <col min="2368" max="2368" width="7.6640625" bestFit="1" customWidth="1"/>
    <col min="2369" max="2369" width="6.5" bestFit="1" customWidth="1"/>
    <col min="2370" max="2370" width="7.6640625" bestFit="1" customWidth="1"/>
    <col min="2371" max="2371" width="6.83203125" bestFit="1" customWidth="1"/>
    <col min="2372" max="2373" width="7.6640625" bestFit="1" customWidth="1"/>
    <col min="2374" max="2378" width="6.83203125" bestFit="1" customWidth="1"/>
    <col min="2379" max="2380" width="7.1640625" bestFit="1" customWidth="1"/>
    <col min="2381" max="2381" width="7.6640625" bestFit="1" customWidth="1"/>
    <col min="2382" max="2382" width="7.1640625" bestFit="1" customWidth="1"/>
    <col min="2383" max="2383" width="7.6640625" bestFit="1" customWidth="1"/>
    <col min="2384" max="2384" width="7.1640625" bestFit="1" customWidth="1"/>
    <col min="2385" max="2385" width="7.6640625" bestFit="1" customWidth="1"/>
    <col min="2386" max="2388" width="6.6640625" bestFit="1" customWidth="1"/>
    <col min="2389" max="2389" width="7.6640625" bestFit="1" customWidth="1"/>
    <col min="2390" max="2391" width="6.6640625" bestFit="1" customWidth="1"/>
    <col min="2392" max="2392" width="7.6640625" bestFit="1" customWidth="1"/>
    <col min="2393" max="2396" width="7.5" bestFit="1" customWidth="1"/>
    <col min="2397" max="2398" width="7.6640625" bestFit="1" customWidth="1"/>
    <col min="2399" max="2401" width="7.5" bestFit="1" customWidth="1"/>
    <col min="2402" max="2407" width="6.5" bestFit="1" customWidth="1"/>
    <col min="2408" max="2408" width="7.6640625" bestFit="1" customWidth="1"/>
    <col min="2409" max="2409" width="6.5" bestFit="1" customWidth="1"/>
    <col min="2410" max="2411" width="7.6640625" bestFit="1" customWidth="1"/>
    <col min="2412" max="2414" width="6" bestFit="1" customWidth="1"/>
    <col min="2415" max="2415" width="7.6640625" bestFit="1" customWidth="1"/>
    <col min="2416" max="2418" width="6" bestFit="1" customWidth="1"/>
    <col min="2419" max="2419" width="7" bestFit="1" customWidth="1"/>
    <col min="2420" max="2421" width="7.6640625" bestFit="1" customWidth="1"/>
    <col min="2422" max="2423" width="7" bestFit="1" customWidth="1"/>
    <col min="2424" max="2424" width="7.6640625" bestFit="1" customWidth="1"/>
    <col min="2425" max="2426" width="7" bestFit="1" customWidth="1"/>
    <col min="2427" max="2427" width="7.6640625" bestFit="1" customWidth="1"/>
    <col min="2428" max="2430" width="6.83203125" bestFit="1" customWidth="1"/>
    <col min="2431" max="2431" width="7.6640625" bestFit="1" customWidth="1"/>
    <col min="2432" max="2432" width="6.83203125" bestFit="1" customWidth="1"/>
    <col min="2433" max="2433" width="7.6640625" bestFit="1" customWidth="1"/>
    <col min="2434" max="2434" width="6.83203125" bestFit="1" customWidth="1"/>
    <col min="2435" max="2435" width="7.6640625" bestFit="1" customWidth="1"/>
    <col min="2436" max="2437" width="6.6640625" bestFit="1" customWidth="1"/>
    <col min="2438" max="2440" width="7.6640625" bestFit="1" customWidth="1"/>
    <col min="2441" max="2441" width="6.6640625" bestFit="1" customWidth="1"/>
    <col min="2442" max="2445" width="7.1640625" bestFit="1" customWidth="1"/>
    <col min="2446" max="2446" width="7.6640625" bestFit="1" customWidth="1"/>
    <col min="2447" max="2448" width="7.1640625" bestFit="1" customWidth="1"/>
    <col min="2449" max="2449" width="7.6640625" bestFit="1" customWidth="1"/>
    <col min="2450" max="2451" width="7.1640625" bestFit="1" customWidth="1"/>
    <col min="2452" max="2453" width="7" bestFit="1" customWidth="1"/>
    <col min="2454" max="2454" width="7.6640625" bestFit="1" customWidth="1"/>
    <col min="2455" max="2457" width="7" bestFit="1" customWidth="1"/>
    <col min="2458" max="2458" width="7.6640625" bestFit="1" customWidth="1"/>
    <col min="2459" max="2459" width="6.5" bestFit="1" customWidth="1"/>
    <col min="2460" max="2460" width="7.6640625" bestFit="1" customWidth="1"/>
    <col min="2461" max="2463" width="6.5" bestFit="1" customWidth="1"/>
    <col min="2464" max="2464" width="7.6640625" bestFit="1" customWidth="1"/>
    <col min="2465" max="2466" width="6.5" bestFit="1" customWidth="1"/>
    <col min="2467" max="2469" width="7.6640625" bestFit="1" customWidth="1"/>
    <col min="2470" max="2471" width="6.83203125" bestFit="1" customWidth="1"/>
    <col min="2472" max="2473" width="7.6640625" bestFit="1" customWidth="1"/>
    <col min="2474" max="2474" width="6.83203125" bestFit="1" customWidth="1"/>
    <col min="2475" max="2476" width="7.1640625" bestFit="1" customWidth="1"/>
    <col min="2477" max="2479" width="7.6640625" bestFit="1" customWidth="1"/>
    <col min="2480" max="2481" width="7.1640625" bestFit="1" customWidth="1"/>
    <col min="2482" max="2482" width="6.6640625" bestFit="1" customWidth="1"/>
    <col min="2483" max="2486" width="7.6640625" bestFit="1" customWidth="1"/>
    <col min="2487" max="2487" width="6.6640625" bestFit="1" customWidth="1"/>
    <col min="2488" max="2489" width="7.6640625" bestFit="1" customWidth="1"/>
    <col min="2490" max="2490" width="6.6640625" bestFit="1" customWidth="1"/>
    <col min="2491" max="2493" width="7.5" bestFit="1" customWidth="1"/>
    <col min="2494" max="2494" width="7.6640625" bestFit="1" customWidth="1"/>
    <col min="2495" max="2496" width="7.5" bestFit="1" customWidth="1"/>
    <col min="2497" max="2497" width="7.6640625" bestFit="1" customWidth="1"/>
    <col min="2498" max="2498" width="7.5" bestFit="1" customWidth="1"/>
    <col min="2499" max="2502" width="6.5" bestFit="1" customWidth="1"/>
    <col min="2503" max="2503" width="7.6640625" bestFit="1" customWidth="1"/>
    <col min="2504" max="2505" width="6.5" bestFit="1" customWidth="1"/>
    <col min="2506" max="2506" width="7.6640625" bestFit="1" customWidth="1"/>
    <col min="2507" max="2511" width="6" bestFit="1" customWidth="1"/>
    <col min="2512" max="2512" width="7.6640625" bestFit="1" customWidth="1"/>
    <col min="2513" max="2514" width="6" bestFit="1" customWidth="1"/>
    <col min="2515" max="2515" width="7.6640625" bestFit="1" customWidth="1"/>
    <col min="2516" max="2516" width="7" bestFit="1" customWidth="1"/>
    <col min="2517" max="2518" width="7.6640625" bestFit="1" customWidth="1"/>
    <col min="2519" max="2520" width="7" bestFit="1" customWidth="1"/>
    <col min="2521" max="2521" width="7.6640625" bestFit="1" customWidth="1"/>
    <col min="2522" max="2522" width="6.83203125" bestFit="1" customWidth="1"/>
    <col min="2523" max="2524" width="7.6640625" bestFit="1" customWidth="1"/>
    <col min="2525" max="2527" width="6.83203125" bestFit="1" customWidth="1"/>
    <col min="2528" max="2528" width="7.6640625" bestFit="1" customWidth="1"/>
    <col min="2529" max="2529" width="6.83203125" bestFit="1" customWidth="1"/>
    <col min="2530" max="2532" width="6.6640625" bestFit="1" customWidth="1"/>
    <col min="2533" max="2533" width="7.6640625" bestFit="1" customWidth="1"/>
    <col min="2534" max="2534" width="6.6640625" bestFit="1" customWidth="1"/>
    <col min="2535" max="2535" width="7.6640625" bestFit="1" customWidth="1"/>
    <col min="2536" max="2538" width="7.1640625" bestFit="1" customWidth="1"/>
    <col min="2539" max="2539" width="7.6640625" bestFit="1" customWidth="1"/>
    <col min="2540" max="2540" width="7.1640625" bestFit="1" customWidth="1"/>
    <col min="2541" max="2542" width="7" bestFit="1" customWidth="1"/>
    <col min="2543" max="2543" width="7.6640625" bestFit="1" customWidth="1"/>
    <col min="2544" max="2544" width="7" bestFit="1" customWidth="1"/>
    <col min="2545" max="2545" width="7.6640625" bestFit="1" customWidth="1"/>
    <col min="2546" max="2546" width="7" bestFit="1" customWidth="1"/>
    <col min="2547" max="2548" width="6.5" bestFit="1" customWidth="1"/>
    <col min="2549" max="2549" width="7.6640625" bestFit="1" customWidth="1"/>
    <col min="2550" max="2554" width="6.5" bestFit="1" customWidth="1"/>
    <col min="2555" max="2555" width="7.6640625" bestFit="1" customWidth="1"/>
    <col min="2556" max="2556" width="6.5" bestFit="1" customWidth="1"/>
    <col min="2557" max="2557" width="7.6640625" bestFit="1" customWidth="1"/>
    <col min="2558" max="2558" width="6.5" bestFit="1" customWidth="1"/>
    <col min="2559" max="2563" width="6.83203125" bestFit="1" customWidth="1"/>
    <col min="2564" max="2565" width="7.6640625" bestFit="1" customWidth="1"/>
    <col min="2566" max="2566" width="7.1640625" bestFit="1" customWidth="1"/>
    <col min="2567" max="2567" width="7.6640625" bestFit="1" customWidth="1"/>
    <col min="2568" max="2572" width="7.1640625" bestFit="1" customWidth="1"/>
    <col min="2573" max="2575" width="6.6640625" bestFit="1" customWidth="1"/>
    <col min="2576" max="2576" width="7.6640625" bestFit="1" customWidth="1"/>
    <col min="2577" max="2582" width="6.6640625" bestFit="1" customWidth="1"/>
    <col min="2583" max="2584" width="7.6640625" bestFit="1" customWidth="1"/>
    <col min="2585" max="2586" width="7.5" bestFit="1" customWidth="1"/>
    <col min="2587" max="2587" width="7.6640625" bestFit="1" customWidth="1"/>
    <col min="2588" max="2589" width="7.5" bestFit="1" customWidth="1"/>
    <col min="2590" max="2591" width="7.6640625" bestFit="1" customWidth="1"/>
    <col min="2592" max="2594" width="6.5" bestFit="1" customWidth="1"/>
    <col min="2595" max="2595" width="7.6640625" bestFit="1" customWidth="1"/>
    <col min="2596" max="2596" width="6.5" bestFit="1" customWidth="1"/>
    <col min="2597" max="2597" width="7.6640625" bestFit="1" customWidth="1"/>
    <col min="2598" max="2599" width="6" bestFit="1" customWidth="1"/>
    <col min="2600" max="2600" width="7.6640625" bestFit="1" customWidth="1"/>
    <col min="2601" max="2602" width="6" bestFit="1" customWidth="1"/>
    <col min="2603" max="2605" width="7.6640625" bestFit="1" customWidth="1"/>
    <col min="2606" max="2606" width="7" bestFit="1" customWidth="1"/>
    <col min="2607" max="2608" width="7.6640625" bestFit="1" customWidth="1"/>
    <col min="2609" max="2611" width="6.83203125" bestFit="1" customWidth="1"/>
    <col min="2612" max="2613" width="7.6640625" bestFit="1" customWidth="1"/>
    <col min="2614" max="2619" width="6.6640625" bestFit="1" customWidth="1"/>
    <col min="2620" max="2620" width="7.6640625" bestFit="1" customWidth="1"/>
    <col min="2621" max="2622" width="6.6640625" bestFit="1" customWidth="1"/>
    <col min="2623" max="2626" width="7.1640625" bestFit="1" customWidth="1"/>
    <col min="2627" max="2627" width="7.6640625" bestFit="1" customWidth="1"/>
    <col min="2628" max="2628" width="7.1640625" bestFit="1" customWidth="1"/>
    <col min="2629" max="2630" width="7" bestFit="1" customWidth="1"/>
    <col min="2631" max="2633" width="7.6640625" bestFit="1" customWidth="1"/>
    <col min="2634" max="2634" width="7" bestFit="1" customWidth="1"/>
    <col min="2635" max="2635" width="7.6640625" bestFit="1" customWidth="1"/>
    <col min="2636" max="2636" width="7" bestFit="1" customWidth="1"/>
    <col min="2637" max="2637" width="7.6640625" bestFit="1" customWidth="1"/>
    <col min="2638" max="2638" width="7" bestFit="1" customWidth="1"/>
    <col min="2639" max="2640" width="7.6640625" bestFit="1" customWidth="1"/>
    <col min="2641" max="2641" width="14.1640625" bestFit="1" customWidth="1"/>
    <col min="2642" max="2644" width="13.1640625" bestFit="1" customWidth="1"/>
    <col min="2645" max="2649" width="13.5" bestFit="1" customWidth="1"/>
    <col min="2650" max="2658" width="13.83203125" bestFit="1" customWidth="1"/>
    <col min="2659" max="2665" width="13.33203125" bestFit="1" customWidth="1"/>
    <col min="2666" max="2670" width="14.1640625" bestFit="1" customWidth="1"/>
    <col min="2671" max="2682" width="13.1640625" bestFit="1" customWidth="1"/>
    <col min="2683" max="2690" width="12.6640625" bestFit="1" customWidth="1"/>
    <col min="2691" max="2703" width="13.6640625" bestFit="1" customWidth="1"/>
    <col min="2704" max="2710" width="13.5" bestFit="1" customWidth="1"/>
    <col min="2711" max="2722" width="13.33203125" bestFit="1" customWidth="1"/>
    <col min="2723" max="2728" width="13.83203125" bestFit="1" customWidth="1"/>
    <col min="2729" max="2735" width="13.6640625" bestFit="1" customWidth="1"/>
    <col min="2736" max="2748" width="13.1640625" bestFit="1" customWidth="1"/>
    <col min="2749" max="2755" width="13.5" bestFit="1" customWidth="1"/>
    <col min="2756" max="2761" width="13.83203125" bestFit="1" customWidth="1"/>
    <col min="2762" max="2768" width="13.33203125" bestFit="1" customWidth="1"/>
    <col min="2769" max="2778" width="14.1640625" bestFit="1" customWidth="1"/>
    <col min="2779" max="2785" width="13.1640625" bestFit="1" customWidth="1"/>
    <col min="2786" max="2792" width="12.6640625" bestFit="1" customWidth="1"/>
    <col min="2793" max="2800" width="13.6640625" bestFit="1" customWidth="1"/>
    <col min="2801" max="2805" width="13.5" bestFit="1" customWidth="1"/>
    <col min="2806" max="2813" width="13.33203125" bestFit="1" customWidth="1"/>
    <col min="2814" max="2821" width="13.83203125" bestFit="1" customWidth="1"/>
    <col min="2822" max="2830" width="13.6640625" bestFit="1" customWidth="1"/>
    <col min="2831" max="2836" width="13.1640625" bestFit="1" customWidth="1"/>
    <col min="2837" max="2844" width="13.5" bestFit="1" customWidth="1"/>
    <col min="2845" max="2853" width="13.83203125" bestFit="1" customWidth="1"/>
    <col min="2854" max="2860" width="13.33203125" bestFit="1" customWidth="1"/>
    <col min="2861" max="2867" width="14.1640625" bestFit="1" customWidth="1"/>
    <col min="2868" max="2872" width="13.1640625" bestFit="1" customWidth="1"/>
    <col min="2873" max="2877" width="12.6640625" bestFit="1" customWidth="1"/>
    <col min="2878" max="2882" width="13.6640625" bestFit="1" customWidth="1"/>
    <col min="2883" max="2887" width="13.5" bestFit="1" customWidth="1"/>
    <col min="2888" max="2893" width="13.33203125" bestFit="1" customWidth="1"/>
    <col min="2894" max="2897" width="13.83203125" bestFit="1" customWidth="1"/>
    <col min="2898" max="2900" width="13.1640625" bestFit="1" customWidth="1"/>
    <col min="2901" max="2905" width="13.5" bestFit="1" customWidth="1"/>
    <col min="2906" max="2914" width="13.83203125" bestFit="1" customWidth="1"/>
    <col min="2915" max="2921" width="13.33203125" bestFit="1" customWidth="1"/>
    <col min="2922" max="2926" width="14.1640625" bestFit="1" customWidth="1"/>
    <col min="2927" max="2938" width="13.1640625" bestFit="1" customWidth="1"/>
    <col min="2939" max="2946" width="12.6640625" bestFit="1" customWidth="1"/>
    <col min="2947" max="2959" width="13.6640625" bestFit="1" customWidth="1"/>
    <col min="2960" max="2966" width="13.5" bestFit="1" customWidth="1"/>
    <col min="2967" max="2978" width="13.33203125" bestFit="1" customWidth="1"/>
    <col min="2979" max="2984" width="13.83203125" bestFit="1" customWidth="1"/>
    <col min="2985" max="2991" width="13.6640625" bestFit="1" customWidth="1"/>
    <col min="2992" max="3004" width="13.1640625" bestFit="1" customWidth="1"/>
    <col min="3005" max="3011" width="13.5" bestFit="1" customWidth="1"/>
    <col min="3012" max="3017" width="13.83203125" bestFit="1" customWidth="1"/>
    <col min="3018" max="3024" width="13.33203125" bestFit="1" customWidth="1"/>
    <col min="3025" max="3034" width="14.1640625" bestFit="1" customWidth="1"/>
    <col min="3035" max="3041" width="13.1640625" bestFit="1" customWidth="1"/>
    <col min="3042" max="3048" width="12.6640625" bestFit="1" customWidth="1"/>
    <col min="3049" max="3056" width="13.6640625" bestFit="1" customWidth="1"/>
    <col min="3057" max="3061" width="13.5" bestFit="1" customWidth="1"/>
    <col min="3062" max="3069" width="13.33203125" bestFit="1" customWidth="1"/>
    <col min="3070" max="3077" width="13.83203125" bestFit="1" customWidth="1"/>
    <col min="3078" max="3086" width="13.6640625" bestFit="1" customWidth="1"/>
    <col min="3087" max="3092" width="13.1640625" bestFit="1" customWidth="1"/>
    <col min="3093" max="3100" width="13.5" bestFit="1" customWidth="1"/>
    <col min="3101" max="3109" width="13.83203125" bestFit="1" customWidth="1"/>
    <col min="3110" max="3116" width="13.33203125" bestFit="1" customWidth="1"/>
    <col min="3117" max="3123" width="14.1640625" bestFit="1" customWidth="1"/>
    <col min="3124" max="3128" width="13.1640625" bestFit="1" customWidth="1"/>
    <col min="3129" max="3133" width="12.6640625" bestFit="1" customWidth="1"/>
    <col min="3134" max="3138" width="13.6640625" bestFit="1" customWidth="1"/>
    <col min="3139" max="3143" width="13.5" bestFit="1" customWidth="1"/>
    <col min="3144" max="3149" width="13.33203125" bestFit="1" customWidth="1"/>
    <col min="3150" max="3153" width="13.83203125" bestFit="1" customWidth="1"/>
    <col min="3154" max="3156" width="13.1640625" bestFit="1" customWidth="1"/>
    <col min="3157" max="3161" width="13.5" bestFit="1" customWidth="1"/>
    <col min="3162" max="3170" width="13.83203125" bestFit="1" customWidth="1"/>
    <col min="3171" max="3177" width="13.33203125" bestFit="1" customWidth="1"/>
    <col min="3178" max="3182" width="14.1640625" bestFit="1" customWidth="1"/>
    <col min="3183" max="3194" width="13.1640625" bestFit="1" customWidth="1"/>
    <col min="3195" max="3202" width="12.6640625" bestFit="1" customWidth="1"/>
    <col min="3203" max="3215" width="13.6640625" bestFit="1" customWidth="1"/>
    <col min="3216" max="3222" width="13.5" bestFit="1" customWidth="1"/>
    <col min="3223" max="3234" width="13.33203125" bestFit="1" customWidth="1"/>
    <col min="3235" max="3240" width="13.83203125" bestFit="1" customWidth="1"/>
    <col min="3241" max="3247" width="13.6640625" bestFit="1" customWidth="1"/>
    <col min="3248" max="3260" width="13.1640625" bestFit="1" customWidth="1"/>
    <col min="3261" max="3267" width="13.5" bestFit="1" customWidth="1"/>
    <col min="3268" max="3273" width="13.83203125" bestFit="1" customWidth="1"/>
    <col min="3274" max="3280" width="13.33203125" bestFit="1" customWidth="1"/>
    <col min="3281" max="3290" width="14.1640625" bestFit="1" customWidth="1"/>
    <col min="3291" max="3297" width="13.1640625" bestFit="1" customWidth="1"/>
    <col min="3298" max="3304" width="12.6640625" bestFit="1" customWidth="1"/>
    <col min="3305" max="3312" width="13.6640625" bestFit="1" customWidth="1"/>
    <col min="3313" max="3317" width="13.5" bestFit="1" customWidth="1"/>
    <col min="3318" max="3325" width="13.33203125" bestFit="1" customWidth="1"/>
    <col min="3326" max="3333" width="13.83203125" bestFit="1" customWidth="1"/>
    <col min="3334" max="3342" width="13.6640625" bestFit="1" customWidth="1"/>
    <col min="3343" max="3348" width="13.1640625" bestFit="1" customWidth="1"/>
    <col min="3349" max="3356" width="13.5" bestFit="1" customWidth="1"/>
    <col min="3357" max="3365" width="13.83203125" bestFit="1" customWidth="1"/>
    <col min="3366" max="3372" width="13.33203125" bestFit="1" customWidth="1"/>
    <col min="3373" max="3379" width="14.1640625" bestFit="1" customWidth="1"/>
    <col min="3380" max="3384" width="13.1640625" bestFit="1" customWidth="1"/>
    <col min="3385" max="3389" width="12.6640625" bestFit="1" customWidth="1"/>
    <col min="3390" max="3394" width="13.6640625" bestFit="1" customWidth="1"/>
    <col min="3395" max="3399" width="13.5" bestFit="1" customWidth="1"/>
    <col min="3400" max="3405" width="13.33203125" bestFit="1" customWidth="1"/>
    <col min="3406" max="3409" width="13.83203125" bestFit="1" customWidth="1"/>
    <col min="3410" max="3412" width="13.1640625" bestFit="1" customWidth="1"/>
    <col min="3413" max="3417" width="13.5" bestFit="1" customWidth="1"/>
    <col min="3418" max="3426" width="13.83203125" bestFit="1" customWidth="1"/>
    <col min="3427" max="3433" width="13.33203125" bestFit="1" customWidth="1"/>
    <col min="3434" max="3438" width="14.1640625" bestFit="1" customWidth="1"/>
    <col min="3439" max="3450" width="13.1640625" bestFit="1" customWidth="1"/>
    <col min="3451" max="3458" width="12.6640625" bestFit="1" customWidth="1"/>
    <col min="3459" max="3471" width="13.6640625" bestFit="1" customWidth="1"/>
    <col min="3472" max="3478" width="13.5" bestFit="1" customWidth="1"/>
    <col min="3479" max="3490" width="13.33203125" bestFit="1" customWidth="1"/>
    <col min="3491" max="3496" width="13.83203125" bestFit="1" customWidth="1"/>
    <col min="3497" max="3503" width="13.6640625" bestFit="1" customWidth="1"/>
    <col min="3504" max="3516" width="13.1640625" bestFit="1" customWidth="1"/>
    <col min="3517" max="3520" width="13.5" bestFit="1" customWidth="1"/>
  </cols>
  <sheetData>
    <row r="1" spans="1:5" x14ac:dyDescent="0.2">
      <c r="A1" s="12" t="s">
        <v>2031</v>
      </c>
      <c r="B1" t="s">
        <v>2066</v>
      </c>
    </row>
    <row r="2" spans="1:5" x14ac:dyDescent="0.2">
      <c r="A2" s="12" t="s">
        <v>2073</v>
      </c>
      <c r="B2" t="s">
        <v>2066</v>
      </c>
    </row>
    <row r="4" spans="1:5" x14ac:dyDescent="0.2">
      <c r="A4" s="12" t="s">
        <v>2067</v>
      </c>
      <c r="B4" s="12" t="s">
        <v>2070</v>
      </c>
    </row>
    <row r="5" spans="1:5" x14ac:dyDescent="0.2">
      <c r="A5" s="12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6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">
      <c r="A7" s="16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">
      <c r="A8" s="16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">
      <c r="A9" s="16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">
      <c r="A10" s="16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">
      <c r="A11" s="16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">
      <c r="A12" s="16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">
      <c r="A13" s="16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">
      <c r="A14" s="16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">
      <c r="A15" s="16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">
      <c r="A16" s="16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">
      <c r="A17" s="16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">
      <c r="A18" s="16" t="s">
        <v>2069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2B05-A6D7-3A48-BA88-746810014D09}">
  <dimension ref="A1:H13"/>
  <sheetViews>
    <sheetView workbookViewId="0">
      <selection activeCell="J18" sqref="J1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COUNTIFS(Crowdfunding!D:D, "&lt;1000",Crowdfunding!G:G,"successful")</f>
        <v>30</v>
      </c>
      <c r="C2">
        <f>COUNTIFS(Crowdfunding!D:D, "&lt;1000",Crowdfunding!G:G,"failed")</f>
        <v>20</v>
      </c>
      <c r="D2">
        <f>COUNTIFS(Crowdfunding!D:D, "&lt;1000",Crowdfunding!G:G,"canceled")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t="s">
        <v>2095</v>
      </c>
      <c r="B3">
        <f>COUNTIFS(Crowdfunding!D:D, "&gt;=1000",Crowdfunding!D:D, "&lt;=4999",Crowdfunding!G:G,"successful")</f>
        <v>191</v>
      </c>
      <c r="C3">
        <f>COUNTIFS(Crowdfunding!D:D, "&gt;=1000",Crowdfunding!D:D, "&lt;=4999",Crowdfunding!G:G,"failed")</f>
        <v>38</v>
      </c>
      <c r="D3">
        <f>COUNTIFS(Crowdfunding!D:D, "&gt;=1000",Crowdfunding!D:D, "&lt;=4999",Crowdfunding!G:G,"canceled")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t="s">
        <v>2096</v>
      </c>
      <c r="B4">
        <f>COUNTIFS(Crowdfunding!D:D, "&gt;=5000",Crowdfunding!D:D, "&lt;=9999",Crowdfunding!G:G,"successful")</f>
        <v>164</v>
      </c>
      <c r="C4">
        <f>COUNTIFS(Crowdfunding!D:D, "&gt;=5000",Crowdfunding!D:D, "&lt;=9999",Crowdfunding!G:G,"failed")</f>
        <v>126</v>
      </c>
      <c r="D4">
        <f>COUNTIFS(Crowdfunding!D:D, "&gt;=5000",Crowdfunding!D:D, "&lt;=9999",Crowdfunding!G:G,"canceled")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t="s">
        <v>2097</v>
      </c>
      <c r="B5">
        <f>COUNTIFS(Crowdfunding!D:D, "&gt;=10000",Crowdfunding!D:D, "&lt;=14999",Crowdfunding!G:G,"successful")</f>
        <v>4</v>
      </c>
      <c r="C5">
        <f>COUNTIFS(Crowdfunding!D:D, "&gt;=10000",Crowdfunding!D:D, "&lt;=14999",Crowdfunding!G:G,"failed")</f>
        <v>5</v>
      </c>
      <c r="D5">
        <f>COUNTIFS(Crowdfunding!D:D, "&gt;=10000",Crowdfunding!D:D, "&lt;=14999",Crowdfunding!G:G,"canceled")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t="s">
        <v>2098</v>
      </c>
      <c r="B6">
        <f>COUNTIFS(Crowdfunding!D:D, "&gt;=15000",Crowdfunding!D:D, "&lt;=19999",Crowdfunding!G:G,"successful")</f>
        <v>10</v>
      </c>
      <c r="C6">
        <f>COUNTIFS(Crowdfunding!D:D, "&gt;=15000",Crowdfunding!D:D, "&lt;=19999",Crowdfunding!G:G,"failed")</f>
        <v>0</v>
      </c>
      <c r="D6">
        <f>COUNTIFS(Crowdfunding!D:D, "&gt;=15000",Crowdfunding!D:D, "&lt;=19999",Crowdfunding!G:G,"canceled")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t="s">
        <v>2099</v>
      </c>
      <c r="B7">
        <f>COUNTIFS(Crowdfunding!D:D, "&gt;=20000",Crowdfunding!D:D, "&lt;=24999",Crowdfunding!G:G,"successful")</f>
        <v>7</v>
      </c>
      <c r="C7">
        <f>COUNTIFS(Crowdfunding!D:D, "&gt;=20000",Crowdfunding!D:D, "&lt;=24999",Crowdfunding!G:G,"failed")</f>
        <v>0</v>
      </c>
      <c r="D7">
        <f>COUNTIFS(Crowdfunding!D:D, "&gt;=20000",Crowdfunding!D:D, "&lt;=24999",Crowdfunding!G:G,"canceled")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t="s">
        <v>2100</v>
      </c>
      <c r="B8">
        <f>COUNTIFS(Crowdfunding!D:D, "&gt;=25000",Crowdfunding!D:D, "&lt;=29999",Crowdfunding!G:G,"successful")</f>
        <v>11</v>
      </c>
      <c r="C8">
        <f>COUNTIFS(Crowdfunding!D:D, "&gt;=25000",Crowdfunding!D:D, "&lt;=29999",Crowdfunding!G:G,"failed")</f>
        <v>3</v>
      </c>
      <c r="D8">
        <f>COUNTIFS(Crowdfunding!D:D, "&gt;=25000",Crowdfunding!D:D, "&lt;=29999",Crowdfunding!G:G,"canceled")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t="s">
        <v>2101</v>
      </c>
      <c r="B9">
        <f>COUNTIFS(Crowdfunding!D:D, "&gt;=30000",Crowdfunding!D:D, "&lt;=34999",Crowdfunding!G:G,"successful")</f>
        <v>7</v>
      </c>
      <c r="C9">
        <f>COUNTIFS(Crowdfunding!D:D, "&gt;=30000",Crowdfunding!D:D, "&lt;=34999",Crowdfunding!G:G,"failed")</f>
        <v>0</v>
      </c>
      <c r="D9">
        <f>COUNTIFS(Crowdfunding!D:D, "&gt;=30000",Crowdfunding!D:D, "&lt;=34999",Crowdfunding!G:G,"canceled")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t="s">
        <v>2102</v>
      </c>
      <c r="B10">
        <f>COUNTIFS(Crowdfunding!D:D, "&gt;=35000",Crowdfunding!D:D, "&lt;=39999",Crowdfunding!G:G,"successful")</f>
        <v>8</v>
      </c>
      <c r="C10">
        <f>COUNTIFS(Crowdfunding!D:D, "&gt;=35000",Crowdfunding!D:D, "&lt;=39999",Crowdfunding!G:G,"failed")</f>
        <v>3</v>
      </c>
      <c r="D10">
        <f>COUNTIFS(Crowdfunding!D:D, "&gt;=35000",Crowdfunding!D:D, "&lt;=39999",Crowdfunding!G:G,"canceled")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t="s">
        <v>2103</v>
      </c>
      <c r="B11">
        <f>COUNTIFS(Crowdfunding!D:D, "&gt;=40000",Crowdfunding!D:D, "&lt;=44999",Crowdfunding!G:G,"successful")</f>
        <v>11</v>
      </c>
      <c r="C11">
        <f>COUNTIFS(Crowdfunding!D:D, "&gt;=40000",Crowdfunding!D:D, "&lt;=44999",Crowdfunding!G:G,"failed")</f>
        <v>3</v>
      </c>
      <c r="D11">
        <f>COUNTIFS(Crowdfunding!D:D, "&gt;=40000",Crowdfunding!D:D, "&lt;=44999",Crowdfunding!G:G,"canceled")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t="s">
        <v>2104</v>
      </c>
      <c r="B12">
        <f>COUNTIFS(Crowdfunding!D:D, "&gt;=45000",Crowdfunding!D:D, "&lt;=49999",Crowdfunding!G:G,"successful")</f>
        <v>8</v>
      </c>
      <c r="C12">
        <f>COUNTIFS(Crowdfunding!D:D, "&gt;=45000",Crowdfunding!D:D, "&lt;=49999",Crowdfunding!G:G,"failed")</f>
        <v>3</v>
      </c>
      <c r="D12">
        <f>COUNTIFS(Crowdfunding!D:D, "&gt;=45000",Crowdfunding!D:D, "&lt;=49999",Crowdfunding!G:G,"canceled")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t="s">
        <v>2105</v>
      </c>
      <c r="B13">
        <f>COUNTIFS(Crowdfunding!D:D, "&gt;=50000",Crowdfunding!G:G,"successful")</f>
        <v>114</v>
      </c>
      <c r="C13">
        <f>COUNTIFS(Crowdfunding!D:D, "&gt;=50000",Crowdfunding!G:G,"failed")</f>
        <v>163</v>
      </c>
      <c r="D13">
        <f>COUNTIFS(Crowdfunding!D:D, "&gt;=50000",Crowdfunding!G:G,"canceled")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4810-E609-DD46-A175-4A80659D7857}">
  <dimension ref="B1:K566"/>
  <sheetViews>
    <sheetView zoomScale="87" workbookViewId="0">
      <selection activeCell="K13" sqref="K13"/>
    </sheetView>
  </sheetViews>
  <sheetFormatPr baseColWidth="10" defaultRowHeight="16" x14ac:dyDescent="0.2"/>
  <cols>
    <col min="2" max="2" width="14.83203125" customWidth="1"/>
    <col min="3" max="3" width="16" customWidth="1"/>
    <col min="5" max="5" width="12" bestFit="1" customWidth="1"/>
  </cols>
  <sheetData>
    <row r="1" spans="2:11" x14ac:dyDescent="0.2">
      <c r="B1" s="1" t="s">
        <v>2114</v>
      </c>
      <c r="C1" s="1" t="s">
        <v>2115</v>
      </c>
    </row>
    <row r="2" spans="2:11" x14ac:dyDescent="0.2">
      <c r="B2">
        <v>16</v>
      </c>
      <c r="C2">
        <v>0</v>
      </c>
    </row>
    <row r="3" spans="2:11" x14ac:dyDescent="0.2">
      <c r="B3">
        <v>26</v>
      </c>
      <c r="C3">
        <v>0</v>
      </c>
    </row>
    <row r="4" spans="2:11" x14ac:dyDescent="0.2">
      <c r="B4">
        <v>27</v>
      </c>
      <c r="C4">
        <v>1</v>
      </c>
    </row>
    <row r="5" spans="2:11" x14ac:dyDescent="0.2">
      <c r="B5">
        <v>32</v>
      </c>
      <c r="C5">
        <v>1</v>
      </c>
      <c r="E5" t="s">
        <v>2106</v>
      </c>
      <c r="J5" t="s">
        <v>2111</v>
      </c>
    </row>
    <row r="6" spans="2:11" x14ac:dyDescent="0.2">
      <c r="B6">
        <v>32</v>
      </c>
      <c r="C6">
        <v>1</v>
      </c>
      <c r="E6" t="s">
        <v>2107</v>
      </c>
      <c r="F6">
        <f>AVERAGE(B2:B566)</f>
        <v>851.14690265486729</v>
      </c>
      <c r="J6" t="s">
        <v>2107</v>
      </c>
      <c r="K6">
        <f>AVERAGE(C2:C365)</f>
        <v>585.61538461538464</v>
      </c>
    </row>
    <row r="7" spans="2:11" x14ac:dyDescent="0.2">
      <c r="B7">
        <v>34</v>
      </c>
      <c r="C7">
        <v>1</v>
      </c>
      <c r="E7" t="s">
        <v>2108</v>
      </c>
      <c r="F7">
        <f>MEDIAN(B2:B566)</f>
        <v>201</v>
      </c>
      <c r="J7" t="s">
        <v>2108</v>
      </c>
      <c r="K7">
        <f>MEDIAN(C2:C365)</f>
        <v>114.5</v>
      </c>
    </row>
    <row r="8" spans="2:11" x14ac:dyDescent="0.2">
      <c r="B8">
        <v>40</v>
      </c>
      <c r="C8">
        <v>1</v>
      </c>
      <c r="E8" t="s">
        <v>2109</v>
      </c>
      <c r="F8">
        <f>MIN(B2:B566)</f>
        <v>16</v>
      </c>
      <c r="J8" t="s">
        <v>2109</v>
      </c>
      <c r="K8">
        <f>MIN(C2:C365)</f>
        <v>0</v>
      </c>
    </row>
    <row r="9" spans="2:11" x14ac:dyDescent="0.2">
      <c r="B9">
        <v>41</v>
      </c>
      <c r="C9">
        <v>1</v>
      </c>
      <c r="E9" t="s">
        <v>2110</v>
      </c>
      <c r="F9">
        <f>MAX(B2:B566)</f>
        <v>7295</v>
      </c>
      <c r="J9" t="s">
        <v>2110</v>
      </c>
      <c r="K9">
        <f>MAX(C2:C365)</f>
        <v>6080</v>
      </c>
    </row>
    <row r="10" spans="2:11" x14ac:dyDescent="0.2">
      <c r="B10">
        <v>41</v>
      </c>
      <c r="C10">
        <v>1</v>
      </c>
      <c r="E10" t="s">
        <v>2112</v>
      </c>
      <c r="F10">
        <f>_xlfn.VAR.P(B2:B566)</f>
        <v>1603373.7324019109</v>
      </c>
      <c r="J10" t="s">
        <v>2112</v>
      </c>
      <c r="K10">
        <f>_xlfn.VAR.P(C2:C365)</f>
        <v>921574.68174133555</v>
      </c>
    </row>
    <row r="11" spans="2:11" x14ac:dyDescent="0.2">
      <c r="B11">
        <v>42</v>
      </c>
      <c r="C11">
        <v>1</v>
      </c>
      <c r="E11" t="s">
        <v>2113</v>
      </c>
      <c r="F11">
        <f>_xlfn.STDEV.P(B2:B566)</f>
        <v>1266.2439466397898</v>
      </c>
      <c r="J11" t="s">
        <v>2113</v>
      </c>
      <c r="K11">
        <f>_xlfn.STDEV.P(C2:C365)</f>
        <v>959.98681331637863</v>
      </c>
    </row>
    <row r="12" spans="2:11" x14ac:dyDescent="0.2">
      <c r="B12">
        <v>43</v>
      </c>
      <c r="C12">
        <v>1</v>
      </c>
      <c r="F12">
        <f>SQRT(F10)</f>
        <v>1266.2439466397898</v>
      </c>
      <c r="K12">
        <f>+SQRT(K10)</f>
        <v>959.98681331637863</v>
      </c>
    </row>
    <row r="13" spans="2:11" x14ac:dyDescent="0.2">
      <c r="B13">
        <v>43</v>
      </c>
      <c r="C13">
        <v>1</v>
      </c>
    </row>
    <row r="14" spans="2:11" x14ac:dyDescent="0.2">
      <c r="B14">
        <v>48</v>
      </c>
      <c r="C14">
        <v>1</v>
      </c>
    </row>
    <row r="15" spans="2:11" x14ac:dyDescent="0.2">
      <c r="B15">
        <v>48</v>
      </c>
      <c r="C15">
        <v>1</v>
      </c>
    </row>
    <row r="16" spans="2:11" x14ac:dyDescent="0.2">
      <c r="B16">
        <v>48</v>
      </c>
      <c r="C16">
        <v>1</v>
      </c>
    </row>
    <row r="17" spans="2:3" x14ac:dyDescent="0.2">
      <c r="B17">
        <v>50</v>
      </c>
      <c r="C17">
        <v>1</v>
      </c>
    </row>
    <row r="18" spans="2:3" x14ac:dyDescent="0.2">
      <c r="B18">
        <v>50</v>
      </c>
      <c r="C18">
        <v>1</v>
      </c>
    </row>
    <row r="19" spans="2:3" x14ac:dyDescent="0.2">
      <c r="B19">
        <v>50</v>
      </c>
      <c r="C19">
        <v>1</v>
      </c>
    </row>
    <row r="20" spans="2:3" x14ac:dyDescent="0.2">
      <c r="B20">
        <v>52</v>
      </c>
      <c r="C20">
        <v>1</v>
      </c>
    </row>
    <row r="21" spans="2:3" x14ac:dyDescent="0.2">
      <c r="B21">
        <v>53</v>
      </c>
      <c r="C21">
        <v>5</v>
      </c>
    </row>
    <row r="22" spans="2:3" x14ac:dyDescent="0.2">
      <c r="B22">
        <v>53</v>
      </c>
      <c r="C22">
        <v>5</v>
      </c>
    </row>
    <row r="23" spans="2:3" x14ac:dyDescent="0.2">
      <c r="B23">
        <v>54</v>
      </c>
      <c r="C23">
        <v>6</v>
      </c>
    </row>
    <row r="24" spans="2:3" x14ac:dyDescent="0.2">
      <c r="B24">
        <v>55</v>
      </c>
      <c r="C24">
        <v>7</v>
      </c>
    </row>
    <row r="25" spans="2:3" x14ac:dyDescent="0.2">
      <c r="B25">
        <v>56</v>
      </c>
      <c r="C25">
        <v>7</v>
      </c>
    </row>
    <row r="26" spans="2:3" x14ac:dyDescent="0.2">
      <c r="B26">
        <v>59</v>
      </c>
      <c r="C26">
        <v>9</v>
      </c>
    </row>
    <row r="27" spans="2:3" x14ac:dyDescent="0.2">
      <c r="B27">
        <v>62</v>
      </c>
      <c r="C27">
        <v>9</v>
      </c>
    </row>
    <row r="28" spans="2:3" x14ac:dyDescent="0.2">
      <c r="B28">
        <v>64</v>
      </c>
      <c r="C28">
        <v>10</v>
      </c>
    </row>
    <row r="29" spans="2:3" x14ac:dyDescent="0.2">
      <c r="B29">
        <v>65</v>
      </c>
      <c r="C29">
        <v>10</v>
      </c>
    </row>
    <row r="30" spans="2:3" x14ac:dyDescent="0.2">
      <c r="B30">
        <v>65</v>
      </c>
      <c r="C30">
        <v>10</v>
      </c>
    </row>
    <row r="31" spans="2:3" x14ac:dyDescent="0.2">
      <c r="B31">
        <v>67</v>
      </c>
      <c r="C31">
        <v>10</v>
      </c>
    </row>
    <row r="32" spans="2:3" x14ac:dyDescent="0.2">
      <c r="B32">
        <v>68</v>
      </c>
      <c r="C32">
        <v>12</v>
      </c>
    </row>
    <row r="33" spans="2:3" x14ac:dyDescent="0.2">
      <c r="B33">
        <v>69</v>
      </c>
      <c r="C33">
        <v>12</v>
      </c>
    </row>
    <row r="34" spans="2:3" x14ac:dyDescent="0.2">
      <c r="B34">
        <v>69</v>
      </c>
      <c r="C34">
        <v>13</v>
      </c>
    </row>
    <row r="35" spans="2:3" x14ac:dyDescent="0.2">
      <c r="B35">
        <v>70</v>
      </c>
      <c r="C35">
        <v>13</v>
      </c>
    </row>
    <row r="36" spans="2:3" x14ac:dyDescent="0.2">
      <c r="B36">
        <v>71</v>
      </c>
      <c r="C36">
        <v>14</v>
      </c>
    </row>
    <row r="37" spans="2:3" x14ac:dyDescent="0.2">
      <c r="B37">
        <v>72</v>
      </c>
      <c r="C37">
        <v>14</v>
      </c>
    </row>
    <row r="38" spans="2:3" x14ac:dyDescent="0.2">
      <c r="B38">
        <v>76</v>
      </c>
      <c r="C38">
        <v>15</v>
      </c>
    </row>
    <row r="39" spans="2:3" x14ac:dyDescent="0.2">
      <c r="B39">
        <v>76</v>
      </c>
      <c r="C39">
        <v>15</v>
      </c>
    </row>
    <row r="40" spans="2:3" x14ac:dyDescent="0.2">
      <c r="B40">
        <v>78</v>
      </c>
      <c r="C40">
        <v>15</v>
      </c>
    </row>
    <row r="41" spans="2:3" x14ac:dyDescent="0.2">
      <c r="B41">
        <v>78</v>
      </c>
      <c r="C41">
        <v>15</v>
      </c>
    </row>
    <row r="42" spans="2:3" x14ac:dyDescent="0.2">
      <c r="B42">
        <v>80</v>
      </c>
      <c r="C42">
        <v>15</v>
      </c>
    </row>
    <row r="43" spans="2:3" x14ac:dyDescent="0.2">
      <c r="B43">
        <v>80</v>
      </c>
      <c r="C43">
        <v>15</v>
      </c>
    </row>
    <row r="44" spans="2:3" x14ac:dyDescent="0.2">
      <c r="B44">
        <v>80</v>
      </c>
      <c r="C44">
        <v>16</v>
      </c>
    </row>
    <row r="45" spans="2:3" x14ac:dyDescent="0.2">
      <c r="B45">
        <v>80</v>
      </c>
      <c r="C45">
        <v>16</v>
      </c>
    </row>
    <row r="46" spans="2:3" x14ac:dyDescent="0.2">
      <c r="B46">
        <v>80</v>
      </c>
      <c r="C46">
        <v>16</v>
      </c>
    </row>
    <row r="47" spans="2:3" x14ac:dyDescent="0.2">
      <c r="B47">
        <v>80</v>
      </c>
      <c r="C47">
        <v>16</v>
      </c>
    </row>
    <row r="48" spans="2:3" x14ac:dyDescent="0.2">
      <c r="B48">
        <v>81</v>
      </c>
      <c r="C48">
        <v>17</v>
      </c>
    </row>
    <row r="49" spans="2:3" x14ac:dyDescent="0.2">
      <c r="B49">
        <v>82</v>
      </c>
      <c r="C49">
        <v>17</v>
      </c>
    </row>
    <row r="50" spans="2:3" x14ac:dyDescent="0.2">
      <c r="B50">
        <v>82</v>
      </c>
      <c r="C50">
        <v>17</v>
      </c>
    </row>
    <row r="51" spans="2:3" x14ac:dyDescent="0.2">
      <c r="B51">
        <v>83</v>
      </c>
      <c r="C51">
        <v>18</v>
      </c>
    </row>
    <row r="52" spans="2:3" x14ac:dyDescent="0.2">
      <c r="B52">
        <v>83</v>
      </c>
      <c r="C52">
        <v>18</v>
      </c>
    </row>
    <row r="53" spans="2:3" x14ac:dyDescent="0.2">
      <c r="B53">
        <v>84</v>
      </c>
      <c r="C53">
        <v>19</v>
      </c>
    </row>
    <row r="54" spans="2:3" x14ac:dyDescent="0.2">
      <c r="B54">
        <v>84</v>
      </c>
      <c r="C54">
        <v>19</v>
      </c>
    </row>
    <row r="55" spans="2:3" x14ac:dyDescent="0.2">
      <c r="B55">
        <v>85</v>
      </c>
      <c r="C55">
        <v>19</v>
      </c>
    </row>
    <row r="56" spans="2:3" x14ac:dyDescent="0.2">
      <c r="B56">
        <v>85</v>
      </c>
      <c r="C56">
        <v>21</v>
      </c>
    </row>
    <row r="57" spans="2:3" x14ac:dyDescent="0.2">
      <c r="B57">
        <v>85</v>
      </c>
      <c r="C57">
        <v>21</v>
      </c>
    </row>
    <row r="58" spans="2:3" x14ac:dyDescent="0.2">
      <c r="B58">
        <v>85</v>
      </c>
      <c r="C58">
        <v>21</v>
      </c>
    </row>
    <row r="59" spans="2:3" x14ac:dyDescent="0.2">
      <c r="B59">
        <v>85</v>
      </c>
      <c r="C59">
        <v>22</v>
      </c>
    </row>
    <row r="60" spans="2:3" x14ac:dyDescent="0.2">
      <c r="B60">
        <v>85</v>
      </c>
      <c r="C60">
        <v>23</v>
      </c>
    </row>
    <row r="61" spans="2:3" x14ac:dyDescent="0.2">
      <c r="B61">
        <v>86</v>
      </c>
      <c r="C61">
        <v>24</v>
      </c>
    </row>
    <row r="62" spans="2:3" x14ac:dyDescent="0.2">
      <c r="B62">
        <v>86</v>
      </c>
      <c r="C62">
        <v>24</v>
      </c>
    </row>
    <row r="63" spans="2:3" x14ac:dyDescent="0.2">
      <c r="B63">
        <v>86</v>
      </c>
      <c r="C63">
        <v>24</v>
      </c>
    </row>
    <row r="64" spans="2:3" x14ac:dyDescent="0.2">
      <c r="B64">
        <v>87</v>
      </c>
      <c r="C64">
        <v>25</v>
      </c>
    </row>
    <row r="65" spans="2:3" x14ac:dyDescent="0.2">
      <c r="B65">
        <v>87</v>
      </c>
      <c r="C65">
        <v>25</v>
      </c>
    </row>
    <row r="66" spans="2:3" x14ac:dyDescent="0.2">
      <c r="B66">
        <v>87</v>
      </c>
      <c r="C66">
        <v>26</v>
      </c>
    </row>
    <row r="67" spans="2:3" x14ac:dyDescent="0.2">
      <c r="B67">
        <v>88</v>
      </c>
      <c r="C67">
        <v>26</v>
      </c>
    </row>
    <row r="68" spans="2:3" x14ac:dyDescent="0.2">
      <c r="B68">
        <v>88</v>
      </c>
      <c r="C68">
        <v>26</v>
      </c>
    </row>
    <row r="69" spans="2:3" x14ac:dyDescent="0.2">
      <c r="B69">
        <v>88</v>
      </c>
      <c r="C69">
        <v>27</v>
      </c>
    </row>
    <row r="70" spans="2:3" x14ac:dyDescent="0.2">
      <c r="B70">
        <v>88</v>
      </c>
      <c r="C70">
        <v>27</v>
      </c>
    </row>
    <row r="71" spans="2:3" x14ac:dyDescent="0.2">
      <c r="B71">
        <v>89</v>
      </c>
      <c r="C71">
        <v>29</v>
      </c>
    </row>
    <row r="72" spans="2:3" x14ac:dyDescent="0.2">
      <c r="B72">
        <v>89</v>
      </c>
      <c r="C72">
        <v>30</v>
      </c>
    </row>
    <row r="73" spans="2:3" x14ac:dyDescent="0.2">
      <c r="B73">
        <v>91</v>
      </c>
      <c r="C73">
        <v>30</v>
      </c>
    </row>
    <row r="74" spans="2:3" x14ac:dyDescent="0.2">
      <c r="B74">
        <v>92</v>
      </c>
      <c r="C74">
        <v>31</v>
      </c>
    </row>
    <row r="75" spans="2:3" x14ac:dyDescent="0.2">
      <c r="B75">
        <v>92</v>
      </c>
      <c r="C75">
        <v>31</v>
      </c>
    </row>
    <row r="76" spans="2:3" x14ac:dyDescent="0.2">
      <c r="B76">
        <v>92</v>
      </c>
      <c r="C76">
        <v>31</v>
      </c>
    </row>
    <row r="77" spans="2:3" x14ac:dyDescent="0.2">
      <c r="B77">
        <v>92</v>
      </c>
      <c r="C77">
        <v>31</v>
      </c>
    </row>
    <row r="78" spans="2:3" x14ac:dyDescent="0.2">
      <c r="B78">
        <v>92</v>
      </c>
      <c r="C78">
        <v>31</v>
      </c>
    </row>
    <row r="79" spans="2:3" x14ac:dyDescent="0.2">
      <c r="B79">
        <v>93</v>
      </c>
      <c r="C79">
        <v>32</v>
      </c>
    </row>
    <row r="80" spans="2:3" x14ac:dyDescent="0.2">
      <c r="B80">
        <v>94</v>
      </c>
      <c r="C80">
        <v>32</v>
      </c>
    </row>
    <row r="81" spans="2:3" x14ac:dyDescent="0.2">
      <c r="B81">
        <v>94</v>
      </c>
      <c r="C81">
        <v>33</v>
      </c>
    </row>
    <row r="82" spans="2:3" x14ac:dyDescent="0.2">
      <c r="B82">
        <v>94</v>
      </c>
      <c r="C82">
        <v>33</v>
      </c>
    </row>
    <row r="83" spans="2:3" x14ac:dyDescent="0.2">
      <c r="B83">
        <v>95</v>
      </c>
      <c r="C83">
        <v>33</v>
      </c>
    </row>
    <row r="84" spans="2:3" x14ac:dyDescent="0.2">
      <c r="B84">
        <v>96</v>
      </c>
      <c r="C84">
        <v>34</v>
      </c>
    </row>
    <row r="85" spans="2:3" x14ac:dyDescent="0.2">
      <c r="B85">
        <v>96</v>
      </c>
      <c r="C85">
        <v>35</v>
      </c>
    </row>
    <row r="86" spans="2:3" x14ac:dyDescent="0.2">
      <c r="B86">
        <v>96</v>
      </c>
      <c r="C86">
        <v>35</v>
      </c>
    </row>
    <row r="87" spans="2:3" x14ac:dyDescent="0.2">
      <c r="B87">
        <v>97</v>
      </c>
      <c r="C87">
        <v>35</v>
      </c>
    </row>
    <row r="88" spans="2:3" x14ac:dyDescent="0.2">
      <c r="B88">
        <v>98</v>
      </c>
      <c r="C88">
        <v>36</v>
      </c>
    </row>
    <row r="89" spans="2:3" x14ac:dyDescent="0.2">
      <c r="B89">
        <v>98</v>
      </c>
      <c r="C89">
        <v>37</v>
      </c>
    </row>
    <row r="90" spans="2:3" x14ac:dyDescent="0.2">
      <c r="B90">
        <v>100</v>
      </c>
      <c r="C90">
        <v>37</v>
      </c>
    </row>
    <row r="91" spans="2:3" x14ac:dyDescent="0.2">
      <c r="B91">
        <v>100</v>
      </c>
      <c r="C91">
        <v>37</v>
      </c>
    </row>
    <row r="92" spans="2:3" x14ac:dyDescent="0.2">
      <c r="B92">
        <v>101</v>
      </c>
      <c r="C92">
        <v>38</v>
      </c>
    </row>
    <row r="93" spans="2:3" x14ac:dyDescent="0.2">
      <c r="B93">
        <v>101</v>
      </c>
      <c r="C93">
        <v>38</v>
      </c>
    </row>
    <row r="94" spans="2:3" x14ac:dyDescent="0.2">
      <c r="B94">
        <v>102</v>
      </c>
      <c r="C94">
        <v>38</v>
      </c>
    </row>
    <row r="95" spans="2:3" x14ac:dyDescent="0.2">
      <c r="B95">
        <v>102</v>
      </c>
      <c r="C95">
        <v>39</v>
      </c>
    </row>
    <row r="96" spans="2:3" x14ac:dyDescent="0.2">
      <c r="B96">
        <v>103</v>
      </c>
      <c r="C96">
        <v>40</v>
      </c>
    </row>
    <row r="97" spans="2:3" x14ac:dyDescent="0.2">
      <c r="B97">
        <v>103</v>
      </c>
      <c r="C97">
        <v>40</v>
      </c>
    </row>
    <row r="98" spans="2:3" x14ac:dyDescent="0.2">
      <c r="B98">
        <v>105</v>
      </c>
      <c r="C98">
        <v>40</v>
      </c>
    </row>
    <row r="99" spans="2:3" x14ac:dyDescent="0.2">
      <c r="B99">
        <v>106</v>
      </c>
      <c r="C99">
        <v>41</v>
      </c>
    </row>
    <row r="100" spans="2:3" x14ac:dyDescent="0.2">
      <c r="B100">
        <v>106</v>
      </c>
      <c r="C100">
        <v>41</v>
      </c>
    </row>
    <row r="101" spans="2:3" x14ac:dyDescent="0.2">
      <c r="B101">
        <v>107</v>
      </c>
      <c r="C101">
        <v>42</v>
      </c>
    </row>
    <row r="102" spans="2:3" x14ac:dyDescent="0.2">
      <c r="B102">
        <v>107</v>
      </c>
      <c r="C102">
        <v>44</v>
      </c>
    </row>
    <row r="103" spans="2:3" x14ac:dyDescent="0.2">
      <c r="B103">
        <v>107</v>
      </c>
      <c r="C103">
        <v>44</v>
      </c>
    </row>
    <row r="104" spans="2:3" x14ac:dyDescent="0.2">
      <c r="B104">
        <v>107</v>
      </c>
      <c r="C104">
        <v>45</v>
      </c>
    </row>
    <row r="105" spans="2:3" x14ac:dyDescent="0.2">
      <c r="B105">
        <v>107</v>
      </c>
      <c r="C105">
        <v>46</v>
      </c>
    </row>
    <row r="106" spans="2:3" x14ac:dyDescent="0.2">
      <c r="B106">
        <v>110</v>
      </c>
      <c r="C106">
        <v>47</v>
      </c>
    </row>
    <row r="107" spans="2:3" x14ac:dyDescent="0.2">
      <c r="B107">
        <v>110</v>
      </c>
      <c r="C107">
        <v>48</v>
      </c>
    </row>
    <row r="108" spans="2:3" x14ac:dyDescent="0.2">
      <c r="B108">
        <v>110</v>
      </c>
      <c r="C108">
        <v>49</v>
      </c>
    </row>
    <row r="109" spans="2:3" x14ac:dyDescent="0.2">
      <c r="B109">
        <v>110</v>
      </c>
      <c r="C109">
        <v>49</v>
      </c>
    </row>
    <row r="110" spans="2:3" x14ac:dyDescent="0.2">
      <c r="B110">
        <v>111</v>
      </c>
      <c r="C110">
        <v>52</v>
      </c>
    </row>
    <row r="111" spans="2:3" x14ac:dyDescent="0.2">
      <c r="B111">
        <v>112</v>
      </c>
      <c r="C111">
        <v>53</v>
      </c>
    </row>
    <row r="112" spans="2:3" x14ac:dyDescent="0.2">
      <c r="B112">
        <v>112</v>
      </c>
      <c r="C112">
        <v>54</v>
      </c>
    </row>
    <row r="113" spans="2:3" x14ac:dyDescent="0.2">
      <c r="B113">
        <v>112</v>
      </c>
      <c r="C113">
        <v>55</v>
      </c>
    </row>
    <row r="114" spans="2:3" x14ac:dyDescent="0.2">
      <c r="B114">
        <v>113</v>
      </c>
      <c r="C114">
        <v>55</v>
      </c>
    </row>
    <row r="115" spans="2:3" x14ac:dyDescent="0.2">
      <c r="B115">
        <v>113</v>
      </c>
      <c r="C115">
        <v>56</v>
      </c>
    </row>
    <row r="116" spans="2:3" x14ac:dyDescent="0.2">
      <c r="B116">
        <v>114</v>
      </c>
      <c r="C116">
        <v>56</v>
      </c>
    </row>
    <row r="117" spans="2:3" x14ac:dyDescent="0.2">
      <c r="B117">
        <v>114</v>
      </c>
      <c r="C117">
        <v>57</v>
      </c>
    </row>
    <row r="118" spans="2:3" x14ac:dyDescent="0.2">
      <c r="B118">
        <v>114</v>
      </c>
      <c r="C118">
        <v>57</v>
      </c>
    </row>
    <row r="119" spans="2:3" x14ac:dyDescent="0.2">
      <c r="B119">
        <v>115</v>
      </c>
      <c r="C119">
        <v>58</v>
      </c>
    </row>
    <row r="120" spans="2:3" x14ac:dyDescent="0.2">
      <c r="B120">
        <v>116</v>
      </c>
      <c r="C120">
        <v>60</v>
      </c>
    </row>
    <row r="121" spans="2:3" x14ac:dyDescent="0.2">
      <c r="B121">
        <v>116</v>
      </c>
      <c r="C121">
        <v>62</v>
      </c>
    </row>
    <row r="122" spans="2:3" x14ac:dyDescent="0.2">
      <c r="B122">
        <v>117</v>
      </c>
      <c r="C122">
        <v>62</v>
      </c>
    </row>
    <row r="123" spans="2:3" x14ac:dyDescent="0.2">
      <c r="B123">
        <v>117</v>
      </c>
      <c r="C123">
        <v>63</v>
      </c>
    </row>
    <row r="124" spans="2:3" x14ac:dyDescent="0.2">
      <c r="B124">
        <v>119</v>
      </c>
      <c r="C124">
        <v>63</v>
      </c>
    </row>
    <row r="125" spans="2:3" x14ac:dyDescent="0.2">
      <c r="B125">
        <v>121</v>
      </c>
      <c r="C125">
        <v>64</v>
      </c>
    </row>
    <row r="126" spans="2:3" x14ac:dyDescent="0.2">
      <c r="B126">
        <v>121</v>
      </c>
      <c r="C126">
        <v>64</v>
      </c>
    </row>
    <row r="127" spans="2:3" x14ac:dyDescent="0.2">
      <c r="B127">
        <v>121</v>
      </c>
      <c r="C127">
        <v>64</v>
      </c>
    </row>
    <row r="128" spans="2:3" x14ac:dyDescent="0.2">
      <c r="B128">
        <v>122</v>
      </c>
      <c r="C128">
        <v>64</v>
      </c>
    </row>
    <row r="129" spans="2:3" x14ac:dyDescent="0.2">
      <c r="B129">
        <v>122</v>
      </c>
      <c r="C129">
        <v>65</v>
      </c>
    </row>
    <row r="130" spans="2:3" x14ac:dyDescent="0.2">
      <c r="B130">
        <v>122</v>
      </c>
      <c r="C130">
        <v>65</v>
      </c>
    </row>
    <row r="131" spans="2:3" x14ac:dyDescent="0.2">
      <c r="B131">
        <v>122</v>
      </c>
      <c r="C131">
        <v>67</v>
      </c>
    </row>
    <row r="132" spans="2:3" x14ac:dyDescent="0.2">
      <c r="B132">
        <v>123</v>
      </c>
      <c r="C132">
        <v>67</v>
      </c>
    </row>
    <row r="133" spans="2:3" x14ac:dyDescent="0.2">
      <c r="B133">
        <v>123</v>
      </c>
      <c r="C133">
        <v>67</v>
      </c>
    </row>
    <row r="134" spans="2:3" x14ac:dyDescent="0.2">
      <c r="B134">
        <v>123</v>
      </c>
      <c r="C134">
        <v>67</v>
      </c>
    </row>
    <row r="135" spans="2:3" x14ac:dyDescent="0.2">
      <c r="B135">
        <v>125</v>
      </c>
      <c r="C135">
        <v>67</v>
      </c>
    </row>
    <row r="136" spans="2:3" x14ac:dyDescent="0.2">
      <c r="B136">
        <v>126</v>
      </c>
      <c r="C136">
        <v>67</v>
      </c>
    </row>
    <row r="137" spans="2:3" x14ac:dyDescent="0.2">
      <c r="B137">
        <v>126</v>
      </c>
      <c r="C137">
        <v>67</v>
      </c>
    </row>
    <row r="138" spans="2:3" x14ac:dyDescent="0.2">
      <c r="B138">
        <v>126</v>
      </c>
      <c r="C138">
        <v>70</v>
      </c>
    </row>
    <row r="139" spans="2:3" x14ac:dyDescent="0.2">
      <c r="B139">
        <v>126</v>
      </c>
      <c r="C139">
        <v>71</v>
      </c>
    </row>
    <row r="140" spans="2:3" x14ac:dyDescent="0.2">
      <c r="B140">
        <v>126</v>
      </c>
      <c r="C140">
        <v>73</v>
      </c>
    </row>
    <row r="141" spans="2:3" x14ac:dyDescent="0.2">
      <c r="B141">
        <v>127</v>
      </c>
      <c r="C141">
        <v>73</v>
      </c>
    </row>
    <row r="142" spans="2:3" x14ac:dyDescent="0.2">
      <c r="B142">
        <v>127</v>
      </c>
      <c r="C142">
        <v>75</v>
      </c>
    </row>
    <row r="143" spans="2:3" x14ac:dyDescent="0.2">
      <c r="B143">
        <v>128</v>
      </c>
      <c r="C143">
        <v>75</v>
      </c>
    </row>
    <row r="144" spans="2:3" x14ac:dyDescent="0.2">
      <c r="B144">
        <v>128</v>
      </c>
      <c r="C144">
        <v>75</v>
      </c>
    </row>
    <row r="145" spans="2:3" x14ac:dyDescent="0.2">
      <c r="B145">
        <v>129</v>
      </c>
      <c r="C145">
        <v>75</v>
      </c>
    </row>
    <row r="146" spans="2:3" x14ac:dyDescent="0.2">
      <c r="B146">
        <v>129</v>
      </c>
      <c r="C146">
        <v>76</v>
      </c>
    </row>
    <row r="147" spans="2:3" x14ac:dyDescent="0.2">
      <c r="B147">
        <v>130</v>
      </c>
      <c r="C147">
        <v>77</v>
      </c>
    </row>
    <row r="148" spans="2:3" x14ac:dyDescent="0.2">
      <c r="B148">
        <v>130</v>
      </c>
      <c r="C148">
        <v>77</v>
      </c>
    </row>
    <row r="149" spans="2:3" x14ac:dyDescent="0.2">
      <c r="B149">
        <v>131</v>
      </c>
      <c r="C149">
        <v>77</v>
      </c>
    </row>
    <row r="150" spans="2:3" x14ac:dyDescent="0.2">
      <c r="B150">
        <v>131</v>
      </c>
      <c r="C150">
        <v>78</v>
      </c>
    </row>
    <row r="151" spans="2:3" x14ac:dyDescent="0.2">
      <c r="B151">
        <v>131</v>
      </c>
      <c r="C151">
        <v>78</v>
      </c>
    </row>
    <row r="152" spans="2:3" x14ac:dyDescent="0.2">
      <c r="B152">
        <v>131</v>
      </c>
      <c r="C152">
        <v>79</v>
      </c>
    </row>
    <row r="153" spans="2:3" x14ac:dyDescent="0.2">
      <c r="B153">
        <v>131</v>
      </c>
      <c r="C153">
        <v>80</v>
      </c>
    </row>
    <row r="154" spans="2:3" x14ac:dyDescent="0.2">
      <c r="B154">
        <v>132</v>
      </c>
      <c r="C154">
        <v>80</v>
      </c>
    </row>
    <row r="155" spans="2:3" x14ac:dyDescent="0.2">
      <c r="B155">
        <v>132</v>
      </c>
      <c r="C155">
        <v>82</v>
      </c>
    </row>
    <row r="156" spans="2:3" x14ac:dyDescent="0.2">
      <c r="B156">
        <v>132</v>
      </c>
      <c r="C156">
        <v>83</v>
      </c>
    </row>
    <row r="157" spans="2:3" x14ac:dyDescent="0.2">
      <c r="B157">
        <v>133</v>
      </c>
      <c r="C157">
        <v>83</v>
      </c>
    </row>
    <row r="158" spans="2:3" x14ac:dyDescent="0.2">
      <c r="B158">
        <v>133</v>
      </c>
      <c r="C158">
        <v>84</v>
      </c>
    </row>
    <row r="159" spans="2:3" x14ac:dyDescent="0.2">
      <c r="B159">
        <v>133</v>
      </c>
      <c r="C159">
        <v>86</v>
      </c>
    </row>
    <row r="160" spans="2:3" x14ac:dyDescent="0.2">
      <c r="B160">
        <v>134</v>
      </c>
      <c r="C160">
        <v>86</v>
      </c>
    </row>
    <row r="161" spans="2:3" x14ac:dyDescent="0.2">
      <c r="B161">
        <v>134</v>
      </c>
      <c r="C161">
        <v>86</v>
      </c>
    </row>
    <row r="162" spans="2:3" x14ac:dyDescent="0.2">
      <c r="B162">
        <v>134</v>
      </c>
      <c r="C162">
        <v>87</v>
      </c>
    </row>
    <row r="163" spans="2:3" x14ac:dyDescent="0.2">
      <c r="B163">
        <v>135</v>
      </c>
      <c r="C163">
        <v>88</v>
      </c>
    </row>
    <row r="164" spans="2:3" x14ac:dyDescent="0.2">
      <c r="B164">
        <v>135</v>
      </c>
      <c r="C164">
        <v>91</v>
      </c>
    </row>
    <row r="165" spans="2:3" x14ac:dyDescent="0.2">
      <c r="B165">
        <v>135</v>
      </c>
      <c r="C165">
        <v>92</v>
      </c>
    </row>
    <row r="166" spans="2:3" x14ac:dyDescent="0.2">
      <c r="B166">
        <v>136</v>
      </c>
      <c r="C166">
        <v>92</v>
      </c>
    </row>
    <row r="167" spans="2:3" x14ac:dyDescent="0.2">
      <c r="B167">
        <v>137</v>
      </c>
      <c r="C167">
        <v>92</v>
      </c>
    </row>
    <row r="168" spans="2:3" x14ac:dyDescent="0.2">
      <c r="B168">
        <v>137</v>
      </c>
      <c r="C168">
        <v>94</v>
      </c>
    </row>
    <row r="169" spans="2:3" x14ac:dyDescent="0.2">
      <c r="B169">
        <v>138</v>
      </c>
      <c r="C169">
        <v>94</v>
      </c>
    </row>
    <row r="170" spans="2:3" x14ac:dyDescent="0.2">
      <c r="B170">
        <v>138</v>
      </c>
      <c r="C170">
        <v>100</v>
      </c>
    </row>
    <row r="171" spans="2:3" x14ac:dyDescent="0.2">
      <c r="B171">
        <v>138</v>
      </c>
      <c r="C171">
        <v>101</v>
      </c>
    </row>
    <row r="172" spans="2:3" x14ac:dyDescent="0.2">
      <c r="B172">
        <v>139</v>
      </c>
      <c r="C172">
        <v>102</v>
      </c>
    </row>
    <row r="173" spans="2:3" x14ac:dyDescent="0.2">
      <c r="B173">
        <v>139</v>
      </c>
      <c r="C173">
        <v>104</v>
      </c>
    </row>
    <row r="174" spans="2:3" x14ac:dyDescent="0.2">
      <c r="B174">
        <v>140</v>
      </c>
      <c r="C174">
        <v>105</v>
      </c>
    </row>
    <row r="175" spans="2:3" x14ac:dyDescent="0.2">
      <c r="B175">
        <v>140</v>
      </c>
      <c r="C175">
        <v>105</v>
      </c>
    </row>
    <row r="176" spans="2:3" x14ac:dyDescent="0.2">
      <c r="B176">
        <v>140</v>
      </c>
      <c r="C176">
        <v>106</v>
      </c>
    </row>
    <row r="177" spans="2:3" x14ac:dyDescent="0.2">
      <c r="B177">
        <v>142</v>
      </c>
      <c r="C177">
        <v>107</v>
      </c>
    </row>
    <row r="178" spans="2:3" x14ac:dyDescent="0.2">
      <c r="B178">
        <v>142</v>
      </c>
      <c r="C178">
        <v>108</v>
      </c>
    </row>
    <row r="179" spans="2:3" x14ac:dyDescent="0.2">
      <c r="B179">
        <v>142</v>
      </c>
      <c r="C179">
        <v>111</v>
      </c>
    </row>
    <row r="180" spans="2:3" x14ac:dyDescent="0.2">
      <c r="B180">
        <v>142</v>
      </c>
      <c r="C180">
        <v>112</v>
      </c>
    </row>
    <row r="181" spans="2:3" x14ac:dyDescent="0.2">
      <c r="B181">
        <v>143</v>
      </c>
      <c r="C181">
        <v>112</v>
      </c>
    </row>
    <row r="182" spans="2:3" x14ac:dyDescent="0.2">
      <c r="B182">
        <v>144</v>
      </c>
      <c r="C182">
        <v>113</v>
      </c>
    </row>
    <row r="183" spans="2:3" x14ac:dyDescent="0.2">
      <c r="B183">
        <v>144</v>
      </c>
      <c r="C183">
        <v>114</v>
      </c>
    </row>
    <row r="184" spans="2:3" x14ac:dyDescent="0.2">
      <c r="B184">
        <v>144</v>
      </c>
      <c r="C184">
        <v>115</v>
      </c>
    </row>
    <row r="185" spans="2:3" x14ac:dyDescent="0.2">
      <c r="B185">
        <v>144</v>
      </c>
      <c r="C185">
        <v>117</v>
      </c>
    </row>
    <row r="186" spans="2:3" x14ac:dyDescent="0.2">
      <c r="B186">
        <v>146</v>
      </c>
      <c r="C186">
        <v>118</v>
      </c>
    </row>
    <row r="187" spans="2:3" x14ac:dyDescent="0.2">
      <c r="B187">
        <v>147</v>
      </c>
      <c r="C187">
        <v>120</v>
      </c>
    </row>
    <row r="188" spans="2:3" x14ac:dyDescent="0.2">
      <c r="B188">
        <v>147</v>
      </c>
      <c r="C188">
        <v>120</v>
      </c>
    </row>
    <row r="189" spans="2:3" x14ac:dyDescent="0.2">
      <c r="B189">
        <v>147</v>
      </c>
      <c r="C189">
        <v>121</v>
      </c>
    </row>
    <row r="190" spans="2:3" x14ac:dyDescent="0.2">
      <c r="B190">
        <v>148</v>
      </c>
      <c r="C190">
        <v>127</v>
      </c>
    </row>
    <row r="191" spans="2:3" x14ac:dyDescent="0.2">
      <c r="B191">
        <v>148</v>
      </c>
      <c r="C191">
        <v>128</v>
      </c>
    </row>
    <row r="192" spans="2:3" x14ac:dyDescent="0.2">
      <c r="B192">
        <v>149</v>
      </c>
      <c r="C192">
        <v>130</v>
      </c>
    </row>
    <row r="193" spans="2:3" x14ac:dyDescent="0.2">
      <c r="B193">
        <v>149</v>
      </c>
      <c r="C193">
        <v>131</v>
      </c>
    </row>
    <row r="194" spans="2:3" x14ac:dyDescent="0.2">
      <c r="B194">
        <v>150</v>
      </c>
      <c r="C194">
        <v>132</v>
      </c>
    </row>
    <row r="195" spans="2:3" x14ac:dyDescent="0.2">
      <c r="B195">
        <v>150</v>
      </c>
      <c r="C195">
        <v>133</v>
      </c>
    </row>
    <row r="196" spans="2:3" x14ac:dyDescent="0.2">
      <c r="B196">
        <v>154</v>
      </c>
      <c r="C196">
        <v>133</v>
      </c>
    </row>
    <row r="197" spans="2:3" x14ac:dyDescent="0.2">
      <c r="B197">
        <v>154</v>
      </c>
      <c r="C197">
        <v>136</v>
      </c>
    </row>
    <row r="198" spans="2:3" x14ac:dyDescent="0.2">
      <c r="B198">
        <v>154</v>
      </c>
      <c r="C198">
        <v>137</v>
      </c>
    </row>
    <row r="199" spans="2:3" x14ac:dyDescent="0.2">
      <c r="B199">
        <v>154</v>
      </c>
      <c r="C199">
        <v>141</v>
      </c>
    </row>
    <row r="200" spans="2:3" x14ac:dyDescent="0.2">
      <c r="B200">
        <v>155</v>
      </c>
      <c r="C200">
        <v>143</v>
      </c>
    </row>
    <row r="201" spans="2:3" x14ac:dyDescent="0.2">
      <c r="B201">
        <v>155</v>
      </c>
      <c r="C201">
        <v>147</v>
      </c>
    </row>
    <row r="202" spans="2:3" x14ac:dyDescent="0.2">
      <c r="B202">
        <v>155</v>
      </c>
      <c r="C202">
        <v>151</v>
      </c>
    </row>
    <row r="203" spans="2:3" x14ac:dyDescent="0.2">
      <c r="B203">
        <v>155</v>
      </c>
      <c r="C203">
        <v>154</v>
      </c>
    </row>
    <row r="204" spans="2:3" x14ac:dyDescent="0.2">
      <c r="B204">
        <v>156</v>
      </c>
      <c r="C204">
        <v>156</v>
      </c>
    </row>
    <row r="205" spans="2:3" x14ac:dyDescent="0.2">
      <c r="B205">
        <v>156</v>
      </c>
      <c r="C205">
        <v>157</v>
      </c>
    </row>
    <row r="206" spans="2:3" x14ac:dyDescent="0.2">
      <c r="B206">
        <v>157</v>
      </c>
      <c r="C206">
        <v>162</v>
      </c>
    </row>
    <row r="207" spans="2:3" x14ac:dyDescent="0.2">
      <c r="B207">
        <v>157</v>
      </c>
      <c r="C207">
        <v>168</v>
      </c>
    </row>
    <row r="208" spans="2:3" x14ac:dyDescent="0.2">
      <c r="B208">
        <v>157</v>
      </c>
      <c r="C208">
        <v>180</v>
      </c>
    </row>
    <row r="209" spans="2:3" x14ac:dyDescent="0.2">
      <c r="B209">
        <v>157</v>
      </c>
      <c r="C209">
        <v>181</v>
      </c>
    </row>
    <row r="210" spans="2:3" x14ac:dyDescent="0.2">
      <c r="B210">
        <v>157</v>
      </c>
      <c r="C210">
        <v>183</v>
      </c>
    </row>
    <row r="211" spans="2:3" x14ac:dyDescent="0.2">
      <c r="B211">
        <v>158</v>
      </c>
      <c r="C211">
        <v>186</v>
      </c>
    </row>
    <row r="212" spans="2:3" x14ac:dyDescent="0.2">
      <c r="B212">
        <v>158</v>
      </c>
      <c r="C212">
        <v>191</v>
      </c>
    </row>
    <row r="213" spans="2:3" x14ac:dyDescent="0.2">
      <c r="B213">
        <v>159</v>
      </c>
      <c r="C213">
        <v>191</v>
      </c>
    </row>
    <row r="214" spans="2:3" x14ac:dyDescent="0.2">
      <c r="B214">
        <v>159</v>
      </c>
      <c r="C214">
        <v>200</v>
      </c>
    </row>
    <row r="215" spans="2:3" x14ac:dyDescent="0.2">
      <c r="B215">
        <v>159</v>
      </c>
      <c r="C215">
        <v>210</v>
      </c>
    </row>
    <row r="216" spans="2:3" x14ac:dyDescent="0.2">
      <c r="B216">
        <v>160</v>
      </c>
      <c r="C216">
        <v>210</v>
      </c>
    </row>
    <row r="217" spans="2:3" x14ac:dyDescent="0.2">
      <c r="B217">
        <v>160</v>
      </c>
      <c r="C217">
        <v>225</v>
      </c>
    </row>
    <row r="218" spans="2:3" x14ac:dyDescent="0.2">
      <c r="B218">
        <v>161</v>
      </c>
      <c r="C218">
        <v>226</v>
      </c>
    </row>
    <row r="219" spans="2:3" x14ac:dyDescent="0.2">
      <c r="B219">
        <v>163</v>
      </c>
      <c r="C219">
        <v>243</v>
      </c>
    </row>
    <row r="220" spans="2:3" x14ac:dyDescent="0.2">
      <c r="B220">
        <v>163</v>
      </c>
      <c r="C220">
        <v>243</v>
      </c>
    </row>
    <row r="221" spans="2:3" x14ac:dyDescent="0.2">
      <c r="B221">
        <v>164</v>
      </c>
      <c r="C221">
        <v>245</v>
      </c>
    </row>
    <row r="222" spans="2:3" x14ac:dyDescent="0.2">
      <c r="B222">
        <v>164</v>
      </c>
      <c r="C222">
        <v>245</v>
      </c>
    </row>
    <row r="223" spans="2:3" x14ac:dyDescent="0.2">
      <c r="B223">
        <v>164</v>
      </c>
      <c r="C223">
        <v>248</v>
      </c>
    </row>
    <row r="224" spans="2:3" x14ac:dyDescent="0.2">
      <c r="B224">
        <v>164</v>
      </c>
      <c r="C224">
        <v>252</v>
      </c>
    </row>
    <row r="225" spans="2:3" x14ac:dyDescent="0.2">
      <c r="B225">
        <v>164</v>
      </c>
      <c r="C225">
        <v>253</v>
      </c>
    </row>
    <row r="226" spans="2:3" x14ac:dyDescent="0.2">
      <c r="B226">
        <v>165</v>
      </c>
      <c r="C226">
        <v>257</v>
      </c>
    </row>
    <row r="227" spans="2:3" x14ac:dyDescent="0.2">
      <c r="B227">
        <v>165</v>
      </c>
      <c r="C227">
        <v>263</v>
      </c>
    </row>
    <row r="228" spans="2:3" x14ac:dyDescent="0.2">
      <c r="B228">
        <v>165</v>
      </c>
      <c r="C228">
        <v>296</v>
      </c>
    </row>
    <row r="229" spans="2:3" x14ac:dyDescent="0.2">
      <c r="B229">
        <v>165</v>
      </c>
      <c r="C229">
        <v>326</v>
      </c>
    </row>
    <row r="230" spans="2:3" x14ac:dyDescent="0.2">
      <c r="B230">
        <v>166</v>
      </c>
      <c r="C230">
        <v>328</v>
      </c>
    </row>
    <row r="231" spans="2:3" x14ac:dyDescent="0.2">
      <c r="B231">
        <v>168</v>
      </c>
      <c r="C231">
        <v>331</v>
      </c>
    </row>
    <row r="232" spans="2:3" x14ac:dyDescent="0.2">
      <c r="B232">
        <v>168</v>
      </c>
      <c r="C232">
        <v>347</v>
      </c>
    </row>
    <row r="233" spans="2:3" x14ac:dyDescent="0.2">
      <c r="B233">
        <v>169</v>
      </c>
      <c r="C233">
        <v>355</v>
      </c>
    </row>
    <row r="234" spans="2:3" x14ac:dyDescent="0.2">
      <c r="B234">
        <v>170</v>
      </c>
      <c r="C234">
        <v>362</v>
      </c>
    </row>
    <row r="235" spans="2:3" x14ac:dyDescent="0.2">
      <c r="B235">
        <v>170</v>
      </c>
      <c r="C235">
        <v>374</v>
      </c>
    </row>
    <row r="236" spans="2:3" x14ac:dyDescent="0.2">
      <c r="B236">
        <v>170</v>
      </c>
      <c r="C236">
        <v>393</v>
      </c>
    </row>
    <row r="237" spans="2:3" x14ac:dyDescent="0.2">
      <c r="B237">
        <v>172</v>
      </c>
      <c r="C237">
        <v>395</v>
      </c>
    </row>
    <row r="238" spans="2:3" x14ac:dyDescent="0.2">
      <c r="B238">
        <v>173</v>
      </c>
      <c r="C238">
        <v>418</v>
      </c>
    </row>
    <row r="239" spans="2:3" x14ac:dyDescent="0.2">
      <c r="B239">
        <v>174</v>
      </c>
      <c r="C239">
        <v>424</v>
      </c>
    </row>
    <row r="240" spans="2:3" x14ac:dyDescent="0.2">
      <c r="B240">
        <v>174</v>
      </c>
      <c r="C240">
        <v>435</v>
      </c>
    </row>
    <row r="241" spans="2:3" x14ac:dyDescent="0.2">
      <c r="B241">
        <v>175</v>
      </c>
      <c r="C241">
        <v>441</v>
      </c>
    </row>
    <row r="242" spans="2:3" x14ac:dyDescent="0.2">
      <c r="B242">
        <v>176</v>
      </c>
      <c r="C242">
        <v>452</v>
      </c>
    </row>
    <row r="243" spans="2:3" x14ac:dyDescent="0.2">
      <c r="B243">
        <v>179</v>
      </c>
      <c r="C243">
        <v>452</v>
      </c>
    </row>
    <row r="244" spans="2:3" x14ac:dyDescent="0.2">
      <c r="B244">
        <v>180</v>
      </c>
      <c r="C244">
        <v>454</v>
      </c>
    </row>
    <row r="245" spans="2:3" x14ac:dyDescent="0.2">
      <c r="B245">
        <v>180</v>
      </c>
      <c r="C245">
        <v>504</v>
      </c>
    </row>
    <row r="246" spans="2:3" x14ac:dyDescent="0.2">
      <c r="B246">
        <v>180</v>
      </c>
      <c r="C246">
        <v>513</v>
      </c>
    </row>
    <row r="247" spans="2:3" x14ac:dyDescent="0.2">
      <c r="B247">
        <v>180</v>
      </c>
      <c r="C247">
        <v>523</v>
      </c>
    </row>
    <row r="248" spans="2:3" x14ac:dyDescent="0.2">
      <c r="B248">
        <v>181</v>
      </c>
      <c r="C248">
        <v>526</v>
      </c>
    </row>
    <row r="249" spans="2:3" x14ac:dyDescent="0.2">
      <c r="B249">
        <v>181</v>
      </c>
      <c r="C249">
        <v>535</v>
      </c>
    </row>
    <row r="250" spans="2:3" x14ac:dyDescent="0.2">
      <c r="B250">
        <v>182</v>
      </c>
      <c r="C250">
        <v>554</v>
      </c>
    </row>
    <row r="251" spans="2:3" x14ac:dyDescent="0.2">
      <c r="B251">
        <v>183</v>
      </c>
      <c r="C251">
        <v>558</v>
      </c>
    </row>
    <row r="252" spans="2:3" x14ac:dyDescent="0.2">
      <c r="B252">
        <v>183</v>
      </c>
      <c r="C252">
        <v>558</v>
      </c>
    </row>
    <row r="253" spans="2:3" x14ac:dyDescent="0.2">
      <c r="B253">
        <v>184</v>
      </c>
      <c r="C253">
        <v>575</v>
      </c>
    </row>
    <row r="254" spans="2:3" x14ac:dyDescent="0.2">
      <c r="B254">
        <v>185</v>
      </c>
      <c r="C254">
        <v>579</v>
      </c>
    </row>
    <row r="255" spans="2:3" x14ac:dyDescent="0.2">
      <c r="B255">
        <v>186</v>
      </c>
      <c r="C255">
        <v>594</v>
      </c>
    </row>
    <row r="256" spans="2:3" x14ac:dyDescent="0.2">
      <c r="B256">
        <v>186</v>
      </c>
      <c r="C256">
        <v>602</v>
      </c>
    </row>
    <row r="257" spans="2:3" x14ac:dyDescent="0.2">
      <c r="B257">
        <v>186</v>
      </c>
      <c r="C257">
        <v>605</v>
      </c>
    </row>
    <row r="258" spans="2:3" x14ac:dyDescent="0.2">
      <c r="B258">
        <v>186</v>
      </c>
      <c r="C258">
        <v>648</v>
      </c>
    </row>
    <row r="259" spans="2:3" x14ac:dyDescent="0.2">
      <c r="B259">
        <v>186</v>
      </c>
      <c r="C259">
        <v>648</v>
      </c>
    </row>
    <row r="260" spans="2:3" x14ac:dyDescent="0.2">
      <c r="B260">
        <v>187</v>
      </c>
      <c r="C260">
        <v>656</v>
      </c>
    </row>
    <row r="261" spans="2:3" x14ac:dyDescent="0.2">
      <c r="B261">
        <v>189</v>
      </c>
      <c r="C261">
        <v>662</v>
      </c>
    </row>
    <row r="262" spans="2:3" x14ac:dyDescent="0.2">
      <c r="B262">
        <v>189</v>
      </c>
      <c r="C262">
        <v>672</v>
      </c>
    </row>
    <row r="263" spans="2:3" x14ac:dyDescent="0.2">
      <c r="B263">
        <v>190</v>
      </c>
      <c r="C263">
        <v>674</v>
      </c>
    </row>
    <row r="264" spans="2:3" x14ac:dyDescent="0.2">
      <c r="B264">
        <v>190</v>
      </c>
      <c r="C264">
        <v>676</v>
      </c>
    </row>
    <row r="265" spans="2:3" x14ac:dyDescent="0.2">
      <c r="B265">
        <v>191</v>
      </c>
      <c r="C265">
        <v>679</v>
      </c>
    </row>
    <row r="266" spans="2:3" x14ac:dyDescent="0.2">
      <c r="B266">
        <v>191</v>
      </c>
      <c r="C266">
        <v>679</v>
      </c>
    </row>
    <row r="267" spans="2:3" x14ac:dyDescent="0.2">
      <c r="B267">
        <v>191</v>
      </c>
      <c r="C267">
        <v>714</v>
      </c>
    </row>
    <row r="268" spans="2:3" x14ac:dyDescent="0.2">
      <c r="B268">
        <v>192</v>
      </c>
      <c r="C268">
        <v>742</v>
      </c>
    </row>
    <row r="269" spans="2:3" x14ac:dyDescent="0.2">
      <c r="B269">
        <v>192</v>
      </c>
      <c r="C269">
        <v>747</v>
      </c>
    </row>
    <row r="270" spans="2:3" x14ac:dyDescent="0.2">
      <c r="B270">
        <v>193</v>
      </c>
      <c r="C270">
        <v>750</v>
      </c>
    </row>
    <row r="271" spans="2:3" x14ac:dyDescent="0.2">
      <c r="B271">
        <v>194</v>
      </c>
      <c r="C271">
        <v>750</v>
      </c>
    </row>
    <row r="272" spans="2:3" x14ac:dyDescent="0.2">
      <c r="B272">
        <v>194</v>
      </c>
      <c r="C272">
        <v>752</v>
      </c>
    </row>
    <row r="273" spans="2:3" x14ac:dyDescent="0.2">
      <c r="B273">
        <v>194</v>
      </c>
      <c r="C273">
        <v>774</v>
      </c>
    </row>
    <row r="274" spans="2:3" x14ac:dyDescent="0.2">
      <c r="B274">
        <v>194</v>
      </c>
      <c r="C274">
        <v>782</v>
      </c>
    </row>
    <row r="275" spans="2:3" x14ac:dyDescent="0.2">
      <c r="B275">
        <v>195</v>
      </c>
      <c r="C275">
        <v>792</v>
      </c>
    </row>
    <row r="276" spans="2:3" x14ac:dyDescent="0.2">
      <c r="B276">
        <v>195</v>
      </c>
      <c r="C276">
        <v>803</v>
      </c>
    </row>
    <row r="277" spans="2:3" x14ac:dyDescent="0.2">
      <c r="B277">
        <v>196</v>
      </c>
      <c r="C277">
        <v>830</v>
      </c>
    </row>
    <row r="278" spans="2:3" x14ac:dyDescent="0.2">
      <c r="B278">
        <v>198</v>
      </c>
      <c r="C278">
        <v>830</v>
      </c>
    </row>
    <row r="279" spans="2:3" x14ac:dyDescent="0.2">
      <c r="B279">
        <v>198</v>
      </c>
      <c r="C279">
        <v>831</v>
      </c>
    </row>
    <row r="280" spans="2:3" x14ac:dyDescent="0.2">
      <c r="B280">
        <v>198</v>
      </c>
      <c r="C280">
        <v>838</v>
      </c>
    </row>
    <row r="281" spans="2:3" x14ac:dyDescent="0.2">
      <c r="B281">
        <v>199</v>
      </c>
      <c r="C281">
        <v>842</v>
      </c>
    </row>
    <row r="282" spans="2:3" x14ac:dyDescent="0.2">
      <c r="B282">
        <v>199</v>
      </c>
      <c r="C282">
        <v>846</v>
      </c>
    </row>
    <row r="283" spans="2:3" x14ac:dyDescent="0.2">
      <c r="B283">
        <v>199</v>
      </c>
      <c r="C283">
        <v>859</v>
      </c>
    </row>
    <row r="284" spans="2:3" x14ac:dyDescent="0.2">
      <c r="B284">
        <v>201</v>
      </c>
      <c r="C284">
        <v>886</v>
      </c>
    </row>
    <row r="285" spans="2:3" x14ac:dyDescent="0.2">
      <c r="B285">
        <v>202</v>
      </c>
      <c r="C285">
        <v>889</v>
      </c>
    </row>
    <row r="286" spans="2:3" x14ac:dyDescent="0.2">
      <c r="B286">
        <v>202</v>
      </c>
      <c r="C286">
        <v>908</v>
      </c>
    </row>
    <row r="287" spans="2:3" x14ac:dyDescent="0.2">
      <c r="B287">
        <v>203</v>
      </c>
      <c r="C287">
        <v>923</v>
      </c>
    </row>
    <row r="288" spans="2:3" x14ac:dyDescent="0.2">
      <c r="B288">
        <v>203</v>
      </c>
      <c r="C288">
        <v>926</v>
      </c>
    </row>
    <row r="289" spans="2:3" x14ac:dyDescent="0.2">
      <c r="B289">
        <v>205</v>
      </c>
      <c r="C289">
        <v>931</v>
      </c>
    </row>
    <row r="290" spans="2:3" x14ac:dyDescent="0.2">
      <c r="B290">
        <v>206</v>
      </c>
      <c r="C290">
        <v>934</v>
      </c>
    </row>
    <row r="291" spans="2:3" x14ac:dyDescent="0.2">
      <c r="B291">
        <v>207</v>
      </c>
      <c r="C291">
        <v>940</v>
      </c>
    </row>
    <row r="292" spans="2:3" x14ac:dyDescent="0.2">
      <c r="B292">
        <v>207</v>
      </c>
      <c r="C292">
        <v>941</v>
      </c>
    </row>
    <row r="293" spans="2:3" x14ac:dyDescent="0.2">
      <c r="B293">
        <v>209</v>
      </c>
      <c r="C293">
        <v>955</v>
      </c>
    </row>
    <row r="294" spans="2:3" x14ac:dyDescent="0.2">
      <c r="B294">
        <v>210</v>
      </c>
      <c r="C294">
        <v>1000</v>
      </c>
    </row>
    <row r="295" spans="2:3" x14ac:dyDescent="0.2">
      <c r="B295">
        <v>211</v>
      </c>
      <c r="C295">
        <v>1028</v>
      </c>
    </row>
    <row r="296" spans="2:3" x14ac:dyDescent="0.2">
      <c r="B296">
        <v>211</v>
      </c>
      <c r="C296">
        <v>1059</v>
      </c>
    </row>
    <row r="297" spans="2:3" x14ac:dyDescent="0.2">
      <c r="B297">
        <v>214</v>
      </c>
      <c r="C297">
        <v>1063</v>
      </c>
    </row>
    <row r="298" spans="2:3" x14ac:dyDescent="0.2">
      <c r="B298">
        <v>216</v>
      </c>
      <c r="C298">
        <v>1068</v>
      </c>
    </row>
    <row r="299" spans="2:3" x14ac:dyDescent="0.2">
      <c r="B299">
        <v>217</v>
      </c>
      <c r="C299">
        <v>1072</v>
      </c>
    </row>
    <row r="300" spans="2:3" x14ac:dyDescent="0.2">
      <c r="B300">
        <v>218</v>
      </c>
      <c r="C300">
        <v>1120</v>
      </c>
    </row>
    <row r="301" spans="2:3" x14ac:dyDescent="0.2">
      <c r="B301">
        <v>218</v>
      </c>
      <c r="C301">
        <v>1121</v>
      </c>
    </row>
    <row r="302" spans="2:3" x14ac:dyDescent="0.2">
      <c r="B302">
        <v>219</v>
      </c>
      <c r="C302">
        <v>1130</v>
      </c>
    </row>
    <row r="303" spans="2:3" x14ac:dyDescent="0.2">
      <c r="B303">
        <v>220</v>
      </c>
      <c r="C303">
        <v>1181</v>
      </c>
    </row>
    <row r="304" spans="2:3" x14ac:dyDescent="0.2">
      <c r="B304">
        <v>220</v>
      </c>
      <c r="C304">
        <v>1194</v>
      </c>
    </row>
    <row r="305" spans="2:3" x14ac:dyDescent="0.2">
      <c r="B305">
        <v>221</v>
      </c>
      <c r="C305">
        <v>1198</v>
      </c>
    </row>
    <row r="306" spans="2:3" x14ac:dyDescent="0.2">
      <c r="B306">
        <v>221</v>
      </c>
      <c r="C306">
        <v>1220</v>
      </c>
    </row>
    <row r="307" spans="2:3" x14ac:dyDescent="0.2">
      <c r="B307">
        <v>222</v>
      </c>
      <c r="C307">
        <v>1221</v>
      </c>
    </row>
    <row r="308" spans="2:3" x14ac:dyDescent="0.2">
      <c r="B308">
        <v>222</v>
      </c>
      <c r="C308">
        <v>1225</v>
      </c>
    </row>
    <row r="309" spans="2:3" x14ac:dyDescent="0.2">
      <c r="B309">
        <v>223</v>
      </c>
      <c r="C309">
        <v>1229</v>
      </c>
    </row>
    <row r="310" spans="2:3" x14ac:dyDescent="0.2">
      <c r="B310">
        <v>225</v>
      </c>
      <c r="C310">
        <v>1257</v>
      </c>
    </row>
    <row r="311" spans="2:3" x14ac:dyDescent="0.2">
      <c r="B311">
        <v>226</v>
      </c>
      <c r="C311">
        <v>1258</v>
      </c>
    </row>
    <row r="312" spans="2:3" x14ac:dyDescent="0.2">
      <c r="B312">
        <v>226</v>
      </c>
      <c r="C312">
        <v>1274</v>
      </c>
    </row>
    <row r="313" spans="2:3" x14ac:dyDescent="0.2">
      <c r="B313">
        <v>227</v>
      </c>
      <c r="C313">
        <v>1296</v>
      </c>
    </row>
    <row r="314" spans="2:3" x14ac:dyDescent="0.2">
      <c r="B314">
        <v>233</v>
      </c>
      <c r="C314">
        <v>1335</v>
      </c>
    </row>
    <row r="315" spans="2:3" x14ac:dyDescent="0.2">
      <c r="B315">
        <v>234</v>
      </c>
      <c r="C315">
        <v>1368</v>
      </c>
    </row>
    <row r="316" spans="2:3" x14ac:dyDescent="0.2">
      <c r="B316">
        <v>235</v>
      </c>
      <c r="C316">
        <v>1439</v>
      </c>
    </row>
    <row r="317" spans="2:3" x14ac:dyDescent="0.2">
      <c r="B317">
        <v>236</v>
      </c>
      <c r="C317">
        <v>1467</v>
      </c>
    </row>
    <row r="318" spans="2:3" x14ac:dyDescent="0.2">
      <c r="B318">
        <v>236</v>
      </c>
      <c r="C318">
        <v>1467</v>
      </c>
    </row>
    <row r="319" spans="2:3" x14ac:dyDescent="0.2">
      <c r="B319">
        <v>237</v>
      </c>
      <c r="C319">
        <v>1482</v>
      </c>
    </row>
    <row r="320" spans="2:3" x14ac:dyDescent="0.2">
      <c r="B320">
        <v>238</v>
      </c>
      <c r="C320">
        <v>1538</v>
      </c>
    </row>
    <row r="321" spans="2:3" x14ac:dyDescent="0.2">
      <c r="B321">
        <v>238</v>
      </c>
      <c r="C321">
        <v>1596</v>
      </c>
    </row>
    <row r="322" spans="2:3" x14ac:dyDescent="0.2">
      <c r="B322">
        <v>239</v>
      </c>
      <c r="C322">
        <v>1608</v>
      </c>
    </row>
    <row r="323" spans="2:3" x14ac:dyDescent="0.2">
      <c r="B323">
        <v>241</v>
      </c>
      <c r="C323">
        <v>1625</v>
      </c>
    </row>
    <row r="324" spans="2:3" x14ac:dyDescent="0.2">
      <c r="B324">
        <v>244</v>
      </c>
      <c r="C324">
        <v>1657</v>
      </c>
    </row>
    <row r="325" spans="2:3" x14ac:dyDescent="0.2">
      <c r="B325">
        <v>244</v>
      </c>
      <c r="C325">
        <v>1684</v>
      </c>
    </row>
    <row r="326" spans="2:3" x14ac:dyDescent="0.2">
      <c r="B326">
        <v>245</v>
      </c>
      <c r="C326">
        <v>1691</v>
      </c>
    </row>
    <row r="327" spans="2:3" x14ac:dyDescent="0.2">
      <c r="B327">
        <v>246</v>
      </c>
      <c r="C327">
        <v>1748</v>
      </c>
    </row>
    <row r="328" spans="2:3" x14ac:dyDescent="0.2">
      <c r="B328">
        <v>246</v>
      </c>
      <c r="C328">
        <v>1758</v>
      </c>
    </row>
    <row r="329" spans="2:3" x14ac:dyDescent="0.2">
      <c r="B329">
        <v>247</v>
      </c>
      <c r="C329">
        <v>1784</v>
      </c>
    </row>
    <row r="330" spans="2:3" x14ac:dyDescent="0.2">
      <c r="B330">
        <v>247</v>
      </c>
      <c r="C330">
        <v>1790</v>
      </c>
    </row>
    <row r="331" spans="2:3" x14ac:dyDescent="0.2">
      <c r="B331">
        <v>249</v>
      </c>
      <c r="C331">
        <v>1796</v>
      </c>
    </row>
    <row r="332" spans="2:3" x14ac:dyDescent="0.2">
      <c r="B332">
        <v>249</v>
      </c>
      <c r="C332">
        <v>1825</v>
      </c>
    </row>
    <row r="333" spans="2:3" x14ac:dyDescent="0.2">
      <c r="B333">
        <v>250</v>
      </c>
      <c r="C333">
        <v>1886</v>
      </c>
    </row>
    <row r="334" spans="2:3" x14ac:dyDescent="0.2">
      <c r="B334">
        <v>252</v>
      </c>
      <c r="C334">
        <v>1910</v>
      </c>
    </row>
    <row r="335" spans="2:3" x14ac:dyDescent="0.2">
      <c r="B335">
        <v>253</v>
      </c>
      <c r="C335">
        <v>1979</v>
      </c>
    </row>
    <row r="336" spans="2:3" x14ac:dyDescent="0.2">
      <c r="B336">
        <v>254</v>
      </c>
      <c r="C336">
        <v>1999</v>
      </c>
    </row>
    <row r="337" spans="2:3" x14ac:dyDescent="0.2">
      <c r="B337">
        <v>255</v>
      </c>
      <c r="C337">
        <v>2025</v>
      </c>
    </row>
    <row r="338" spans="2:3" x14ac:dyDescent="0.2">
      <c r="B338">
        <v>261</v>
      </c>
      <c r="C338">
        <v>2062</v>
      </c>
    </row>
    <row r="339" spans="2:3" x14ac:dyDescent="0.2">
      <c r="B339">
        <v>261</v>
      </c>
      <c r="C339">
        <v>2072</v>
      </c>
    </row>
    <row r="340" spans="2:3" x14ac:dyDescent="0.2">
      <c r="B340">
        <v>264</v>
      </c>
      <c r="C340">
        <v>2108</v>
      </c>
    </row>
    <row r="341" spans="2:3" x14ac:dyDescent="0.2">
      <c r="B341">
        <v>266</v>
      </c>
      <c r="C341">
        <v>2176</v>
      </c>
    </row>
    <row r="342" spans="2:3" x14ac:dyDescent="0.2">
      <c r="B342">
        <v>268</v>
      </c>
      <c r="C342">
        <v>2179</v>
      </c>
    </row>
    <row r="343" spans="2:3" x14ac:dyDescent="0.2">
      <c r="B343">
        <v>269</v>
      </c>
      <c r="C343">
        <v>2201</v>
      </c>
    </row>
    <row r="344" spans="2:3" x14ac:dyDescent="0.2">
      <c r="B344">
        <v>270</v>
      </c>
      <c r="C344">
        <v>2253</v>
      </c>
    </row>
    <row r="345" spans="2:3" x14ac:dyDescent="0.2">
      <c r="B345">
        <v>272</v>
      </c>
      <c r="C345">
        <v>2307</v>
      </c>
    </row>
    <row r="346" spans="2:3" x14ac:dyDescent="0.2">
      <c r="B346">
        <v>275</v>
      </c>
      <c r="C346">
        <v>2468</v>
      </c>
    </row>
    <row r="347" spans="2:3" x14ac:dyDescent="0.2">
      <c r="B347">
        <v>279</v>
      </c>
      <c r="C347">
        <v>2604</v>
      </c>
    </row>
    <row r="348" spans="2:3" x14ac:dyDescent="0.2">
      <c r="B348">
        <v>280</v>
      </c>
      <c r="C348">
        <v>2690</v>
      </c>
    </row>
    <row r="349" spans="2:3" x14ac:dyDescent="0.2">
      <c r="B349">
        <v>282</v>
      </c>
      <c r="C349">
        <v>2779</v>
      </c>
    </row>
    <row r="350" spans="2:3" x14ac:dyDescent="0.2">
      <c r="B350">
        <v>288</v>
      </c>
      <c r="C350">
        <v>2915</v>
      </c>
    </row>
    <row r="351" spans="2:3" x14ac:dyDescent="0.2">
      <c r="B351">
        <v>290</v>
      </c>
      <c r="C351">
        <v>2928</v>
      </c>
    </row>
    <row r="352" spans="2:3" x14ac:dyDescent="0.2">
      <c r="B352">
        <v>295</v>
      </c>
      <c r="C352">
        <v>2955</v>
      </c>
    </row>
    <row r="353" spans="2:3" x14ac:dyDescent="0.2">
      <c r="B353">
        <v>296</v>
      </c>
      <c r="C353">
        <v>3015</v>
      </c>
    </row>
    <row r="354" spans="2:3" x14ac:dyDescent="0.2">
      <c r="B354">
        <v>297</v>
      </c>
      <c r="C354">
        <v>3182</v>
      </c>
    </row>
    <row r="355" spans="2:3" x14ac:dyDescent="0.2">
      <c r="B355">
        <v>299</v>
      </c>
      <c r="C355">
        <v>3304</v>
      </c>
    </row>
    <row r="356" spans="2:3" x14ac:dyDescent="0.2">
      <c r="B356">
        <v>300</v>
      </c>
      <c r="C356">
        <v>3387</v>
      </c>
    </row>
    <row r="357" spans="2:3" x14ac:dyDescent="0.2">
      <c r="B357">
        <v>300</v>
      </c>
      <c r="C357">
        <v>3410</v>
      </c>
    </row>
    <row r="358" spans="2:3" x14ac:dyDescent="0.2">
      <c r="B358">
        <v>303</v>
      </c>
      <c r="C358">
        <v>3483</v>
      </c>
    </row>
    <row r="359" spans="2:3" x14ac:dyDescent="0.2">
      <c r="B359">
        <v>307</v>
      </c>
      <c r="C359">
        <v>3868</v>
      </c>
    </row>
    <row r="360" spans="2:3" x14ac:dyDescent="0.2">
      <c r="B360">
        <v>307</v>
      </c>
      <c r="C360">
        <v>4405</v>
      </c>
    </row>
    <row r="361" spans="2:3" x14ac:dyDescent="0.2">
      <c r="B361">
        <v>316</v>
      </c>
      <c r="C361">
        <v>4428</v>
      </c>
    </row>
    <row r="362" spans="2:3" x14ac:dyDescent="0.2">
      <c r="B362">
        <v>323</v>
      </c>
      <c r="C362">
        <v>4697</v>
      </c>
    </row>
    <row r="363" spans="2:3" x14ac:dyDescent="0.2">
      <c r="B363">
        <v>329</v>
      </c>
      <c r="C363">
        <v>5497</v>
      </c>
    </row>
    <row r="364" spans="2:3" x14ac:dyDescent="0.2">
      <c r="B364">
        <v>330</v>
      </c>
      <c r="C364">
        <v>5681</v>
      </c>
    </row>
    <row r="365" spans="2:3" x14ac:dyDescent="0.2">
      <c r="B365">
        <v>331</v>
      </c>
      <c r="C365">
        <v>6080</v>
      </c>
    </row>
    <row r="366" spans="2:3" x14ac:dyDescent="0.2">
      <c r="B366">
        <v>336</v>
      </c>
    </row>
    <row r="367" spans="2:3" x14ac:dyDescent="0.2">
      <c r="B367">
        <v>337</v>
      </c>
    </row>
    <row r="368" spans="2:3" x14ac:dyDescent="0.2">
      <c r="B368">
        <v>340</v>
      </c>
    </row>
    <row r="369" spans="2:2" x14ac:dyDescent="0.2">
      <c r="B369">
        <v>361</v>
      </c>
    </row>
    <row r="370" spans="2:2" x14ac:dyDescent="0.2">
      <c r="B370">
        <v>363</v>
      </c>
    </row>
    <row r="371" spans="2:2" x14ac:dyDescent="0.2">
      <c r="B371">
        <v>366</v>
      </c>
    </row>
    <row r="372" spans="2:2" x14ac:dyDescent="0.2">
      <c r="B372">
        <v>369</v>
      </c>
    </row>
    <row r="373" spans="2:2" x14ac:dyDescent="0.2">
      <c r="B373">
        <v>374</v>
      </c>
    </row>
    <row r="374" spans="2:2" x14ac:dyDescent="0.2">
      <c r="B374">
        <v>375</v>
      </c>
    </row>
    <row r="375" spans="2:2" x14ac:dyDescent="0.2">
      <c r="B375">
        <v>381</v>
      </c>
    </row>
    <row r="376" spans="2:2" x14ac:dyDescent="0.2">
      <c r="B376">
        <v>381</v>
      </c>
    </row>
    <row r="377" spans="2:2" x14ac:dyDescent="0.2">
      <c r="B377">
        <v>393</v>
      </c>
    </row>
    <row r="378" spans="2:2" x14ac:dyDescent="0.2">
      <c r="B378">
        <v>397</v>
      </c>
    </row>
    <row r="379" spans="2:2" x14ac:dyDescent="0.2">
      <c r="B379">
        <v>409</v>
      </c>
    </row>
    <row r="380" spans="2:2" x14ac:dyDescent="0.2">
      <c r="B380">
        <v>411</v>
      </c>
    </row>
    <row r="381" spans="2:2" x14ac:dyDescent="0.2">
      <c r="B381">
        <v>419</v>
      </c>
    </row>
    <row r="382" spans="2:2" x14ac:dyDescent="0.2">
      <c r="B382">
        <v>432</v>
      </c>
    </row>
    <row r="383" spans="2:2" x14ac:dyDescent="0.2">
      <c r="B383">
        <v>452</v>
      </c>
    </row>
    <row r="384" spans="2:2" x14ac:dyDescent="0.2">
      <c r="B384">
        <v>454</v>
      </c>
    </row>
    <row r="385" spans="2:2" x14ac:dyDescent="0.2">
      <c r="B385">
        <v>460</v>
      </c>
    </row>
    <row r="386" spans="2:2" x14ac:dyDescent="0.2">
      <c r="B386">
        <v>462</v>
      </c>
    </row>
    <row r="387" spans="2:2" x14ac:dyDescent="0.2">
      <c r="B387">
        <v>470</v>
      </c>
    </row>
    <row r="388" spans="2:2" x14ac:dyDescent="0.2">
      <c r="B388">
        <v>480</v>
      </c>
    </row>
    <row r="389" spans="2:2" x14ac:dyDescent="0.2">
      <c r="B389">
        <v>484</v>
      </c>
    </row>
    <row r="390" spans="2:2" x14ac:dyDescent="0.2">
      <c r="B390">
        <v>498</v>
      </c>
    </row>
    <row r="391" spans="2:2" x14ac:dyDescent="0.2">
      <c r="B391">
        <v>524</v>
      </c>
    </row>
    <row r="392" spans="2:2" x14ac:dyDescent="0.2">
      <c r="B392">
        <v>533</v>
      </c>
    </row>
    <row r="393" spans="2:2" x14ac:dyDescent="0.2">
      <c r="B393">
        <v>536</v>
      </c>
    </row>
    <row r="394" spans="2:2" x14ac:dyDescent="0.2">
      <c r="B394">
        <v>546</v>
      </c>
    </row>
    <row r="395" spans="2:2" x14ac:dyDescent="0.2">
      <c r="B395">
        <v>554</v>
      </c>
    </row>
    <row r="396" spans="2:2" x14ac:dyDescent="0.2">
      <c r="B396">
        <v>555</v>
      </c>
    </row>
    <row r="397" spans="2:2" x14ac:dyDescent="0.2">
      <c r="B397">
        <v>589</v>
      </c>
    </row>
    <row r="398" spans="2:2" x14ac:dyDescent="0.2">
      <c r="B398">
        <v>645</v>
      </c>
    </row>
    <row r="399" spans="2:2" x14ac:dyDescent="0.2">
      <c r="B399">
        <v>659</v>
      </c>
    </row>
    <row r="400" spans="2:2" x14ac:dyDescent="0.2">
      <c r="B400">
        <v>676</v>
      </c>
    </row>
    <row r="401" spans="2:2" x14ac:dyDescent="0.2">
      <c r="B401">
        <v>723</v>
      </c>
    </row>
    <row r="402" spans="2:2" x14ac:dyDescent="0.2">
      <c r="B402">
        <v>762</v>
      </c>
    </row>
    <row r="403" spans="2:2" x14ac:dyDescent="0.2">
      <c r="B403">
        <v>768</v>
      </c>
    </row>
    <row r="404" spans="2:2" x14ac:dyDescent="0.2">
      <c r="B404">
        <v>820</v>
      </c>
    </row>
    <row r="405" spans="2:2" x14ac:dyDescent="0.2">
      <c r="B405">
        <v>890</v>
      </c>
    </row>
    <row r="406" spans="2:2" x14ac:dyDescent="0.2">
      <c r="B406">
        <v>903</v>
      </c>
    </row>
    <row r="407" spans="2:2" x14ac:dyDescent="0.2">
      <c r="B407">
        <v>909</v>
      </c>
    </row>
    <row r="408" spans="2:2" x14ac:dyDescent="0.2">
      <c r="B408">
        <v>943</v>
      </c>
    </row>
    <row r="409" spans="2:2" x14ac:dyDescent="0.2">
      <c r="B409">
        <v>980</v>
      </c>
    </row>
    <row r="410" spans="2:2" x14ac:dyDescent="0.2">
      <c r="B410">
        <v>1015</v>
      </c>
    </row>
    <row r="411" spans="2:2" x14ac:dyDescent="0.2">
      <c r="B411">
        <v>1022</v>
      </c>
    </row>
    <row r="412" spans="2:2" x14ac:dyDescent="0.2">
      <c r="B412">
        <v>1052</v>
      </c>
    </row>
    <row r="413" spans="2:2" x14ac:dyDescent="0.2">
      <c r="B413">
        <v>1071</v>
      </c>
    </row>
    <row r="414" spans="2:2" x14ac:dyDescent="0.2">
      <c r="B414">
        <v>1071</v>
      </c>
    </row>
    <row r="415" spans="2:2" x14ac:dyDescent="0.2">
      <c r="B415">
        <v>1073</v>
      </c>
    </row>
    <row r="416" spans="2:2" x14ac:dyDescent="0.2">
      <c r="B416">
        <v>1095</v>
      </c>
    </row>
    <row r="417" spans="2:2" x14ac:dyDescent="0.2">
      <c r="B417">
        <v>1101</v>
      </c>
    </row>
    <row r="418" spans="2:2" x14ac:dyDescent="0.2">
      <c r="B418">
        <v>1113</v>
      </c>
    </row>
    <row r="419" spans="2:2" x14ac:dyDescent="0.2">
      <c r="B419">
        <v>1137</v>
      </c>
    </row>
    <row r="420" spans="2:2" x14ac:dyDescent="0.2">
      <c r="B420">
        <v>1140</v>
      </c>
    </row>
    <row r="421" spans="2:2" x14ac:dyDescent="0.2">
      <c r="B421">
        <v>1152</v>
      </c>
    </row>
    <row r="422" spans="2:2" x14ac:dyDescent="0.2">
      <c r="B422">
        <v>1170</v>
      </c>
    </row>
    <row r="423" spans="2:2" x14ac:dyDescent="0.2">
      <c r="B423">
        <v>1249</v>
      </c>
    </row>
    <row r="424" spans="2:2" x14ac:dyDescent="0.2">
      <c r="B424">
        <v>1267</v>
      </c>
    </row>
    <row r="425" spans="2:2" x14ac:dyDescent="0.2">
      <c r="B425">
        <v>1280</v>
      </c>
    </row>
    <row r="426" spans="2:2" x14ac:dyDescent="0.2">
      <c r="B426">
        <v>1297</v>
      </c>
    </row>
    <row r="427" spans="2:2" x14ac:dyDescent="0.2">
      <c r="B427">
        <v>1345</v>
      </c>
    </row>
    <row r="428" spans="2:2" x14ac:dyDescent="0.2">
      <c r="B428">
        <v>1354</v>
      </c>
    </row>
    <row r="429" spans="2:2" x14ac:dyDescent="0.2">
      <c r="B429">
        <v>1385</v>
      </c>
    </row>
    <row r="430" spans="2:2" x14ac:dyDescent="0.2">
      <c r="B430">
        <v>1396</v>
      </c>
    </row>
    <row r="431" spans="2:2" x14ac:dyDescent="0.2">
      <c r="B431">
        <v>1396</v>
      </c>
    </row>
    <row r="432" spans="2:2" x14ac:dyDescent="0.2">
      <c r="B432">
        <v>1425</v>
      </c>
    </row>
    <row r="433" spans="2:2" x14ac:dyDescent="0.2">
      <c r="B433">
        <v>1442</v>
      </c>
    </row>
    <row r="434" spans="2:2" x14ac:dyDescent="0.2">
      <c r="B434">
        <v>1460</v>
      </c>
    </row>
    <row r="435" spans="2:2" x14ac:dyDescent="0.2">
      <c r="B435">
        <v>1467</v>
      </c>
    </row>
    <row r="436" spans="2:2" x14ac:dyDescent="0.2">
      <c r="B436">
        <v>1470</v>
      </c>
    </row>
    <row r="437" spans="2:2" x14ac:dyDescent="0.2">
      <c r="B437">
        <v>1518</v>
      </c>
    </row>
    <row r="438" spans="2:2" x14ac:dyDescent="0.2">
      <c r="B438">
        <v>1539</v>
      </c>
    </row>
    <row r="439" spans="2:2" x14ac:dyDescent="0.2">
      <c r="B439">
        <v>1548</v>
      </c>
    </row>
    <row r="440" spans="2:2" x14ac:dyDescent="0.2">
      <c r="B440">
        <v>1559</v>
      </c>
    </row>
    <row r="441" spans="2:2" x14ac:dyDescent="0.2">
      <c r="B441">
        <v>1561</v>
      </c>
    </row>
    <row r="442" spans="2:2" x14ac:dyDescent="0.2">
      <c r="B442">
        <v>1572</v>
      </c>
    </row>
    <row r="443" spans="2:2" x14ac:dyDescent="0.2">
      <c r="B443">
        <v>1573</v>
      </c>
    </row>
    <row r="444" spans="2:2" x14ac:dyDescent="0.2">
      <c r="B444">
        <v>1600</v>
      </c>
    </row>
    <row r="445" spans="2:2" x14ac:dyDescent="0.2">
      <c r="B445">
        <v>1604</v>
      </c>
    </row>
    <row r="446" spans="2:2" x14ac:dyDescent="0.2">
      <c r="B446">
        <v>1605</v>
      </c>
    </row>
    <row r="447" spans="2:2" x14ac:dyDescent="0.2">
      <c r="B447">
        <v>1606</v>
      </c>
    </row>
    <row r="448" spans="2:2" x14ac:dyDescent="0.2">
      <c r="B448">
        <v>1613</v>
      </c>
    </row>
    <row r="449" spans="2:2" x14ac:dyDescent="0.2">
      <c r="B449">
        <v>1621</v>
      </c>
    </row>
    <row r="450" spans="2:2" x14ac:dyDescent="0.2">
      <c r="B450">
        <v>1629</v>
      </c>
    </row>
    <row r="451" spans="2:2" x14ac:dyDescent="0.2">
      <c r="B451">
        <v>1681</v>
      </c>
    </row>
    <row r="452" spans="2:2" x14ac:dyDescent="0.2">
      <c r="B452">
        <v>1684</v>
      </c>
    </row>
    <row r="453" spans="2:2" x14ac:dyDescent="0.2">
      <c r="B453">
        <v>1690</v>
      </c>
    </row>
    <row r="454" spans="2:2" x14ac:dyDescent="0.2">
      <c r="B454">
        <v>1697</v>
      </c>
    </row>
    <row r="455" spans="2:2" x14ac:dyDescent="0.2">
      <c r="B455">
        <v>1703</v>
      </c>
    </row>
    <row r="456" spans="2:2" x14ac:dyDescent="0.2">
      <c r="B456">
        <v>1713</v>
      </c>
    </row>
    <row r="457" spans="2:2" x14ac:dyDescent="0.2">
      <c r="B457">
        <v>1773</v>
      </c>
    </row>
    <row r="458" spans="2:2" x14ac:dyDescent="0.2">
      <c r="B458">
        <v>1782</v>
      </c>
    </row>
    <row r="459" spans="2:2" x14ac:dyDescent="0.2">
      <c r="B459">
        <v>1784</v>
      </c>
    </row>
    <row r="460" spans="2:2" x14ac:dyDescent="0.2">
      <c r="B460">
        <v>1785</v>
      </c>
    </row>
    <row r="461" spans="2:2" x14ac:dyDescent="0.2">
      <c r="B461">
        <v>1797</v>
      </c>
    </row>
    <row r="462" spans="2:2" x14ac:dyDescent="0.2">
      <c r="B462">
        <v>1815</v>
      </c>
    </row>
    <row r="463" spans="2:2" x14ac:dyDescent="0.2">
      <c r="B463">
        <v>1821</v>
      </c>
    </row>
    <row r="464" spans="2:2" x14ac:dyDescent="0.2">
      <c r="B464">
        <v>1866</v>
      </c>
    </row>
    <row r="465" spans="2:2" x14ac:dyDescent="0.2">
      <c r="B465">
        <v>1884</v>
      </c>
    </row>
    <row r="466" spans="2:2" x14ac:dyDescent="0.2">
      <c r="B466">
        <v>1887</v>
      </c>
    </row>
    <row r="467" spans="2:2" x14ac:dyDescent="0.2">
      <c r="B467">
        <v>1894</v>
      </c>
    </row>
    <row r="468" spans="2:2" x14ac:dyDescent="0.2">
      <c r="B468">
        <v>1902</v>
      </c>
    </row>
    <row r="469" spans="2:2" x14ac:dyDescent="0.2">
      <c r="B469">
        <v>1917</v>
      </c>
    </row>
    <row r="470" spans="2:2" x14ac:dyDescent="0.2">
      <c r="B470">
        <v>1965</v>
      </c>
    </row>
    <row r="471" spans="2:2" x14ac:dyDescent="0.2">
      <c r="B471">
        <v>1989</v>
      </c>
    </row>
    <row r="472" spans="2:2" x14ac:dyDescent="0.2">
      <c r="B472">
        <v>1991</v>
      </c>
    </row>
    <row r="473" spans="2:2" x14ac:dyDescent="0.2">
      <c r="B473">
        <v>2013</v>
      </c>
    </row>
    <row r="474" spans="2:2" x14ac:dyDescent="0.2">
      <c r="B474">
        <v>2038</v>
      </c>
    </row>
    <row r="475" spans="2:2" x14ac:dyDescent="0.2">
      <c r="B475">
        <v>2043</v>
      </c>
    </row>
    <row r="476" spans="2:2" x14ac:dyDescent="0.2">
      <c r="B476">
        <v>2053</v>
      </c>
    </row>
    <row r="477" spans="2:2" x14ac:dyDescent="0.2">
      <c r="B477">
        <v>2080</v>
      </c>
    </row>
    <row r="478" spans="2:2" x14ac:dyDescent="0.2">
      <c r="B478">
        <v>2100</v>
      </c>
    </row>
    <row r="479" spans="2:2" x14ac:dyDescent="0.2">
      <c r="B479">
        <v>2105</v>
      </c>
    </row>
    <row r="480" spans="2:2" x14ac:dyDescent="0.2">
      <c r="B480">
        <v>2106</v>
      </c>
    </row>
    <row r="481" spans="2:2" x14ac:dyDescent="0.2">
      <c r="B481">
        <v>2107</v>
      </c>
    </row>
    <row r="482" spans="2:2" x14ac:dyDescent="0.2">
      <c r="B482">
        <v>2120</v>
      </c>
    </row>
    <row r="483" spans="2:2" x14ac:dyDescent="0.2">
      <c r="B483">
        <v>2144</v>
      </c>
    </row>
    <row r="484" spans="2:2" x14ac:dyDescent="0.2">
      <c r="B484">
        <v>2188</v>
      </c>
    </row>
    <row r="485" spans="2:2" x14ac:dyDescent="0.2">
      <c r="B485">
        <v>2218</v>
      </c>
    </row>
    <row r="486" spans="2:2" x14ac:dyDescent="0.2">
      <c r="B486">
        <v>2220</v>
      </c>
    </row>
    <row r="487" spans="2:2" x14ac:dyDescent="0.2">
      <c r="B487">
        <v>2230</v>
      </c>
    </row>
    <row r="488" spans="2:2" x14ac:dyDescent="0.2">
      <c r="B488">
        <v>2237</v>
      </c>
    </row>
    <row r="489" spans="2:2" x14ac:dyDescent="0.2">
      <c r="B489">
        <v>2261</v>
      </c>
    </row>
    <row r="490" spans="2:2" x14ac:dyDescent="0.2">
      <c r="B490">
        <v>2266</v>
      </c>
    </row>
    <row r="491" spans="2:2" x14ac:dyDescent="0.2">
      <c r="B491">
        <v>2283</v>
      </c>
    </row>
    <row r="492" spans="2:2" x14ac:dyDescent="0.2">
      <c r="B492">
        <v>2289</v>
      </c>
    </row>
    <row r="493" spans="2:2" x14ac:dyDescent="0.2">
      <c r="B493">
        <v>2293</v>
      </c>
    </row>
    <row r="494" spans="2:2" x14ac:dyDescent="0.2">
      <c r="B494">
        <v>2320</v>
      </c>
    </row>
    <row r="495" spans="2:2" x14ac:dyDescent="0.2">
      <c r="B495">
        <v>2326</v>
      </c>
    </row>
    <row r="496" spans="2:2" x14ac:dyDescent="0.2">
      <c r="B496">
        <v>2331</v>
      </c>
    </row>
    <row r="497" spans="2:2" x14ac:dyDescent="0.2">
      <c r="B497">
        <v>2346</v>
      </c>
    </row>
    <row r="498" spans="2:2" x14ac:dyDescent="0.2">
      <c r="B498">
        <v>2353</v>
      </c>
    </row>
    <row r="499" spans="2:2" x14ac:dyDescent="0.2">
      <c r="B499">
        <v>2409</v>
      </c>
    </row>
    <row r="500" spans="2:2" x14ac:dyDescent="0.2">
      <c r="B500">
        <v>2414</v>
      </c>
    </row>
    <row r="501" spans="2:2" x14ac:dyDescent="0.2">
      <c r="B501">
        <v>2431</v>
      </c>
    </row>
    <row r="502" spans="2:2" x14ac:dyDescent="0.2">
      <c r="B502">
        <v>2436</v>
      </c>
    </row>
    <row r="503" spans="2:2" x14ac:dyDescent="0.2">
      <c r="B503">
        <v>2441</v>
      </c>
    </row>
    <row r="504" spans="2:2" x14ac:dyDescent="0.2">
      <c r="B504">
        <v>2443</v>
      </c>
    </row>
    <row r="505" spans="2:2" x14ac:dyDescent="0.2">
      <c r="B505">
        <v>2443</v>
      </c>
    </row>
    <row r="506" spans="2:2" x14ac:dyDescent="0.2">
      <c r="B506">
        <v>2468</v>
      </c>
    </row>
    <row r="507" spans="2:2" x14ac:dyDescent="0.2">
      <c r="B507">
        <v>2475</v>
      </c>
    </row>
    <row r="508" spans="2:2" x14ac:dyDescent="0.2">
      <c r="B508">
        <v>2489</v>
      </c>
    </row>
    <row r="509" spans="2:2" x14ac:dyDescent="0.2">
      <c r="B509">
        <v>2506</v>
      </c>
    </row>
    <row r="510" spans="2:2" x14ac:dyDescent="0.2">
      <c r="B510">
        <v>2526</v>
      </c>
    </row>
    <row r="511" spans="2:2" x14ac:dyDescent="0.2">
      <c r="B511">
        <v>2528</v>
      </c>
    </row>
    <row r="512" spans="2:2" x14ac:dyDescent="0.2">
      <c r="B512">
        <v>2551</v>
      </c>
    </row>
    <row r="513" spans="2:2" x14ac:dyDescent="0.2">
      <c r="B513">
        <v>2662</v>
      </c>
    </row>
    <row r="514" spans="2:2" x14ac:dyDescent="0.2">
      <c r="B514">
        <v>2673</v>
      </c>
    </row>
    <row r="515" spans="2:2" x14ac:dyDescent="0.2">
      <c r="B515">
        <v>2693</v>
      </c>
    </row>
    <row r="516" spans="2:2" x14ac:dyDescent="0.2">
      <c r="B516">
        <v>2725</v>
      </c>
    </row>
    <row r="517" spans="2:2" x14ac:dyDescent="0.2">
      <c r="B517">
        <v>2739</v>
      </c>
    </row>
    <row r="518" spans="2:2" x14ac:dyDescent="0.2">
      <c r="B518">
        <v>2756</v>
      </c>
    </row>
    <row r="519" spans="2:2" x14ac:dyDescent="0.2">
      <c r="B519">
        <v>2768</v>
      </c>
    </row>
    <row r="520" spans="2:2" x14ac:dyDescent="0.2">
      <c r="B520">
        <v>2805</v>
      </c>
    </row>
    <row r="521" spans="2:2" x14ac:dyDescent="0.2">
      <c r="B521">
        <v>2857</v>
      </c>
    </row>
    <row r="522" spans="2:2" x14ac:dyDescent="0.2">
      <c r="B522">
        <v>2875</v>
      </c>
    </row>
    <row r="523" spans="2:2" x14ac:dyDescent="0.2">
      <c r="B523">
        <v>2893</v>
      </c>
    </row>
    <row r="524" spans="2:2" x14ac:dyDescent="0.2">
      <c r="B524">
        <v>2985</v>
      </c>
    </row>
    <row r="525" spans="2:2" x14ac:dyDescent="0.2">
      <c r="B525">
        <v>3016</v>
      </c>
    </row>
    <row r="526" spans="2:2" x14ac:dyDescent="0.2">
      <c r="B526">
        <v>3036</v>
      </c>
    </row>
    <row r="527" spans="2:2" x14ac:dyDescent="0.2">
      <c r="B527">
        <v>3059</v>
      </c>
    </row>
    <row r="528" spans="2:2" x14ac:dyDescent="0.2">
      <c r="B528">
        <v>3063</v>
      </c>
    </row>
    <row r="529" spans="2:2" x14ac:dyDescent="0.2">
      <c r="B529">
        <v>3116</v>
      </c>
    </row>
    <row r="530" spans="2:2" x14ac:dyDescent="0.2">
      <c r="B530">
        <v>3131</v>
      </c>
    </row>
    <row r="531" spans="2:2" x14ac:dyDescent="0.2">
      <c r="B531">
        <v>3177</v>
      </c>
    </row>
    <row r="532" spans="2:2" x14ac:dyDescent="0.2">
      <c r="B532">
        <v>3205</v>
      </c>
    </row>
    <row r="533" spans="2:2" x14ac:dyDescent="0.2">
      <c r="B533">
        <v>3272</v>
      </c>
    </row>
    <row r="534" spans="2:2" x14ac:dyDescent="0.2">
      <c r="B534">
        <v>3308</v>
      </c>
    </row>
    <row r="535" spans="2:2" x14ac:dyDescent="0.2">
      <c r="B535">
        <v>3318</v>
      </c>
    </row>
    <row r="536" spans="2:2" x14ac:dyDescent="0.2">
      <c r="B536">
        <v>3376</v>
      </c>
    </row>
    <row r="537" spans="2:2" x14ac:dyDescent="0.2">
      <c r="B537">
        <v>3388</v>
      </c>
    </row>
    <row r="538" spans="2:2" x14ac:dyDescent="0.2">
      <c r="B538">
        <v>3533</v>
      </c>
    </row>
    <row r="539" spans="2:2" x14ac:dyDescent="0.2">
      <c r="B539">
        <v>3537</v>
      </c>
    </row>
    <row r="540" spans="2:2" x14ac:dyDescent="0.2">
      <c r="B540">
        <v>3594</v>
      </c>
    </row>
    <row r="541" spans="2:2" x14ac:dyDescent="0.2">
      <c r="B541">
        <v>3596</v>
      </c>
    </row>
    <row r="542" spans="2:2" x14ac:dyDescent="0.2">
      <c r="B542">
        <v>3657</v>
      </c>
    </row>
    <row r="543" spans="2:2" x14ac:dyDescent="0.2">
      <c r="B543">
        <v>3727</v>
      </c>
    </row>
    <row r="544" spans="2:2" x14ac:dyDescent="0.2">
      <c r="B544">
        <v>3742</v>
      </c>
    </row>
    <row r="545" spans="2:2" x14ac:dyDescent="0.2">
      <c r="B545">
        <v>3777</v>
      </c>
    </row>
    <row r="546" spans="2:2" x14ac:dyDescent="0.2">
      <c r="B546">
        <v>3934</v>
      </c>
    </row>
    <row r="547" spans="2:2" x14ac:dyDescent="0.2">
      <c r="B547">
        <v>4006</v>
      </c>
    </row>
    <row r="548" spans="2:2" x14ac:dyDescent="0.2">
      <c r="B548">
        <v>4065</v>
      </c>
    </row>
    <row r="549" spans="2:2" x14ac:dyDescent="0.2">
      <c r="B549">
        <v>4233</v>
      </c>
    </row>
    <row r="550" spans="2:2" x14ac:dyDescent="0.2">
      <c r="B550">
        <v>4289</v>
      </c>
    </row>
    <row r="551" spans="2:2" x14ac:dyDescent="0.2">
      <c r="B551">
        <v>4358</v>
      </c>
    </row>
    <row r="552" spans="2:2" x14ac:dyDescent="0.2">
      <c r="B552">
        <v>4498</v>
      </c>
    </row>
    <row r="553" spans="2:2" x14ac:dyDescent="0.2">
      <c r="B553">
        <v>4799</v>
      </c>
    </row>
    <row r="554" spans="2:2" x14ac:dyDescent="0.2">
      <c r="B554">
        <v>5139</v>
      </c>
    </row>
    <row r="555" spans="2:2" x14ac:dyDescent="0.2">
      <c r="B555">
        <v>5168</v>
      </c>
    </row>
    <row r="556" spans="2:2" x14ac:dyDescent="0.2">
      <c r="B556">
        <v>5180</v>
      </c>
    </row>
    <row r="557" spans="2:2" x14ac:dyDescent="0.2">
      <c r="B557">
        <v>5203</v>
      </c>
    </row>
    <row r="558" spans="2:2" x14ac:dyDescent="0.2">
      <c r="B558">
        <v>5419</v>
      </c>
    </row>
    <row r="559" spans="2:2" x14ac:dyDescent="0.2">
      <c r="B559">
        <v>5512</v>
      </c>
    </row>
    <row r="560" spans="2:2" x14ac:dyDescent="0.2">
      <c r="B560">
        <v>5880</v>
      </c>
    </row>
    <row r="561" spans="2:2" x14ac:dyDescent="0.2">
      <c r="B561">
        <v>5966</v>
      </c>
    </row>
    <row r="562" spans="2:2" x14ac:dyDescent="0.2">
      <c r="B562">
        <v>6212</v>
      </c>
    </row>
    <row r="563" spans="2:2" x14ac:dyDescent="0.2">
      <c r="B563">
        <v>6286</v>
      </c>
    </row>
    <row r="564" spans="2:2" x14ac:dyDescent="0.2">
      <c r="B564">
        <v>6406</v>
      </c>
    </row>
    <row r="565" spans="2:2" x14ac:dyDescent="0.2">
      <c r="B565">
        <v>6465</v>
      </c>
    </row>
    <row r="566" spans="2:2" x14ac:dyDescent="0.2">
      <c r="B566">
        <v>7295</v>
      </c>
    </row>
  </sheetData>
  <sortState xmlns:xlrd2="http://schemas.microsoft.com/office/spreadsheetml/2017/richdata2" ref="C2:C1048142">
    <sortCondition ref="C2:C1048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Country</vt:lpstr>
      <vt:lpstr>Category</vt:lpstr>
      <vt:lpstr>Create date</vt:lpstr>
      <vt:lpstr>Bonus</vt:lpstr>
      <vt:lpstr>Bonus_Stat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2022-07-19T01:05:58Z</dcterms:modified>
</cp:coreProperties>
</file>