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ss\Desktop\"/>
    </mc:Choice>
  </mc:AlternateContent>
  <bookViews>
    <workbookView xWindow="0" yWindow="0" windowWidth="19200" windowHeight="7050"/>
  </bookViews>
  <sheets>
    <sheet name="Rotação- semana- 19" sheetId="1" r:id="rId1"/>
  </sheets>
  <externalReferences>
    <externalReference r:id="rId2"/>
  </externalReferences>
  <definedNames>
    <definedName name="Motivo">OFFSET([1]Source!$B$1,0,0,COUNTA([1]Source!$B:$B))</definedName>
    <definedName name="_xlnm.Print_Area" localSheetId="0">'Rotação- semana- 19'!$A$1:$AN$24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5" i="1" l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</calcChain>
</file>

<file path=xl/sharedStrings.xml><?xml version="1.0" encoding="utf-8"?>
<sst xmlns="http://schemas.openxmlformats.org/spreadsheetml/2006/main" count="484" uniqueCount="68">
  <si>
    <t xml:space="preserve"> Demografia &amp; Ergonomia</t>
  </si>
  <si>
    <t>Semana:</t>
  </si>
  <si>
    <t>URQ:</t>
  </si>
  <si>
    <t>A.4</t>
  </si>
  <si>
    <t>N.º</t>
  </si>
  <si>
    <t>Nome</t>
  </si>
  <si>
    <t>segunda-feira</t>
  </si>
  <si>
    <t>terça-feira</t>
  </si>
  <si>
    <t>quarta-feira</t>
  </si>
  <si>
    <t>quinta-feira</t>
  </si>
  <si>
    <t>sexta-feira</t>
  </si>
  <si>
    <t xml:space="preserve">sábado </t>
  </si>
  <si>
    <t>Estações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</si>
  <si>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</si>
  <si>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</si>
  <si>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</si>
  <si>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</si>
  <si>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</si>
  <si>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</si>
  <si>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</si>
  <si>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</si>
  <si>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</si>
  <si>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</si>
  <si>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</si>
  <si>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</si>
  <si>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</si>
  <si>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</si>
  <si>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</si>
  <si>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</si>
  <si>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</si>
  <si>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</si>
  <si>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</si>
  <si>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</si>
  <si>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José Carlos</t>
  </si>
  <si>
    <t>X</t>
  </si>
  <si>
    <t>Roteamento da Cablagem-23 R</t>
  </si>
  <si>
    <t>Susana Cesar</t>
  </si>
  <si>
    <t>Z</t>
  </si>
  <si>
    <t>Tunel ESQ/Cabelagem- 24L</t>
  </si>
  <si>
    <t>Duarte Bolegas</t>
  </si>
  <si>
    <t>Tunel DIR - 24 R</t>
  </si>
  <si>
    <t>Miguel Rosa</t>
  </si>
  <si>
    <t>A5</t>
  </si>
  <si>
    <t>Dash Panel-24 F</t>
  </si>
  <si>
    <t>Susana Chambel</t>
  </si>
  <si>
    <t>Tampa Inferior Cockpit-25 L</t>
  </si>
  <si>
    <t>Fábio Rico</t>
  </si>
  <si>
    <t>Ficha da Porta-25 R</t>
  </si>
  <si>
    <t>Sandra Santos</t>
  </si>
  <si>
    <t>Guias das Portas-26 L</t>
  </si>
  <si>
    <t>Afonso Saraiva</t>
  </si>
  <si>
    <t>Caldeira-26 R</t>
  </si>
  <si>
    <t>Diogo Martins</t>
  </si>
  <si>
    <t>Linhas T_ROC 26 F</t>
  </si>
  <si>
    <t>Rui Origuelha</t>
  </si>
  <si>
    <t>Plugs Underbody 26 AL</t>
  </si>
  <si>
    <t>Marco Gomes</t>
  </si>
  <si>
    <t>Linhas NF 26 AR</t>
  </si>
  <si>
    <t>Alexandre Hortinha</t>
  </si>
  <si>
    <t>Pré-Montagem 26 AF</t>
  </si>
  <si>
    <t xml:space="preserve">Rafael Buoro </t>
  </si>
  <si>
    <t xml:space="preserve">Hugo Carreira </t>
  </si>
  <si>
    <t>João Reis</t>
  </si>
  <si>
    <t>Sandra Faquinha</t>
  </si>
  <si>
    <t>Absentismo</t>
  </si>
  <si>
    <t>Formação</t>
  </si>
  <si>
    <t>Folga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</si>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</sst>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36"/>
      <name val="VW Headline OT-Black"/>
      <family val="2"/>
    </font>
    <font>
      <sz val="22"/>
      <color theme="1"/>
      <name val="Calibri"/>
      <family val="2"/>
      <scheme val="minor"/>
    </font>
    <font>
      <sz val="22"/>
      <color theme="0"/>
      <name val="VW Headline OT-Book"/>
      <family val="2"/>
    </font>
    <font>
      <sz val="18"/>
      <color theme="0" tint="-0.34998626667073579"/>
      <name val="VW Headline OT-Black"/>
      <family val="2"/>
    </font>
    <font>
      <sz val="24"/>
      <color theme="0"/>
      <name val="VW Head"/>
      <family val="2"/>
    </font>
    <font>
      <sz val="24"/>
      <color theme="0"/>
      <name val="VW Headline OT-Black"/>
      <family val="2"/>
    </font>
    <font>
      <sz val="38"/>
      <color theme="0"/>
      <name val="VW Head"/>
      <family val="2"/>
    </font>
    <font>
      <sz val="38"/>
      <color theme="1"/>
      <name val="Calibri"/>
      <family val="2"/>
      <scheme val="minor"/>
    </font>
    <font>
      <sz val="22"/>
      <color theme="0" tint="-0.34998626667073579"/>
      <name val="VW Head"/>
      <family val="2"/>
    </font>
    <font>
      <sz val="18"/>
      <name val="VW Headline OT-Black"/>
      <family val="2"/>
    </font>
    <font>
      <b/>
      <sz val="24"/>
      <color theme="0" tint="-0.34998626667073579"/>
      <name val="VW Head"/>
      <family val="2"/>
    </font>
    <font>
      <sz val="24"/>
      <color theme="1"/>
      <name val="VW Head"/>
      <family val="2"/>
    </font>
    <font>
      <sz val="24"/>
      <name val="VW Head"/>
      <family val="2"/>
    </font>
    <font>
      <b/>
      <sz val="20"/>
      <name val="VW Head"/>
      <family val="2"/>
    </font>
    <font>
      <b/>
      <sz val="20"/>
      <color theme="1"/>
      <name val="VW Head"/>
      <family val="2"/>
    </font>
    <font>
      <sz val="18"/>
      <color theme="1"/>
      <name val="Calibri"/>
      <family val="2"/>
      <scheme val="minor"/>
    </font>
    <font>
      <b/>
      <sz val="18"/>
      <name val="VW Head"/>
      <family val="2"/>
    </font>
    <font>
      <b/>
      <sz val="22"/>
      <name val="VW Head"/>
      <family val="2"/>
    </font>
    <font>
      <sz val="22"/>
      <color theme="1"/>
      <name val="VW Head"/>
      <family val="2"/>
    </font>
    <font>
      <sz val="11"/>
      <color theme="1"/>
      <name val="VW Head"/>
      <family val="2"/>
    </font>
    <font>
      <sz val="12"/>
      <name val="VW Headline OT-Book"/>
      <family val="2"/>
    </font>
    <font>
      <sz val="14"/>
      <color indexed="18"/>
      <name val="VW Head"/>
      <family val="2"/>
    </font>
    <font>
      <b/>
      <sz val="16"/>
      <name val="VW Head"/>
      <family val="2"/>
    </font>
    <font>
      <sz val="100"/>
      <color rgb="FF000000"/>
      <name val="VW Headline OT-Book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0" applyFont="1"/>
    <xf numFmtId="9" fontId="4" fillId="0" borderId="0" xfId="1" applyNumberFormat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Fill="1" applyAlignment="1">
      <alignment horizontal="left" vertical="center" indent="2"/>
    </xf>
    <xf numFmtId="0" fontId="7" fillId="0" borderId="0" xfId="1" applyFont="1" applyFill="1" applyAlignment="1">
      <alignment horizontal="left" vertical="center" indent="2"/>
    </xf>
    <xf numFmtId="0" fontId="0" fillId="0" borderId="0" xfId="0" applyAlignment="1"/>
    <xf numFmtId="0" fontId="5" fillId="2" borderId="0" xfId="1" applyFont="1" applyFill="1" applyBorder="1" applyAlignment="1">
      <alignment vertical="center"/>
    </xf>
    <xf numFmtId="0" fontId="8" fillId="3" borderId="0" xfId="1" applyFont="1" applyFill="1" applyAlignment="1">
      <alignment horizontal="left" vertical="center"/>
    </xf>
    <xf numFmtId="0" fontId="9" fillId="0" borderId="0" xfId="0" applyFont="1" applyAlignment="1"/>
    <xf numFmtId="0" fontId="10" fillId="0" borderId="0" xfId="1" applyFont="1" applyBorder="1" applyAlignment="1">
      <alignment horizontal="center"/>
    </xf>
    <xf numFmtId="0" fontId="11" fillId="0" borderId="0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2" fillId="0" borderId="1" xfId="1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/>
    <xf numFmtId="0" fontId="14" fillId="0" borderId="0" xfId="0" applyFont="1" applyBorder="1" applyAlignment="1">
      <alignment horizontal="left" vertical="center"/>
    </xf>
    <xf numFmtId="0" fontId="13" fillId="2" borderId="0" xfId="0" applyFont="1" applyFill="1" applyBorder="1"/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0" xfId="0" applyFont="1" applyAlignment="1"/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6" fillId="0" borderId="0" xfId="0" applyFont="1" applyAlignment="1"/>
    <xf numFmtId="0" fontId="17" fillId="0" borderId="0" xfId="0" applyFont="1" applyAlignment="1"/>
    <xf numFmtId="0" fontId="18" fillId="5" borderId="9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 wrapText="1" readingOrder="1"/>
    </xf>
    <xf numFmtId="0" fontId="19" fillId="0" borderId="13" xfId="0" applyFont="1" applyFill="1" applyBorder="1" applyAlignment="1">
      <alignment horizontal="center" vertical="center" wrapText="1" readingOrder="1"/>
    </xf>
    <xf numFmtId="0" fontId="20" fillId="0" borderId="14" xfId="0" applyFont="1" applyBorder="1" applyAlignment="1">
      <alignment horizontal="center" vertical="center" wrapText="1" readingOrder="1"/>
    </xf>
    <xf numFmtId="0" fontId="19" fillId="0" borderId="15" xfId="0" applyFont="1" applyFill="1" applyBorder="1" applyAlignment="1">
      <alignment horizontal="center" vertical="center" wrapText="1" readingOrder="1"/>
    </xf>
    <xf numFmtId="0" fontId="19" fillId="0" borderId="16" xfId="0" applyFont="1" applyFill="1" applyBorder="1" applyAlignment="1">
      <alignment horizontal="center" vertical="center" wrapText="1" readingOrder="1"/>
    </xf>
    <xf numFmtId="0" fontId="19" fillId="0" borderId="17" xfId="0" applyFont="1" applyFill="1" applyBorder="1" applyAlignment="1">
      <alignment horizontal="center" vertical="center" wrapText="1" readingOrder="1"/>
    </xf>
    <xf numFmtId="0" fontId="19" fillId="6" borderId="15" xfId="0" applyFont="1" applyFill="1" applyBorder="1" applyAlignment="1">
      <alignment horizontal="center" vertical="center" wrapText="1" readingOrder="1"/>
    </xf>
    <xf numFmtId="0" fontId="19" fillId="6" borderId="16" xfId="0" applyFont="1" applyFill="1" applyBorder="1" applyAlignment="1">
      <alignment horizontal="center" vertical="center" wrapText="1" readingOrder="1"/>
    </xf>
    <xf numFmtId="0" fontId="19" fillId="6" borderId="17" xfId="0" applyFont="1" applyFill="1" applyBorder="1" applyAlignment="1">
      <alignment horizontal="center" vertical="center" wrapText="1" readingOrder="1"/>
    </xf>
    <xf numFmtId="0" fontId="19" fillId="2" borderId="15" xfId="0" applyFont="1" applyFill="1" applyBorder="1" applyAlignment="1">
      <alignment horizontal="center" vertical="center" wrapText="1" readingOrder="1"/>
    </xf>
    <xf numFmtId="0" fontId="19" fillId="2" borderId="16" xfId="0" applyFont="1" applyFill="1" applyBorder="1" applyAlignment="1">
      <alignment horizontal="center" vertical="center" wrapText="1" readingOrder="1"/>
    </xf>
    <xf numFmtId="0" fontId="19" fillId="2" borderId="17" xfId="0" applyFont="1" applyFill="1" applyBorder="1" applyAlignment="1">
      <alignment horizontal="center" vertical="center" wrapText="1" readingOrder="1"/>
    </xf>
    <xf numFmtId="0" fontId="21" fillId="0" borderId="0" xfId="0" applyFont="1" applyAlignment="1"/>
    <xf numFmtId="0" fontId="19" fillId="0" borderId="18" xfId="0" applyFont="1" applyFill="1" applyBorder="1" applyAlignment="1">
      <alignment horizontal="center" vertical="center" wrapText="1" readingOrder="1"/>
    </xf>
    <xf numFmtId="0" fontId="15" fillId="0" borderId="19" xfId="0" applyFont="1" applyFill="1" applyBorder="1" applyAlignment="1">
      <alignment horizontal="center" vertical="center" wrapText="1" readingOrder="1"/>
    </xf>
    <xf numFmtId="0" fontId="15" fillId="0" borderId="20" xfId="0" applyFont="1" applyFill="1" applyBorder="1" applyAlignment="1">
      <alignment horizontal="center" vertical="center" wrapText="1" readingOrder="1"/>
    </xf>
    <xf numFmtId="0" fontId="15" fillId="0" borderId="21" xfId="0" applyFont="1" applyFill="1" applyBorder="1" applyAlignment="1">
      <alignment horizontal="center" vertical="center" wrapText="1" readingOrder="1"/>
    </xf>
    <xf numFmtId="0" fontId="22" fillId="0" borderId="0" xfId="0" applyFont="1" applyAlignment="1"/>
    <xf numFmtId="0" fontId="23" fillId="0" borderId="22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23" fillId="7" borderId="23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 wrapText="1" readingOrder="1"/>
    </xf>
    <xf numFmtId="0" fontId="19" fillId="0" borderId="26" xfId="0" applyFont="1" applyFill="1" applyBorder="1" applyAlignment="1">
      <alignment horizontal="center" vertical="center" wrapText="1" readingOrder="1"/>
    </xf>
    <xf numFmtId="0" fontId="15" fillId="0" borderId="13" xfId="0" applyFont="1" applyFill="1" applyBorder="1" applyAlignment="1">
      <alignment horizontal="center" vertical="center" wrapText="1" readingOrder="1"/>
    </xf>
    <xf numFmtId="0" fontId="15" fillId="0" borderId="14" xfId="0" applyFont="1" applyFill="1" applyBorder="1" applyAlignment="1">
      <alignment horizontal="center" vertical="center" wrapText="1" readingOrder="1"/>
    </xf>
    <xf numFmtId="0" fontId="15" fillId="0" borderId="26" xfId="0" applyFont="1" applyFill="1" applyBorder="1" applyAlignment="1">
      <alignment horizontal="center" vertical="center" wrapText="1" readingOrder="1"/>
    </xf>
    <xf numFmtId="0" fontId="19" fillId="2" borderId="27" xfId="0" applyFont="1" applyFill="1" applyBorder="1" applyAlignment="1">
      <alignment horizontal="center" vertical="center" wrapText="1" readingOrder="1"/>
    </xf>
    <xf numFmtId="0" fontId="19" fillId="2" borderId="28" xfId="0" applyFont="1" applyFill="1" applyBorder="1" applyAlignment="1">
      <alignment horizontal="center" vertical="center" wrapText="1" readingOrder="1"/>
    </xf>
    <xf numFmtId="0" fontId="19" fillId="2" borderId="29" xfId="0" applyFont="1" applyFill="1" applyBorder="1" applyAlignment="1">
      <alignment horizontal="center" vertical="center" wrapText="1" readingOrder="1"/>
    </xf>
    <xf numFmtId="0" fontId="19" fillId="2" borderId="30" xfId="0" applyFont="1" applyFill="1" applyBorder="1" applyAlignment="1">
      <alignment horizontal="center" vertical="center" wrapText="1" readingOrder="1"/>
    </xf>
    <xf numFmtId="0" fontId="15" fillId="0" borderId="27" xfId="0" applyFont="1" applyFill="1" applyBorder="1" applyAlignment="1">
      <alignment horizontal="center" vertical="center" wrapText="1" readingOrder="1"/>
    </xf>
    <xf numFmtId="0" fontId="15" fillId="0" borderId="28" xfId="0" applyFont="1" applyFill="1" applyBorder="1" applyAlignment="1">
      <alignment horizontal="center" vertical="center" wrapText="1" readingOrder="1"/>
    </xf>
    <xf numFmtId="0" fontId="15" fillId="0" borderId="29" xfId="0" applyFont="1" applyFill="1" applyBorder="1" applyAlignment="1">
      <alignment horizontal="center" vertical="center" wrapText="1" readingOrder="1"/>
    </xf>
    <xf numFmtId="0" fontId="15" fillId="0" borderId="15" xfId="0" applyFont="1" applyFill="1" applyBorder="1" applyAlignment="1">
      <alignment horizontal="center" vertical="center" wrapText="1" readingOrder="1"/>
    </xf>
    <xf numFmtId="0" fontId="15" fillId="0" borderId="16" xfId="0" applyFont="1" applyFill="1" applyBorder="1" applyAlignment="1">
      <alignment horizontal="center" vertical="center" wrapText="1" readingOrder="1"/>
    </xf>
    <xf numFmtId="0" fontId="15" fillId="0" borderId="17" xfId="0" applyFont="1" applyFill="1" applyBorder="1" applyAlignment="1">
      <alignment horizontal="center" vertical="center" wrapText="1" readingOrder="1"/>
    </xf>
    <xf numFmtId="0" fontId="20" fillId="0" borderId="26" xfId="0" applyFont="1" applyBorder="1" applyAlignment="1">
      <alignment horizontal="center" vertical="center" wrapText="1" readingOrder="1"/>
    </xf>
    <xf numFmtId="0" fontId="19" fillId="2" borderId="13" xfId="0" applyFont="1" applyFill="1" applyBorder="1" applyAlignment="1">
      <alignment horizontal="center" vertical="center" wrapText="1" readingOrder="1"/>
    </xf>
    <xf numFmtId="0" fontId="19" fillId="2" borderId="31" xfId="0" applyFont="1" applyFill="1" applyBorder="1" applyAlignment="1">
      <alignment horizontal="center" vertical="center" wrapText="1" readingOrder="1"/>
    </xf>
    <xf numFmtId="0" fontId="19" fillId="2" borderId="13" xfId="0" applyFont="1" applyFill="1" applyBorder="1" applyAlignment="1">
      <alignment horizontal="center" vertical="center" wrapText="1" readingOrder="1"/>
    </xf>
    <xf numFmtId="0" fontId="19" fillId="2" borderId="14" xfId="0" applyFont="1" applyFill="1" applyBorder="1" applyAlignment="1">
      <alignment horizontal="center" vertical="center" wrapText="1" readingOrder="1"/>
    </xf>
    <xf numFmtId="0" fontId="15" fillId="2" borderId="13" xfId="0" applyFont="1" applyFill="1" applyBorder="1" applyAlignment="1">
      <alignment horizontal="center" vertical="center" wrapText="1" readingOrder="1"/>
    </xf>
    <xf numFmtId="0" fontId="15" fillId="2" borderId="14" xfId="0" applyFont="1" applyFill="1" applyBorder="1" applyAlignment="1">
      <alignment horizontal="center" vertical="center" wrapText="1" readingOrder="1"/>
    </xf>
    <xf numFmtId="0" fontId="15" fillId="2" borderId="26" xfId="0" applyFont="1" applyFill="1" applyBorder="1" applyAlignment="1">
      <alignment horizontal="center" vertical="center" wrapText="1" readingOrder="1"/>
    </xf>
    <xf numFmtId="0" fontId="19" fillId="0" borderId="32" xfId="0" applyFont="1" applyFill="1" applyBorder="1" applyAlignment="1">
      <alignment horizontal="center" vertical="center" wrapText="1" readingOrder="1"/>
    </xf>
    <xf numFmtId="0" fontId="19" fillId="0" borderId="32" xfId="0" applyFont="1" applyFill="1" applyBorder="1" applyAlignment="1">
      <alignment horizontal="center" vertical="center" wrapText="1" readingOrder="1"/>
    </xf>
    <xf numFmtId="0" fontId="19" fillId="0" borderId="33" xfId="0" applyFont="1" applyFill="1" applyBorder="1" applyAlignment="1">
      <alignment horizontal="center" vertical="center" wrapText="1" readingOrder="1"/>
    </xf>
    <xf numFmtId="0" fontId="19" fillId="0" borderId="34" xfId="0" applyFont="1" applyFill="1" applyBorder="1" applyAlignment="1">
      <alignment horizontal="center" vertical="center" wrapText="1" readingOrder="1"/>
    </xf>
    <xf numFmtId="0" fontId="19" fillId="2" borderId="35" xfId="0" applyFont="1" applyFill="1" applyBorder="1" applyAlignment="1">
      <alignment horizontal="center" vertical="center" wrapText="1" readingOrder="1"/>
    </xf>
    <xf numFmtId="0" fontId="19" fillId="2" borderId="36" xfId="0" applyFont="1" applyFill="1" applyBorder="1" applyAlignment="1">
      <alignment horizontal="center" vertical="center" wrapText="1" readingOrder="1"/>
    </xf>
    <xf numFmtId="0" fontId="19" fillId="2" borderId="37" xfId="0" applyFont="1" applyFill="1" applyBorder="1" applyAlignment="1">
      <alignment horizontal="center" vertical="center" wrapText="1" readingOrder="1"/>
    </xf>
    <xf numFmtId="0" fontId="19" fillId="2" borderId="38" xfId="0" applyFont="1" applyFill="1" applyBorder="1" applyAlignment="1">
      <alignment horizontal="center" vertical="center" wrapText="1" readingOrder="1"/>
    </xf>
    <xf numFmtId="0" fontId="19" fillId="0" borderId="39" xfId="0" applyFont="1" applyFill="1" applyBorder="1" applyAlignment="1">
      <alignment horizontal="center" vertical="center" wrapText="1" readingOrder="1"/>
    </xf>
    <xf numFmtId="0" fontId="19" fillId="0" borderId="39" xfId="0" applyFont="1" applyFill="1" applyBorder="1" applyAlignment="1">
      <alignment horizontal="center" vertical="center" wrapText="1" readingOrder="1"/>
    </xf>
    <xf numFmtId="0" fontId="19" fillId="0" borderId="40" xfId="0" applyFont="1" applyFill="1" applyBorder="1" applyAlignment="1">
      <alignment horizontal="center" vertical="center" wrapText="1" readingOrder="1"/>
    </xf>
    <xf numFmtId="0" fontId="19" fillId="0" borderId="41" xfId="0" applyFont="1" applyFill="1" applyBorder="1" applyAlignment="1">
      <alignment horizontal="center" vertical="center" wrapText="1" readingOrder="1"/>
    </xf>
    <xf numFmtId="0" fontId="19" fillId="2" borderId="42" xfId="0" applyFont="1" applyFill="1" applyBorder="1" applyAlignment="1">
      <alignment horizontal="center" vertical="center" wrapText="1" readingOrder="1"/>
    </xf>
    <xf numFmtId="0" fontId="19" fillId="2" borderId="43" xfId="0" applyFont="1" applyFill="1" applyBorder="1" applyAlignment="1">
      <alignment horizontal="center" vertical="center" wrapText="1" readingOrder="1"/>
    </xf>
    <xf numFmtId="0" fontId="19" fillId="2" borderId="44" xfId="0" applyFont="1" applyFill="1" applyBorder="1" applyAlignment="1">
      <alignment horizontal="center" vertical="center" wrapText="1" readingOrder="1"/>
    </xf>
    <xf numFmtId="0" fontId="19" fillId="2" borderId="45" xfId="0" applyFont="1" applyFill="1" applyBorder="1" applyAlignment="1">
      <alignment horizontal="center" vertical="center" wrapText="1" readingOrder="1"/>
    </xf>
    <xf numFmtId="0" fontId="19" fillId="6" borderId="39" xfId="0" applyFont="1" applyFill="1" applyBorder="1" applyAlignment="1">
      <alignment horizontal="center" vertical="center" wrapText="1" readingOrder="1"/>
    </xf>
    <xf numFmtId="0" fontId="15" fillId="6" borderId="39" xfId="0" applyFont="1" applyFill="1" applyBorder="1" applyAlignment="1">
      <alignment horizontal="center" vertical="center" wrapText="1" readingOrder="1"/>
    </xf>
    <xf numFmtId="0" fontId="15" fillId="6" borderId="40" xfId="0" applyFont="1" applyFill="1" applyBorder="1" applyAlignment="1">
      <alignment horizontal="center" vertical="center" wrapText="1" readingOrder="1"/>
    </xf>
    <xf numFmtId="0" fontId="15" fillId="6" borderId="41" xfId="0" applyFont="1" applyFill="1" applyBorder="1" applyAlignment="1">
      <alignment horizontal="center" vertical="center" wrapText="1" readingOrder="1"/>
    </xf>
    <xf numFmtId="0" fontId="24" fillId="5" borderId="46" xfId="0" applyFont="1" applyFill="1" applyBorder="1" applyAlignment="1" applyProtection="1">
      <alignment horizontal="center" vertical="center"/>
      <protection locked="0"/>
    </xf>
    <xf numFmtId="0" fontId="23" fillId="0" borderId="47" xfId="0" applyFont="1" applyFill="1" applyBorder="1" applyAlignment="1">
      <alignment horizontal="center" vertical="center"/>
    </xf>
    <xf numFmtId="0" fontId="24" fillId="5" borderId="48" xfId="0" applyFont="1" applyFill="1" applyBorder="1" applyAlignment="1">
      <alignment horizontal="center" vertical="center"/>
    </xf>
    <xf numFmtId="0" fontId="23" fillId="0" borderId="49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0" fontId="23" fillId="0" borderId="51" xfId="0" applyFont="1" applyFill="1" applyBorder="1" applyAlignment="1">
      <alignment horizontal="center" vertical="center"/>
    </xf>
    <xf numFmtId="0" fontId="23" fillId="0" borderId="5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 wrapText="1" readingOrder="1"/>
    </xf>
    <xf numFmtId="0" fontId="24" fillId="5" borderId="48" xfId="0" applyFont="1" applyFill="1" applyBorder="1" applyAlignment="1" applyProtection="1">
      <alignment horizontal="center" vertical="center"/>
      <protection locked="0"/>
    </xf>
    <xf numFmtId="0" fontId="23" fillId="8" borderId="52" xfId="0" applyFont="1" applyFill="1" applyBorder="1" applyAlignment="1">
      <alignment horizontal="center" vertical="center"/>
    </xf>
    <xf numFmtId="0" fontId="0" fillId="2" borderId="0" xfId="0" applyFill="1" applyAlignment="1"/>
    <xf numFmtId="0" fontId="23" fillId="9" borderId="49" xfId="0" applyFont="1" applyFill="1" applyBorder="1" applyAlignment="1">
      <alignment horizontal="center" vertical="center"/>
    </xf>
    <xf numFmtId="0" fontId="23" fillId="9" borderId="50" xfId="0" applyFont="1" applyFill="1" applyBorder="1" applyAlignment="1">
      <alignment horizontal="center" vertical="center"/>
    </xf>
    <xf numFmtId="0" fontId="23" fillId="9" borderId="51" xfId="0" applyFont="1" applyFill="1" applyBorder="1" applyAlignment="1">
      <alignment horizontal="center" vertical="center"/>
    </xf>
    <xf numFmtId="0" fontId="23" fillId="9" borderId="52" xfId="0" applyFont="1" applyFill="1" applyBorder="1" applyAlignment="1">
      <alignment horizontal="center" vertical="center"/>
    </xf>
    <xf numFmtId="0" fontId="24" fillId="5" borderId="53" xfId="0" applyFont="1" applyFill="1" applyBorder="1" applyAlignment="1">
      <alignment horizontal="center" vertical="center"/>
    </xf>
    <xf numFmtId="0" fontId="23" fillId="0" borderId="54" xfId="0" applyFont="1" applyFill="1" applyBorder="1" applyAlignment="1">
      <alignment horizontal="center" vertical="center"/>
    </xf>
    <xf numFmtId="0" fontId="23" fillId="0" borderId="55" xfId="0" applyFont="1" applyFill="1" applyBorder="1" applyAlignment="1">
      <alignment horizontal="center" vertical="center"/>
    </xf>
    <xf numFmtId="0" fontId="23" fillId="0" borderId="56" xfId="0" applyFont="1" applyFill="1" applyBorder="1" applyAlignment="1">
      <alignment horizontal="center" vertical="center"/>
    </xf>
    <xf numFmtId="0" fontId="23" fillId="0" borderId="57" xfId="0" applyFont="1" applyFill="1" applyBorder="1" applyAlignment="1">
      <alignment horizontal="center" vertical="center"/>
    </xf>
    <xf numFmtId="0" fontId="23" fillId="0" borderId="58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56"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CC00CC"/>
      </font>
    </dxf>
    <dxf>
      <font>
        <color auto="1"/>
      </font>
      <fill>
        <patternFill>
          <bgColor rgb="FFCC00CC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fgColor indexed="53"/>
          <bgColor indexed="53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23</xdr:row>
      <xdr:rowOff>20707</xdr:rowOff>
    </xdr:from>
    <xdr:to>
      <xdr:col>40</xdr:col>
      <xdr:colOff>69309</xdr:colOff>
      <xdr:row>23</xdr:row>
      <xdr:rowOff>555663</xdr:rowOff>
    </xdr:to>
    <xdr:pic>
      <xdr:nvPicPr>
        <xdr:cNvPr id="2" name="Grafik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50050" y="12815957"/>
          <a:ext cx="539209" cy="534956"/>
        </a:xfrm>
        <a:prstGeom prst="rect">
          <a:avLst/>
        </a:prstGeom>
      </xdr:spPr>
    </xdr:pic>
    <xdr:clientData/>
  </xdr:twoCellAnchor>
  <xdr:twoCellAnchor>
    <xdr:from>
      <xdr:col>0</xdr:col>
      <xdr:colOff>91769</xdr:colOff>
      <xdr:row>1</xdr:row>
      <xdr:rowOff>16564</xdr:rowOff>
    </xdr:from>
    <xdr:to>
      <xdr:col>15</xdr:col>
      <xdr:colOff>41413</xdr:colOff>
      <xdr:row>2</xdr:row>
      <xdr:rowOff>397564</xdr:rowOff>
    </xdr:to>
    <xdr:sp macro="" textlink="">
      <xdr:nvSpPr>
        <xdr:cNvPr id="3" name="TextBox 2"/>
        <xdr:cNvSpPr txBox="1"/>
      </xdr:nvSpPr>
      <xdr:spPr>
        <a:xfrm>
          <a:off x="91769" y="264214"/>
          <a:ext cx="7791894" cy="889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4400" b="1">
              <a:solidFill>
                <a:schemeClr val="tx2">
                  <a:lumMod val="75000"/>
                </a:schemeClr>
              </a:solidFill>
              <a:latin typeface="VW Headline OT-Black" pitchFamily="34" charset="0"/>
            </a:rPr>
            <a:t>Plano de Rotação-Turno B</a:t>
          </a:r>
        </a:p>
      </xdr:txBody>
    </xdr:sp>
    <xdr:clientData/>
  </xdr:twoCellAnchor>
  <xdr:twoCellAnchor editAs="oneCell">
    <xdr:from>
      <xdr:col>36</xdr:col>
      <xdr:colOff>380995</xdr:colOff>
      <xdr:row>23</xdr:row>
      <xdr:rowOff>70402</xdr:rowOff>
    </xdr:from>
    <xdr:to>
      <xdr:col>39</xdr:col>
      <xdr:colOff>3750</xdr:colOff>
      <xdr:row>23</xdr:row>
      <xdr:rowOff>524319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40" t="25574" r="10473" b="23970"/>
        <a:stretch/>
      </xdr:blipFill>
      <xdr:spPr>
        <a:xfrm>
          <a:off x="18421345" y="12865652"/>
          <a:ext cx="1032455" cy="4539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10_PRODUCAO\TRIMPROD\Planeamento%20Absentismo\2018-%20Turno%20B\Planeamento%20Absentismo%20Producao%202018_ZonaA_T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Turno B"/>
      <sheetName val="Consultas"/>
      <sheetName val="Resumo Férias"/>
      <sheetName val="Registo de trocas"/>
      <sheetName val="Sheet2"/>
      <sheetName val="Sheet3"/>
      <sheetName val="Sheet4"/>
      <sheetName val="Plano Formação"/>
      <sheetName val="Sheet5"/>
      <sheetName val="Sheet1"/>
    </sheetNames>
    <sheetDataSet>
      <sheetData sheetId="0">
        <row r="1">
          <cell r="B1" t="str">
            <v>B</v>
          </cell>
        </row>
        <row r="2">
          <cell r="B2" t="str">
            <v>L</v>
          </cell>
        </row>
        <row r="3">
          <cell r="B3" t="str">
            <v>L4</v>
          </cell>
        </row>
        <row r="4">
          <cell r="B4" t="str">
            <v>L2</v>
          </cell>
        </row>
        <row r="5">
          <cell r="B5" t="str">
            <v>F</v>
          </cell>
        </row>
        <row r="6">
          <cell r="B6" t="str">
            <v>D</v>
          </cell>
        </row>
        <row r="7">
          <cell r="B7" t="str">
            <v>C</v>
          </cell>
        </row>
        <row r="8">
          <cell r="B8" t="str">
            <v>C4</v>
          </cell>
        </row>
        <row r="9">
          <cell r="B9" t="str">
            <v>T</v>
          </cell>
        </row>
        <row r="10">
          <cell r="B10" t="str">
            <v>T4</v>
          </cell>
        </row>
        <row r="11">
          <cell r="B11" t="str">
            <v>T2</v>
          </cell>
        </row>
        <row r="12">
          <cell r="B12" t="str">
            <v>-</v>
          </cell>
        </row>
        <row r="13">
          <cell r="B13" t="str">
            <v>+</v>
          </cell>
        </row>
        <row r="16">
          <cell r="B16" t="str">
            <v>DP</v>
          </cell>
        </row>
        <row r="17">
          <cell r="B17" t="str">
            <v>F1</v>
          </cell>
        </row>
        <row r="18">
          <cell r="B18" t="str">
            <v>F2</v>
          </cell>
        </row>
        <row r="19">
          <cell r="B19" t="str">
            <v>F3</v>
          </cell>
        </row>
        <row r="20">
          <cell r="B20" t="str">
            <v>C1</v>
          </cell>
        </row>
        <row r="21">
          <cell r="B21" t="str">
            <v>C2</v>
          </cell>
        </row>
        <row r="22">
          <cell r="B22" t="str">
            <v>C3</v>
          </cell>
        </row>
        <row r="23">
          <cell r="B23" t="str">
            <v>E1</v>
          </cell>
        </row>
        <row r="24">
          <cell r="B24" t="str">
            <v>E2</v>
          </cell>
        </row>
        <row r="25">
          <cell r="B25" t="str">
            <v>E3</v>
          </cell>
        </row>
        <row r="26">
          <cell r="B26" t="str">
            <v>H1</v>
          </cell>
        </row>
        <row r="27">
          <cell r="B27" t="str">
            <v>H2</v>
          </cell>
        </row>
        <row r="28">
          <cell r="B28" t="str">
            <v>H3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45"/>
  <sheetViews>
    <sheetView showGridLines="0" tabSelected="1" zoomScale="46" zoomScaleNormal="46" workbookViewId="0">
      <selection activeCell="P12" sqref="P12"/>
    </sheetView>
  </sheetViews>
  <sheetFormatPr defaultRowHeight="14.5"/>
  <cols>
    <col min="1" max="1" width="13.7265625" customWidth="1"/>
    <col min="2" max="7" width="6.7265625" customWidth="1"/>
    <col min="8" max="31" width="7.26953125" customWidth="1"/>
    <col min="32" max="32" width="1.7265625" customWidth="1"/>
    <col min="33" max="33" width="7.7265625" customWidth="1"/>
    <col min="34" max="39" width="6.7265625" customWidth="1"/>
    <col min="40" max="40" width="6.7265625" style="7" customWidth="1"/>
    <col min="41" max="41" width="2.7265625" style="7" customWidth="1"/>
    <col min="42" max="52" width="5.26953125" style="7" customWidth="1"/>
    <col min="53" max="61" width="5.26953125" customWidth="1"/>
    <col min="62" max="78" width="3.1796875" customWidth="1"/>
  </cols>
  <sheetData>
    <row r="1" spans="1:61" s="7" customFormat="1" ht="19.899999999999999" customHeight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2"/>
      <c r="M1" s="2"/>
      <c r="N1" s="2"/>
      <c r="O1" s="2"/>
      <c r="P1" s="2"/>
      <c r="Q1" s="2"/>
      <c r="R1" s="4"/>
      <c r="S1" s="4"/>
      <c r="T1" s="4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61" s="7" customFormat="1" ht="40.15" customHeight="1">
      <c r="A2" s="1"/>
      <c r="B2" s="2"/>
      <c r="C2" s="2"/>
      <c r="D2" s="2"/>
      <c r="E2" s="2"/>
      <c r="F2" s="3"/>
      <c r="G2" s="3"/>
      <c r="H2" s="3"/>
      <c r="I2" s="3"/>
      <c r="J2" s="3"/>
      <c r="K2" s="3"/>
      <c r="L2" s="2"/>
      <c r="M2" s="2"/>
      <c r="N2" s="2"/>
      <c r="O2" s="2"/>
      <c r="P2" s="2"/>
      <c r="Q2" s="2"/>
      <c r="R2" s="8"/>
      <c r="S2" s="4"/>
      <c r="T2" s="4"/>
      <c r="U2" s="6"/>
      <c r="V2" s="6"/>
      <c r="W2" s="9" t="s">
        <v>0</v>
      </c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0"/>
      <c r="AN2" s="10"/>
    </row>
    <row r="3" spans="1:61" s="14" customFormat="1" ht="40.1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P3" s="13"/>
      <c r="Q3" s="13"/>
      <c r="R3" s="13"/>
      <c r="S3" s="13"/>
      <c r="T3" s="13"/>
      <c r="U3" s="13"/>
      <c r="V3" s="13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0"/>
      <c r="AN3" s="10"/>
    </row>
    <row r="4" spans="1:61" s="22" customFormat="1" ht="40.15" customHeight="1" thickBot="1">
      <c r="A4" s="15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5" t="s">
        <v>1</v>
      </c>
      <c r="R4" s="18">
        <v>19</v>
      </c>
      <c r="S4" s="17"/>
      <c r="T4" s="17"/>
      <c r="U4" s="17"/>
      <c r="V4" s="17"/>
      <c r="W4" s="17"/>
      <c r="X4" s="17"/>
      <c r="Y4" s="19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5" t="s">
        <v>2</v>
      </c>
      <c r="AM4" s="20" t="s">
        <v>3</v>
      </c>
      <c r="AN4" s="21"/>
    </row>
    <row r="5" spans="1:61" s="31" customFormat="1" ht="40" customHeight="1" thickBot="1">
      <c r="A5" s="23" t="s">
        <v>4</v>
      </c>
      <c r="B5" s="24" t="s">
        <v>5</v>
      </c>
      <c r="C5" s="25"/>
      <c r="D5" s="25"/>
      <c r="E5" s="25"/>
      <c r="F5" s="25"/>
      <c r="G5" s="26"/>
      <c r="H5" s="27" t="s">
        <v>6</v>
      </c>
      <c r="I5" s="28"/>
      <c r="J5" s="28"/>
      <c r="K5" s="29"/>
      <c r="L5" s="27" t="s">
        <v>7</v>
      </c>
      <c r="M5" s="28"/>
      <c r="N5" s="28"/>
      <c r="O5" s="29"/>
      <c r="P5" s="27" t="s">
        <v>8</v>
      </c>
      <c r="Q5" s="28"/>
      <c r="R5" s="28"/>
      <c r="S5" s="29"/>
      <c r="T5" s="27" t="s">
        <v>9</v>
      </c>
      <c r="U5" s="28"/>
      <c r="V5" s="28"/>
      <c r="W5" s="29"/>
      <c r="X5" s="28" t="s">
        <v>10</v>
      </c>
      <c r="Y5" s="28"/>
      <c r="Z5" s="28"/>
      <c r="AA5" s="29"/>
      <c r="AB5" s="28" t="s">
        <v>11</v>
      </c>
      <c r="AC5" s="28"/>
      <c r="AD5" s="28"/>
      <c r="AE5" s="29"/>
      <c r="AF5" s="30"/>
      <c r="AG5" s="24" t="s">
        <v>12</v>
      </c>
      <c r="AH5" s="25"/>
      <c r="AI5" s="25"/>
      <c r="AJ5" s="25"/>
      <c r="AK5" s="25"/>
      <c r="AL5" s="25"/>
      <c r="AM5" s="25"/>
      <c r="AN5" s="26"/>
      <c r="AP5" s="32" t="s">
        <v>13</v>
      </c>
      <c r="AQ5" s="33" t="s">
        <v>14</v>
      </c>
      <c r="AR5" s="33" t="s">
        <v>15</v>
      </c>
      <c r="AS5" s="33" t="s">
        <v>16</v>
      </c>
      <c r="AT5" s="33" t="s">
        <v>17</v>
      </c>
      <c r="AU5" s="33" t="s">
        <v>18</v>
      </c>
      <c r="AV5" s="33" t="s">
        <v>19</v>
      </c>
      <c r="AW5" s="33" t="s">
        <v>20</v>
      </c>
      <c r="AX5" s="33" t="s">
        <v>21</v>
      </c>
      <c r="AY5" s="33" t="s">
        <v>22</v>
      </c>
      <c r="AZ5" s="33" t="s">
        <v>23</v>
      </c>
      <c r="BA5" s="33" t="s">
        <v>24</v>
      </c>
      <c r="BB5" s="33" t="s">
        <v>25</v>
      </c>
      <c r="BC5" s="33" t="s">
        <v>26</v>
      </c>
      <c r="BD5" s="33" t="s">
        <v>27</v>
      </c>
      <c r="BE5" s="33" t="s">
        <v>28</v>
      </c>
      <c r="BF5" s="33" t="s">
        <v>29</v>
      </c>
      <c r="BG5" s="33" t="s">
        <v>30</v>
      </c>
      <c r="BH5" s="34" t="s">
        <v>31</v>
      </c>
      <c r="BI5" s="35" t="s">
        <v>32</v>
      </c>
    </row>
    <row r="6" spans="1:61" s="53" customFormat="1" ht="46.15" customHeight="1" thickBot="1">
      <c r="A6" s="36">
        <v>40224</v>
      </c>
      <c r="B6" s="37" t="s">
        <v>33</v>
      </c>
      <c r="C6" s="38"/>
      <c r="D6" s="38"/>
      <c r="E6" s="38"/>
      <c r="F6" s="38"/>
      <c r="G6" s="38"/>
      <c r="H6" s="39" t="s">
        <v>24</v>
      </c>
      <c r="I6" s="40" t="s">
        <v>14</v>
      </c>
      <c r="J6" s="40" t="s">
        <v>23</v>
      </c>
      <c r="K6" s="41" t="s">
        <v>16</v>
      </c>
      <c r="L6" s="42" t="s">
        <v>34</v>
      </c>
      <c r="M6" s="43" t="s">
        <v>34</v>
      </c>
      <c r="N6" s="43" t="s">
        <v>34</v>
      </c>
      <c r="O6" s="44" t="s">
        <v>34</v>
      </c>
      <c r="P6" s="39" t="s">
        <v>23</v>
      </c>
      <c r="Q6" s="40" t="s">
        <v>16</v>
      </c>
      <c r="R6" s="40" t="s">
        <v>15</v>
      </c>
      <c r="S6" s="41" t="s">
        <v>20</v>
      </c>
      <c r="T6" s="45" t="s">
        <v>13</v>
      </c>
      <c r="U6" s="40" t="s">
        <v>23</v>
      </c>
      <c r="V6" s="40" t="s">
        <v>14</v>
      </c>
      <c r="W6" s="41" t="s">
        <v>21</v>
      </c>
      <c r="X6" s="39" t="s">
        <v>25</v>
      </c>
      <c r="Y6" s="40" t="s">
        <v>20</v>
      </c>
      <c r="Z6" s="40" t="s">
        <v>13</v>
      </c>
      <c r="AA6" s="41" t="s">
        <v>25</v>
      </c>
      <c r="AB6" s="45" t="s">
        <v>25</v>
      </c>
      <c r="AC6" s="46" t="s">
        <v>17</v>
      </c>
      <c r="AD6" s="46" t="s">
        <v>16</v>
      </c>
      <c r="AE6" s="47" t="s">
        <v>22</v>
      </c>
      <c r="AF6" s="48"/>
      <c r="AG6" s="49" t="s">
        <v>13</v>
      </c>
      <c r="AH6" s="50" t="s">
        <v>35</v>
      </c>
      <c r="AI6" s="51"/>
      <c r="AJ6" s="51"/>
      <c r="AK6" s="51"/>
      <c r="AL6" s="51"/>
      <c r="AM6" s="51"/>
      <c r="AN6" s="52"/>
      <c r="AP6" s="54">
        <f t="shared" ref="AP6:AP23" si="0">COUNTIF(H6:AE6,"A")</f>
        <v>2</v>
      </c>
      <c r="AQ6" s="55">
        <f t="shared" ref="AQ6:AQ23" si="1">COUNTIF(H6:AE6,"B")</f>
        <v>2</v>
      </c>
      <c r="AR6" s="55">
        <f t="shared" ref="AR6:AR23" si="2">COUNTIF(H6:AE6,"C")</f>
        <v>1</v>
      </c>
      <c r="AS6" s="55">
        <f t="shared" ref="AS6:AS23" si="3">COUNTIF(H6:AE6,"D")</f>
        <v>3</v>
      </c>
      <c r="AT6" s="56">
        <f t="shared" ref="AT6:AT23" si="4">COUNTIF(H6:AE6,"E")</f>
        <v>1</v>
      </c>
      <c r="AU6" s="55">
        <f t="shared" ref="AU6:AU23" si="5">COUNTIF(H6:AE6,"F")</f>
        <v>0</v>
      </c>
      <c r="AV6" s="55">
        <f t="shared" ref="AV6:AV23" si="6">COUNTIF(H6:AE6,"G")</f>
        <v>0</v>
      </c>
      <c r="AW6" s="55">
        <f t="shared" ref="AW6:AW23" si="7">COUNTIF(H6:AE6,"H")</f>
        <v>2</v>
      </c>
      <c r="AX6" s="55">
        <f t="shared" ref="AX6:AX23" si="8">COUNTIF(H6:AE6,"I")</f>
        <v>1</v>
      </c>
      <c r="AY6" s="55">
        <f t="shared" ref="AY6:AY23" si="9">COUNTIF(H6:AE6,"J")</f>
        <v>1</v>
      </c>
      <c r="AZ6" s="55">
        <f t="shared" ref="AZ6:AZ23" si="10">COUNTIF(H6:AE6,"K")</f>
        <v>3</v>
      </c>
      <c r="BA6" s="55">
        <f t="shared" ref="BA6:BA23" si="11">COUNTIF(H6:AE6,"L")</f>
        <v>1</v>
      </c>
      <c r="BB6" s="55">
        <f t="shared" ref="BB6:BB23" si="12">COUNTIF(H6:AE6,"M")</f>
        <v>3</v>
      </c>
      <c r="BC6" s="55">
        <f t="shared" ref="BC6:BC23" si="13">COUNTIF(H6:AE6,"N")</f>
        <v>0</v>
      </c>
      <c r="BD6" s="55">
        <f t="shared" ref="BD6:BD23" si="14">COUNTIF(H6:AE6,"O")</f>
        <v>0</v>
      </c>
      <c r="BE6" s="55">
        <f t="shared" ref="BE6:BE23" si="15">COUNTIF(H6:AE6,"P")</f>
        <v>0</v>
      </c>
      <c r="BF6" s="55">
        <f t="shared" ref="BF6:BF23" si="16">COUNTIF(H6:AE6,"Q")</f>
        <v>0</v>
      </c>
      <c r="BG6" s="55">
        <f t="shared" ref="BG6:BG23" si="17">COUNTIF(H6:AE6,"R")</f>
        <v>0</v>
      </c>
      <c r="BH6" s="57">
        <f t="shared" ref="BH6:BH23" si="18">COUNTIF(H6:AE6,"S")</f>
        <v>0</v>
      </c>
      <c r="BI6" s="58">
        <f t="shared" ref="BI6:BI23" si="19">COUNTIF(H6:AE6,"T")</f>
        <v>0</v>
      </c>
    </row>
    <row r="7" spans="1:61" s="53" customFormat="1" ht="46.15" customHeight="1" thickBot="1">
      <c r="A7" s="36">
        <v>41666</v>
      </c>
      <c r="B7" s="37" t="s">
        <v>36</v>
      </c>
      <c r="C7" s="59"/>
      <c r="D7" s="59"/>
      <c r="E7" s="59"/>
      <c r="F7" s="59"/>
      <c r="G7" s="60"/>
      <c r="H7" s="42" t="s">
        <v>34</v>
      </c>
      <c r="I7" s="43" t="s">
        <v>34</v>
      </c>
      <c r="J7" s="43" t="s">
        <v>34</v>
      </c>
      <c r="K7" s="44" t="s">
        <v>34</v>
      </c>
      <c r="L7" s="39" t="s">
        <v>13</v>
      </c>
      <c r="M7" s="40" t="s">
        <v>18</v>
      </c>
      <c r="N7" s="40" t="s">
        <v>15</v>
      </c>
      <c r="O7" s="41" t="s">
        <v>23</v>
      </c>
      <c r="P7" s="39" t="s">
        <v>15</v>
      </c>
      <c r="Q7" s="40" t="s">
        <v>20</v>
      </c>
      <c r="R7" s="40" t="s">
        <v>21</v>
      </c>
      <c r="S7" s="41" t="s">
        <v>17</v>
      </c>
      <c r="T7" s="39" t="s">
        <v>17</v>
      </c>
      <c r="U7" s="40" t="s">
        <v>16</v>
      </c>
      <c r="V7" s="40" t="s">
        <v>22</v>
      </c>
      <c r="W7" s="41" t="s">
        <v>13</v>
      </c>
      <c r="X7" s="39" t="s">
        <v>37</v>
      </c>
      <c r="Y7" s="40" t="s">
        <v>37</v>
      </c>
      <c r="Z7" s="40" t="s">
        <v>37</v>
      </c>
      <c r="AA7" s="41" t="s">
        <v>37</v>
      </c>
      <c r="AB7" s="45" t="s">
        <v>16</v>
      </c>
      <c r="AC7" s="46" t="s">
        <v>21</v>
      </c>
      <c r="AD7" s="46" t="s">
        <v>17</v>
      </c>
      <c r="AE7" s="47" t="s">
        <v>25</v>
      </c>
      <c r="AF7" s="48"/>
      <c r="AG7" s="36" t="s">
        <v>14</v>
      </c>
      <c r="AH7" s="61" t="s">
        <v>38</v>
      </c>
      <c r="AI7" s="62"/>
      <c r="AJ7" s="62"/>
      <c r="AK7" s="62"/>
      <c r="AL7" s="62"/>
      <c r="AM7" s="62"/>
      <c r="AN7" s="63"/>
      <c r="AP7" s="54">
        <f t="shared" si="0"/>
        <v>2</v>
      </c>
      <c r="AQ7" s="55">
        <f t="shared" si="1"/>
        <v>0</v>
      </c>
      <c r="AR7" s="55">
        <f t="shared" si="2"/>
        <v>2</v>
      </c>
      <c r="AS7" s="55">
        <f t="shared" si="3"/>
        <v>2</v>
      </c>
      <c r="AT7" s="56">
        <f t="shared" si="4"/>
        <v>3</v>
      </c>
      <c r="AU7" s="55">
        <f t="shared" si="5"/>
        <v>1</v>
      </c>
      <c r="AV7" s="55">
        <f t="shared" si="6"/>
        <v>0</v>
      </c>
      <c r="AW7" s="55">
        <f t="shared" si="7"/>
        <v>1</v>
      </c>
      <c r="AX7" s="55">
        <f t="shared" si="8"/>
        <v>2</v>
      </c>
      <c r="AY7" s="55">
        <f t="shared" si="9"/>
        <v>1</v>
      </c>
      <c r="AZ7" s="55">
        <f t="shared" si="10"/>
        <v>1</v>
      </c>
      <c r="BA7" s="55">
        <f t="shared" si="11"/>
        <v>0</v>
      </c>
      <c r="BB7" s="55">
        <f t="shared" si="12"/>
        <v>1</v>
      </c>
      <c r="BC7" s="55">
        <f t="shared" si="13"/>
        <v>0</v>
      </c>
      <c r="BD7" s="55">
        <f t="shared" si="14"/>
        <v>0</v>
      </c>
      <c r="BE7" s="55">
        <f t="shared" si="15"/>
        <v>0</v>
      </c>
      <c r="BF7" s="55">
        <f t="shared" si="16"/>
        <v>0</v>
      </c>
      <c r="BG7" s="55">
        <f t="shared" si="17"/>
        <v>0</v>
      </c>
      <c r="BH7" s="57">
        <f t="shared" si="18"/>
        <v>0</v>
      </c>
      <c r="BI7" s="58">
        <f t="shared" si="19"/>
        <v>0</v>
      </c>
    </row>
    <row r="8" spans="1:61" s="53" customFormat="1" ht="46.15" customHeight="1" thickBot="1">
      <c r="A8" s="36">
        <v>41799</v>
      </c>
      <c r="B8" s="37" t="s">
        <v>39</v>
      </c>
      <c r="C8" s="59"/>
      <c r="D8" s="59"/>
      <c r="E8" s="59"/>
      <c r="F8" s="59"/>
      <c r="G8" s="60"/>
      <c r="H8" s="39" t="s">
        <v>20</v>
      </c>
      <c r="I8" s="40" t="s">
        <v>24</v>
      </c>
      <c r="J8" s="40" t="s">
        <v>22</v>
      </c>
      <c r="K8" s="41" t="s">
        <v>17</v>
      </c>
      <c r="L8" s="39" t="s">
        <v>25</v>
      </c>
      <c r="M8" s="40" t="s">
        <v>13</v>
      </c>
      <c r="N8" s="40" t="s">
        <v>18</v>
      </c>
      <c r="O8" s="41" t="s">
        <v>16</v>
      </c>
      <c r="P8" s="39" t="s">
        <v>21</v>
      </c>
      <c r="Q8" s="40" t="s">
        <v>17</v>
      </c>
      <c r="R8" s="40" t="s">
        <v>16</v>
      </c>
      <c r="S8" s="41" t="s">
        <v>24</v>
      </c>
      <c r="T8" s="39" t="s">
        <v>15</v>
      </c>
      <c r="U8" s="40" t="s">
        <v>22</v>
      </c>
      <c r="V8" s="40" t="s">
        <v>17</v>
      </c>
      <c r="W8" s="41" t="s">
        <v>20</v>
      </c>
      <c r="X8" s="42" t="s">
        <v>34</v>
      </c>
      <c r="Y8" s="43" t="s">
        <v>34</v>
      </c>
      <c r="Z8" s="43" t="s">
        <v>34</v>
      </c>
      <c r="AA8" s="44" t="s">
        <v>34</v>
      </c>
      <c r="AB8" s="45" t="s">
        <v>15</v>
      </c>
      <c r="AC8" s="46" t="s">
        <v>20</v>
      </c>
      <c r="AD8" s="46" t="s">
        <v>14</v>
      </c>
      <c r="AE8" s="47" t="s">
        <v>18</v>
      </c>
      <c r="AF8" s="48"/>
      <c r="AG8" s="36" t="s">
        <v>15</v>
      </c>
      <c r="AH8" s="61" t="s">
        <v>40</v>
      </c>
      <c r="AI8" s="62"/>
      <c r="AJ8" s="62"/>
      <c r="AK8" s="62"/>
      <c r="AL8" s="62"/>
      <c r="AM8" s="62"/>
      <c r="AN8" s="63"/>
      <c r="AP8" s="54">
        <f t="shared" si="0"/>
        <v>1</v>
      </c>
      <c r="AQ8" s="55">
        <f t="shared" si="1"/>
        <v>1</v>
      </c>
      <c r="AR8" s="55">
        <f t="shared" si="2"/>
        <v>2</v>
      </c>
      <c r="AS8" s="55">
        <f t="shared" si="3"/>
        <v>2</v>
      </c>
      <c r="AT8" s="56">
        <f t="shared" si="4"/>
        <v>3</v>
      </c>
      <c r="AU8" s="55">
        <f t="shared" si="5"/>
        <v>2</v>
      </c>
      <c r="AV8" s="55">
        <f t="shared" si="6"/>
        <v>0</v>
      </c>
      <c r="AW8" s="55">
        <f t="shared" si="7"/>
        <v>3</v>
      </c>
      <c r="AX8" s="55">
        <f t="shared" si="8"/>
        <v>1</v>
      </c>
      <c r="AY8" s="55">
        <f t="shared" si="9"/>
        <v>2</v>
      </c>
      <c r="AZ8" s="55">
        <f t="shared" si="10"/>
        <v>0</v>
      </c>
      <c r="BA8" s="55">
        <f t="shared" si="11"/>
        <v>2</v>
      </c>
      <c r="BB8" s="55">
        <f t="shared" si="12"/>
        <v>1</v>
      </c>
      <c r="BC8" s="55">
        <f t="shared" si="13"/>
        <v>0</v>
      </c>
      <c r="BD8" s="55">
        <f t="shared" si="14"/>
        <v>0</v>
      </c>
      <c r="BE8" s="55">
        <f t="shared" si="15"/>
        <v>0</v>
      </c>
      <c r="BF8" s="55">
        <f t="shared" si="16"/>
        <v>0</v>
      </c>
      <c r="BG8" s="55">
        <f t="shared" si="17"/>
        <v>0</v>
      </c>
      <c r="BH8" s="57">
        <f t="shared" si="18"/>
        <v>0</v>
      </c>
      <c r="BI8" s="58">
        <f t="shared" si="19"/>
        <v>0</v>
      </c>
    </row>
    <row r="9" spans="1:61" s="53" customFormat="1" ht="46.15" customHeight="1" thickBot="1">
      <c r="A9" s="36">
        <v>41824</v>
      </c>
      <c r="B9" s="37" t="s">
        <v>41</v>
      </c>
      <c r="C9" s="59"/>
      <c r="D9" s="59"/>
      <c r="E9" s="59"/>
      <c r="F9" s="59"/>
      <c r="G9" s="60"/>
      <c r="H9" s="45" t="s">
        <v>42</v>
      </c>
      <c r="I9" s="46" t="s">
        <v>42</v>
      </c>
      <c r="J9" s="46" t="s">
        <v>16</v>
      </c>
      <c r="K9" s="47" t="s">
        <v>23</v>
      </c>
      <c r="L9" s="64" t="s">
        <v>23</v>
      </c>
      <c r="M9" s="65" t="s">
        <v>17</v>
      </c>
      <c r="N9" s="65" t="s">
        <v>42</v>
      </c>
      <c r="O9" s="66" t="s">
        <v>42</v>
      </c>
      <c r="P9" s="42" t="s">
        <v>34</v>
      </c>
      <c r="Q9" s="43" t="s">
        <v>34</v>
      </c>
      <c r="R9" s="43" t="s">
        <v>34</v>
      </c>
      <c r="S9" s="44" t="s">
        <v>34</v>
      </c>
      <c r="T9" s="45" t="s">
        <v>14</v>
      </c>
      <c r="U9" s="46" t="s">
        <v>25</v>
      </c>
      <c r="V9" s="46" t="s">
        <v>24</v>
      </c>
      <c r="W9" s="47" t="s">
        <v>17</v>
      </c>
      <c r="X9" s="67" t="s">
        <v>13</v>
      </c>
      <c r="Y9" s="46" t="s">
        <v>24</v>
      </c>
      <c r="Z9" s="46" t="s">
        <v>22</v>
      </c>
      <c r="AA9" s="47" t="s">
        <v>17</v>
      </c>
      <c r="AB9" s="45" t="s">
        <v>13</v>
      </c>
      <c r="AC9" s="46" t="s">
        <v>23</v>
      </c>
      <c r="AD9" s="46" t="s">
        <v>21</v>
      </c>
      <c r="AE9" s="47" t="s">
        <v>24</v>
      </c>
      <c r="AF9" s="48"/>
      <c r="AG9" s="36" t="s">
        <v>16</v>
      </c>
      <c r="AH9" s="68" t="s">
        <v>43</v>
      </c>
      <c r="AI9" s="69"/>
      <c r="AJ9" s="69"/>
      <c r="AK9" s="69"/>
      <c r="AL9" s="69"/>
      <c r="AM9" s="69"/>
      <c r="AN9" s="70"/>
      <c r="AP9" s="54">
        <f t="shared" si="0"/>
        <v>2</v>
      </c>
      <c r="AQ9" s="55">
        <f t="shared" si="1"/>
        <v>1</v>
      </c>
      <c r="AR9" s="55">
        <f t="shared" si="2"/>
        <v>0</v>
      </c>
      <c r="AS9" s="55">
        <f t="shared" si="3"/>
        <v>1</v>
      </c>
      <c r="AT9" s="56">
        <f t="shared" si="4"/>
        <v>3</v>
      </c>
      <c r="AU9" s="55">
        <f t="shared" si="5"/>
        <v>0</v>
      </c>
      <c r="AV9" s="55">
        <f t="shared" si="6"/>
        <v>0</v>
      </c>
      <c r="AW9" s="55">
        <f t="shared" si="7"/>
        <v>0</v>
      </c>
      <c r="AX9" s="55">
        <f t="shared" si="8"/>
        <v>1</v>
      </c>
      <c r="AY9" s="55">
        <f t="shared" si="9"/>
        <v>1</v>
      </c>
      <c r="AZ9" s="55">
        <f t="shared" si="10"/>
        <v>3</v>
      </c>
      <c r="BA9" s="55">
        <f t="shared" si="11"/>
        <v>3</v>
      </c>
      <c r="BB9" s="55">
        <f t="shared" si="12"/>
        <v>1</v>
      </c>
      <c r="BC9" s="55">
        <f t="shared" si="13"/>
        <v>0</v>
      </c>
      <c r="BD9" s="55">
        <f t="shared" si="14"/>
        <v>0</v>
      </c>
      <c r="BE9" s="55">
        <f t="shared" si="15"/>
        <v>0</v>
      </c>
      <c r="BF9" s="55">
        <f t="shared" si="16"/>
        <v>0</v>
      </c>
      <c r="BG9" s="55">
        <f t="shared" si="17"/>
        <v>0</v>
      </c>
      <c r="BH9" s="57">
        <f t="shared" si="18"/>
        <v>0</v>
      </c>
      <c r="BI9" s="58">
        <f t="shared" si="19"/>
        <v>0</v>
      </c>
    </row>
    <row r="10" spans="1:61" s="53" customFormat="1" ht="46.15" customHeight="1" thickBot="1">
      <c r="A10" s="36">
        <v>41847</v>
      </c>
      <c r="B10" s="37" t="s">
        <v>44</v>
      </c>
      <c r="C10" s="59"/>
      <c r="D10" s="59"/>
      <c r="E10" s="59"/>
      <c r="F10" s="59"/>
      <c r="G10" s="60"/>
      <c r="H10" s="39" t="s">
        <v>17</v>
      </c>
      <c r="I10" s="40" t="s">
        <v>25</v>
      </c>
      <c r="J10" s="40" t="s">
        <v>14</v>
      </c>
      <c r="K10" s="41" t="s">
        <v>18</v>
      </c>
      <c r="L10" s="42" t="s">
        <v>34</v>
      </c>
      <c r="M10" s="43" t="s">
        <v>34</v>
      </c>
      <c r="N10" s="43" t="s">
        <v>34</v>
      </c>
      <c r="O10" s="44" t="s">
        <v>34</v>
      </c>
      <c r="P10" s="39" t="s">
        <v>17</v>
      </c>
      <c r="Q10" s="40" t="s">
        <v>22</v>
      </c>
      <c r="R10" s="40" t="s">
        <v>13</v>
      </c>
      <c r="S10" s="41" t="s">
        <v>18</v>
      </c>
      <c r="T10" s="39" t="s">
        <v>23</v>
      </c>
      <c r="U10" s="40" t="s">
        <v>14</v>
      </c>
      <c r="V10" s="40" t="s">
        <v>25</v>
      </c>
      <c r="W10" s="41" t="s">
        <v>18</v>
      </c>
      <c r="X10" s="39" t="s">
        <v>21</v>
      </c>
      <c r="Y10" s="40" t="s">
        <v>13</v>
      </c>
      <c r="Z10" s="40" t="s">
        <v>20</v>
      </c>
      <c r="AA10" s="41" t="s">
        <v>15</v>
      </c>
      <c r="AB10" s="45" t="s">
        <v>20</v>
      </c>
      <c r="AC10" s="46" t="s">
        <v>15</v>
      </c>
      <c r="AD10" s="46" t="s">
        <v>22</v>
      </c>
      <c r="AE10" s="47" t="s">
        <v>23</v>
      </c>
      <c r="AF10" s="48"/>
      <c r="AG10" s="36" t="s">
        <v>17</v>
      </c>
      <c r="AH10" s="71" t="s">
        <v>45</v>
      </c>
      <c r="AI10" s="72"/>
      <c r="AJ10" s="72"/>
      <c r="AK10" s="72"/>
      <c r="AL10" s="72"/>
      <c r="AM10" s="72"/>
      <c r="AN10" s="73"/>
      <c r="AP10" s="54">
        <f t="shared" si="0"/>
        <v>2</v>
      </c>
      <c r="AQ10" s="55">
        <f t="shared" si="1"/>
        <v>2</v>
      </c>
      <c r="AR10" s="55">
        <f t="shared" si="2"/>
        <v>2</v>
      </c>
      <c r="AS10" s="55">
        <f t="shared" si="3"/>
        <v>0</v>
      </c>
      <c r="AT10" s="56">
        <f t="shared" si="4"/>
        <v>2</v>
      </c>
      <c r="AU10" s="55">
        <f t="shared" si="5"/>
        <v>3</v>
      </c>
      <c r="AV10" s="55">
        <f t="shared" si="6"/>
        <v>0</v>
      </c>
      <c r="AW10" s="55">
        <f t="shared" si="7"/>
        <v>2</v>
      </c>
      <c r="AX10" s="55">
        <f t="shared" si="8"/>
        <v>1</v>
      </c>
      <c r="AY10" s="55">
        <f t="shared" si="9"/>
        <v>2</v>
      </c>
      <c r="AZ10" s="55">
        <f t="shared" si="10"/>
        <v>2</v>
      </c>
      <c r="BA10" s="55">
        <f t="shared" si="11"/>
        <v>0</v>
      </c>
      <c r="BB10" s="55">
        <f t="shared" si="12"/>
        <v>2</v>
      </c>
      <c r="BC10" s="55">
        <f t="shared" si="13"/>
        <v>0</v>
      </c>
      <c r="BD10" s="55">
        <f t="shared" si="14"/>
        <v>0</v>
      </c>
      <c r="BE10" s="55">
        <f t="shared" si="15"/>
        <v>0</v>
      </c>
      <c r="BF10" s="55">
        <f t="shared" si="16"/>
        <v>0</v>
      </c>
      <c r="BG10" s="55">
        <f t="shared" si="17"/>
        <v>0</v>
      </c>
      <c r="BH10" s="57">
        <f t="shared" si="18"/>
        <v>0</v>
      </c>
      <c r="BI10" s="58">
        <f t="shared" si="19"/>
        <v>0</v>
      </c>
    </row>
    <row r="11" spans="1:61" s="53" customFormat="1" ht="46.15" customHeight="1" thickBot="1">
      <c r="A11" s="36">
        <v>42009</v>
      </c>
      <c r="B11" s="37" t="s">
        <v>46</v>
      </c>
      <c r="C11" s="59"/>
      <c r="D11" s="59"/>
      <c r="E11" s="59"/>
      <c r="F11" s="59"/>
      <c r="G11" s="60"/>
      <c r="H11" s="45" t="s">
        <v>15</v>
      </c>
      <c r="I11" s="46" t="s">
        <v>20</v>
      </c>
      <c r="J11" s="46" t="s">
        <v>25</v>
      </c>
      <c r="K11" s="47" t="s">
        <v>13</v>
      </c>
      <c r="L11" s="64" t="s">
        <v>17</v>
      </c>
      <c r="M11" s="65" t="s">
        <v>23</v>
      </c>
      <c r="N11" s="65" t="s">
        <v>21</v>
      </c>
      <c r="O11" s="66" t="s">
        <v>20</v>
      </c>
      <c r="P11" s="45" t="s">
        <v>16</v>
      </c>
      <c r="Q11" s="46" t="s">
        <v>25</v>
      </c>
      <c r="R11" s="46" t="s">
        <v>17</v>
      </c>
      <c r="S11" s="47" t="s">
        <v>23</v>
      </c>
      <c r="T11" s="45" t="s">
        <v>22</v>
      </c>
      <c r="U11" s="46" t="s">
        <v>15</v>
      </c>
      <c r="V11" s="46" t="s">
        <v>20</v>
      </c>
      <c r="W11" s="47" t="s">
        <v>25</v>
      </c>
      <c r="X11" s="67" t="s">
        <v>18</v>
      </c>
      <c r="Y11" s="46" t="s">
        <v>14</v>
      </c>
      <c r="Z11" s="46" t="s">
        <v>21</v>
      </c>
      <c r="AA11" s="47" t="s">
        <v>22</v>
      </c>
      <c r="AB11" s="42" t="s">
        <v>34</v>
      </c>
      <c r="AC11" s="43" t="s">
        <v>34</v>
      </c>
      <c r="AD11" s="43" t="s">
        <v>34</v>
      </c>
      <c r="AE11" s="44" t="s">
        <v>34</v>
      </c>
      <c r="AF11" s="48"/>
      <c r="AG11" s="36" t="s">
        <v>18</v>
      </c>
      <c r="AH11" s="71" t="s">
        <v>47</v>
      </c>
      <c r="AI11" s="72"/>
      <c r="AJ11" s="72"/>
      <c r="AK11" s="72"/>
      <c r="AL11" s="72"/>
      <c r="AM11" s="72"/>
      <c r="AN11" s="73"/>
      <c r="AP11" s="54">
        <f t="shared" si="0"/>
        <v>1</v>
      </c>
      <c r="AQ11" s="55">
        <f t="shared" si="1"/>
        <v>1</v>
      </c>
      <c r="AR11" s="55">
        <f t="shared" si="2"/>
        <v>2</v>
      </c>
      <c r="AS11" s="55">
        <f t="shared" si="3"/>
        <v>1</v>
      </c>
      <c r="AT11" s="56">
        <f t="shared" si="4"/>
        <v>2</v>
      </c>
      <c r="AU11" s="55">
        <f t="shared" si="5"/>
        <v>1</v>
      </c>
      <c r="AV11" s="55">
        <f t="shared" si="6"/>
        <v>0</v>
      </c>
      <c r="AW11" s="55">
        <f t="shared" si="7"/>
        <v>3</v>
      </c>
      <c r="AX11" s="55">
        <f t="shared" si="8"/>
        <v>2</v>
      </c>
      <c r="AY11" s="55">
        <f t="shared" si="9"/>
        <v>2</v>
      </c>
      <c r="AZ11" s="55">
        <f t="shared" si="10"/>
        <v>2</v>
      </c>
      <c r="BA11" s="55">
        <f t="shared" si="11"/>
        <v>0</v>
      </c>
      <c r="BB11" s="55">
        <f t="shared" si="12"/>
        <v>3</v>
      </c>
      <c r="BC11" s="55">
        <f t="shared" si="13"/>
        <v>0</v>
      </c>
      <c r="BD11" s="55">
        <f t="shared" si="14"/>
        <v>0</v>
      </c>
      <c r="BE11" s="55">
        <f t="shared" si="15"/>
        <v>0</v>
      </c>
      <c r="BF11" s="55">
        <f t="shared" si="16"/>
        <v>0</v>
      </c>
      <c r="BG11" s="55">
        <f t="shared" si="17"/>
        <v>0</v>
      </c>
      <c r="BH11" s="57">
        <f t="shared" si="18"/>
        <v>0</v>
      </c>
      <c r="BI11" s="58">
        <f t="shared" si="19"/>
        <v>0</v>
      </c>
    </row>
    <row r="12" spans="1:61" s="53" customFormat="1" ht="46.15" customHeight="1" thickBot="1">
      <c r="A12" s="36">
        <v>42045</v>
      </c>
      <c r="B12" s="37" t="s">
        <v>48</v>
      </c>
      <c r="C12" s="59"/>
      <c r="D12" s="59"/>
      <c r="E12" s="59"/>
      <c r="F12" s="59"/>
      <c r="G12" s="60"/>
      <c r="H12" s="39" t="s">
        <v>13</v>
      </c>
      <c r="I12" s="40" t="s">
        <v>21</v>
      </c>
      <c r="J12" s="40" t="s">
        <v>17</v>
      </c>
      <c r="K12" s="41" t="s">
        <v>24</v>
      </c>
      <c r="L12" s="39" t="s">
        <v>14</v>
      </c>
      <c r="M12" s="40" t="s">
        <v>24</v>
      </c>
      <c r="N12" s="40" t="s">
        <v>25</v>
      </c>
      <c r="O12" s="41" t="s">
        <v>13</v>
      </c>
      <c r="P12" s="39" t="s">
        <v>25</v>
      </c>
      <c r="Q12" s="40" t="s">
        <v>21</v>
      </c>
      <c r="R12" s="40" t="s">
        <v>18</v>
      </c>
      <c r="S12" s="41" t="s">
        <v>15</v>
      </c>
      <c r="T12" s="42" t="s">
        <v>34</v>
      </c>
      <c r="U12" s="43" t="s">
        <v>34</v>
      </c>
      <c r="V12" s="43" t="s">
        <v>34</v>
      </c>
      <c r="W12" s="44" t="s">
        <v>34</v>
      </c>
      <c r="X12" s="39" t="s">
        <v>14</v>
      </c>
      <c r="Y12" s="40" t="s">
        <v>18</v>
      </c>
      <c r="Z12" s="40" t="s">
        <v>15</v>
      </c>
      <c r="AA12" s="41" t="s">
        <v>20</v>
      </c>
      <c r="AB12" s="45" t="s">
        <v>17</v>
      </c>
      <c r="AC12" s="46" t="s">
        <v>16</v>
      </c>
      <c r="AD12" s="46" t="s">
        <v>24</v>
      </c>
      <c r="AE12" s="47" t="s">
        <v>13</v>
      </c>
      <c r="AF12" s="48"/>
      <c r="AG12" s="36" t="s">
        <v>20</v>
      </c>
      <c r="AH12" s="71" t="s">
        <v>49</v>
      </c>
      <c r="AI12" s="72"/>
      <c r="AJ12" s="72"/>
      <c r="AK12" s="72"/>
      <c r="AL12" s="72"/>
      <c r="AM12" s="72"/>
      <c r="AN12" s="73"/>
      <c r="AP12" s="54">
        <f t="shared" si="0"/>
        <v>3</v>
      </c>
      <c r="AQ12" s="55">
        <f t="shared" si="1"/>
        <v>2</v>
      </c>
      <c r="AR12" s="55">
        <f t="shared" si="2"/>
        <v>2</v>
      </c>
      <c r="AS12" s="55">
        <f t="shared" si="3"/>
        <v>1</v>
      </c>
      <c r="AT12" s="56">
        <f t="shared" si="4"/>
        <v>2</v>
      </c>
      <c r="AU12" s="55">
        <f t="shared" si="5"/>
        <v>2</v>
      </c>
      <c r="AV12" s="55">
        <f t="shared" si="6"/>
        <v>0</v>
      </c>
      <c r="AW12" s="55">
        <f t="shared" si="7"/>
        <v>1</v>
      </c>
      <c r="AX12" s="55">
        <f t="shared" si="8"/>
        <v>2</v>
      </c>
      <c r="AY12" s="55">
        <f t="shared" si="9"/>
        <v>0</v>
      </c>
      <c r="AZ12" s="55">
        <f t="shared" si="10"/>
        <v>0</v>
      </c>
      <c r="BA12" s="55">
        <f t="shared" si="11"/>
        <v>3</v>
      </c>
      <c r="BB12" s="55">
        <f t="shared" si="12"/>
        <v>2</v>
      </c>
      <c r="BC12" s="55">
        <f t="shared" si="13"/>
        <v>0</v>
      </c>
      <c r="BD12" s="55">
        <f t="shared" si="14"/>
        <v>0</v>
      </c>
      <c r="BE12" s="55">
        <f t="shared" si="15"/>
        <v>0</v>
      </c>
      <c r="BF12" s="55">
        <f t="shared" si="16"/>
        <v>0</v>
      </c>
      <c r="BG12" s="55">
        <f t="shared" si="17"/>
        <v>0</v>
      </c>
      <c r="BH12" s="57">
        <f t="shared" si="18"/>
        <v>0</v>
      </c>
      <c r="BI12" s="58">
        <f t="shared" si="19"/>
        <v>0</v>
      </c>
    </row>
    <row r="13" spans="1:61" s="53" customFormat="1" ht="46.15" customHeight="1" thickBot="1">
      <c r="A13" s="36">
        <v>42258</v>
      </c>
      <c r="B13" s="37" t="s">
        <v>50</v>
      </c>
      <c r="C13" s="38"/>
      <c r="D13" s="38"/>
      <c r="E13" s="38"/>
      <c r="F13" s="38"/>
      <c r="G13" s="74"/>
      <c r="H13" s="42" t="s">
        <v>34</v>
      </c>
      <c r="I13" s="43" t="s">
        <v>34</v>
      </c>
      <c r="J13" s="43" t="s">
        <v>34</v>
      </c>
      <c r="K13" s="44" t="s">
        <v>34</v>
      </c>
      <c r="L13" s="45" t="s">
        <v>20</v>
      </c>
      <c r="M13" s="46" t="s">
        <v>21</v>
      </c>
      <c r="N13" s="46" t="s">
        <v>24</v>
      </c>
      <c r="O13" s="47" t="s">
        <v>14</v>
      </c>
      <c r="P13" s="45" t="s">
        <v>24</v>
      </c>
      <c r="Q13" s="46" t="s">
        <v>23</v>
      </c>
      <c r="R13" s="46" t="s">
        <v>25</v>
      </c>
      <c r="S13" s="47" t="s">
        <v>25</v>
      </c>
      <c r="T13" s="45" t="s">
        <v>16</v>
      </c>
      <c r="U13" s="46" t="s">
        <v>21</v>
      </c>
      <c r="V13" s="46" t="s">
        <v>23</v>
      </c>
      <c r="W13" s="47" t="s">
        <v>14</v>
      </c>
      <c r="X13" s="45" t="s">
        <v>22</v>
      </c>
      <c r="Y13" s="46" t="s">
        <v>25</v>
      </c>
      <c r="Z13" s="46" t="s">
        <v>24</v>
      </c>
      <c r="AA13" s="47" t="s">
        <v>16</v>
      </c>
      <c r="AB13" s="45" t="s">
        <v>21</v>
      </c>
      <c r="AC13" s="46" t="s">
        <v>22</v>
      </c>
      <c r="AD13" s="46" t="s">
        <v>23</v>
      </c>
      <c r="AE13" s="47" t="s">
        <v>17</v>
      </c>
      <c r="AF13" s="48"/>
      <c r="AG13" s="36" t="s">
        <v>21</v>
      </c>
      <c r="AH13" s="71" t="s">
        <v>51</v>
      </c>
      <c r="AI13" s="72"/>
      <c r="AJ13" s="72"/>
      <c r="AK13" s="72"/>
      <c r="AL13" s="72"/>
      <c r="AM13" s="72"/>
      <c r="AN13" s="73"/>
      <c r="AP13" s="54">
        <f t="shared" si="0"/>
        <v>0</v>
      </c>
      <c r="AQ13" s="55">
        <f t="shared" si="1"/>
        <v>2</v>
      </c>
      <c r="AR13" s="55">
        <f t="shared" si="2"/>
        <v>0</v>
      </c>
      <c r="AS13" s="55">
        <f t="shared" si="3"/>
        <v>2</v>
      </c>
      <c r="AT13" s="56">
        <f t="shared" si="4"/>
        <v>1</v>
      </c>
      <c r="AU13" s="55">
        <f t="shared" si="5"/>
        <v>0</v>
      </c>
      <c r="AV13" s="55">
        <f t="shared" si="6"/>
        <v>0</v>
      </c>
      <c r="AW13" s="55">
        <f t="shared" si="7"/>
        <v>1</v>
      </c>
      <c r="AX13" s="55">
        <f t="shared" si="8"/>
        <v>3</v>
      </c>
      <c r="AY13" s="55">
        <f t="shared" si="9"/>
        <v>2</v>
      </c>
      <c r="AZ13" s="55">
        <f t="shared" si="10"/>
        <v>3</v>
      </c>
      <c r="BA13" s="55">
        <f t="shared" si="11"/>
        <v>3</v>
      </c>
      <c r="BB13" s="55">
        <f t="shared" si="12"/>
        <v>3</v>
      </c>
      <c r="BC13" s="55">
        <f t="shared" si="13"/>
        <v>0</v>
      </c>
      <c r="BD13" s="55">
        <f t="shared" si="14"/>
        <v>0</v>
      </c>
      <c r="BE13" s="55">
        <f t="shared" si="15"/>
        <v>0</v>
      </c>
      <c r="BF13" s="55">
        <f t="shared" si="16"/>
        <v>0</v>
      </c>
      <c r="BG13" s="55">
        <f t="shared" si="17"/>
        <v>0</v>
      </c>
      <c r="BH13" s="57">
        <f t="shared" si="18"/>
        <v>0</v>
      </c>
      <c r="BI13" s="58">
        <f t="shared" si="19"/>
        <v>0</v>
      </c>
    </row>
    <row r="14" spans="1:61" s="53" customFormat="1" ht="46.15" customHeight="1" thickBot="1">
      <c r="A14" s="36">
        <v>42348</v>
      </c>
      <c r="B14" s="37" t="s">
        <v>52</v>
      </c>
      <c r="C14" s="59"/>
      <c r="D14" s="59"/>
      <c r="E14" s="59"/>
      <c r="F14" s="59"/>
      <c r="G14" s="60"/>
      <c r="H14" s="45" t="s">
        <v>25</v>
      </c>
      <c r="I14" s="46" t="s">
        <v>16</v>
      </c>
      <c r="J14" s="46" t="s">
        <v>42</v>
      </c>
      <c r="K14" s="47" t="s">
        <v>42</v>
      </c>
      <c r="L14" s="45" t="s">
        <v>42</v>
      </c>
      <c r="M14" s="46" t="s">
        <v>42</v>
      </c>
      <c r="N14" s="46" t="s">
        <v>16</v>
      </c>
      <c r="O14" s="47" t="s">
        <v>22</v>
      </c>
      <c r="P14" s="42" t="s">
        <v>34</v>
      </c>
      <c r="Q14" s="43" t="s">
        <v>34</v>
      </c>
      <c r="R14" s="43" t="s">
        <v>34</v>
      </c>
      <c r="S14" s="44" t="s">
        <v>34</v>
      </c>
      <c r="T14" s="45" t="s">
        <v>25</v>
      </c>
      <c r="U14" s="46" t="s">
        <v>24</v>
      </c>
      <c r="V14" s="46" t="s">
        <v>18</v>
      </c>
      <c r="W14" s="47" t="s">
        <v>16</v>
      </c>
      <c r="X14" s="45" t="s">
        <v>23</v>
      </c>
      <c r="Y14" s="46" t="s">
        <v>21</v>
      </c>
      <c r="Z14" s="46" t="s">
        <v>25</v>
      </c>
      <c r="AA14" s="47" t="s">
        <v>14</v>
      </c>
      <c r="AB14" s="45" t="s">
        <v>37</v>
      </c>
      <c r="AC14" s="46" t="s">
        <v>37</v>
      </c>
      <c r="AD14" s="46" t="s">
        <v>37</v>
      </c>
      <c r="AE14" s="47" t="s">
        <v>37</v>
      </c>
      <c r="AF14" s="48"/>
      <c r="AG14" s="36" t="s">
        <v>22</v>
      </c>
      <c r="AH14" s="71" t="s">
        <v>53</v>
      </c>
      <c r="AI14" s="72"/>
      <c r="AJ14" s="72"/>
      <c r="AK14" s="72"/>
      <c r="AL14" s="72"/>
      <c r="AM14" s="72"/>
      <c r="AN14" s="73"/>
      <c r="AP14" s="54">
        <f t="shared" si="0"/>
        <v>0</v>
      </c>
      <c r="AQ14" s="55">
        <f t="shared" si="1"/>
        <v>1</v>
      </c>
      <c r="AR14" s="55">
        <f t="shared" si="2"/>
        <v>0</v>
      </c>
      <c r="AS14" s="55">
        <f t="shared" si="3"/>
        <v>3</v>
      </c>
      <c r="AT14" s="56">
        <f t="shared" si="4"/>
        <v>0</v>
      </c>
      <c r="AU14" s="55">
        <f t="shared" si="5"/>
        <v>1</v>
      </c>
      <c r="AV14" s="55">
        <f t="shared" si="6"/>
        <v>0</v>
      </c>
      <c r="AW14" s="55">
        <f t="shared" si="7"/>
        <v>0</v>
      </c>
      <c r="AX14" s="55">
        <f t="shared" si="8"/>
        <v>1</v>
      </c>
      <c r="AY14" s="55">
        <f t="shared" si="9"/>
        <v>1</v>
      </c>
      <c r="AZ14" s="55">
        <f t="shared" si="10"/>
        <v>1</v>
      </c>
      <c r="BA14" s="55">
        <f t="shared" si="11"/>
        <v>1</v>
      </c>
      <c r="BB14" s="55">
        <f t="shared" si="12"/>
        <v>3</v>
      </c>
      <c r="BC14" s="55">
        <f t="shared" si="13"/>
        <v>0</v>
      </c>
      <c r="BD14" s="55">
        <f t="shared" si="14"/>
        <v>0</v>
      </c>
      <c r="BE14" s="55">
        <f t="shared" si="15"/>
        <v>0</v>
      </c>
      <c r="BF14" s="55">
        <f t="shared" si="16"/>
        <v>0</v>
      </c>
      <c r="BG14" s="55">
        <f t="shared" si="17"/>
        <v>0</v>
      </c>
      <c r="BH14" s="57">
        <f t="shared" si="18"/>
        <v>0</v>
      </c>
      <c r="BI14" s="58">
        <f t="shared" si="19"/>
        <v>0</v>
      </c>
    </row>
    <row r="15" spans="1:61" s="53" customFormat="1" ht="46.15" customHeight="1" thickBot="1">
      <c r="A15" s="36">
        <v>42590</v>
      </c>
      <c r="B15" s="37" t="s">
        <v>54</v>
      </c>
      <c r="C15" s="59"/>
      <c r="D15" s="59"/>
      <c r="E15" s="59"/>
      <c r="F15" s="59"/>
      <c r="G15" s="60"/>
      <c r="H15" s="39" t="s">
        <v>23</v>
      </c>
      <c r="I15" s="40" t="s">
        <v>22</v>
      </c>
      <c r="J15" s="40" t="s">
        <v>15</v>
      </c>
      <c r="K15" s="41" t="s">
        <v>21</v>
      </c>
      <c r="L15" s="39" t="s">
        <v>24</v>
      </c>
      <c r="M15" s="40" t="s">
        <v>20</v>
      </c>
      <c r="N15" s="40" t="s">
        <v>13</v>
      </c>
      <c r="O15" s="41" t="s">
        <v>25</v>
      </c>
      <c r="P15" s="39" t="s">
        <v>13</v>
      </c>
      <c r="Q15" s="40" t="s">
        <v>18</v>
      </c>
      <c r="R15" s="40" t="s">
        <v>14</v>
      </c>
      <c r="S15" s="41" t="s">
        <v>32</v>
      </c>
      <c r="T15" s="39" t="s">
        <v>24</v>
      </c>
      <c r="U15" s="40" t="s">
        <v>20</v>
      </c>
      <c r="V15" s="40" t="s">
        <v>15</v>
      </c>
      <c r="W15" s="41" t="s">
        <v>22</v>
      </c>
      <c r="X15" s="42" t="s">
        <v>34</v>
      </c>
      <c r="Y15" s="43" t="s">
        <v>34</v>
      </c>
      <c r="Z15" s="43" t="s">
        <v>34</v>
      </c>
      <c r="AA15" s="44" t="s">
        <v>34</v>
      </c>
      <c r="AB15" s="75" t="s">
        <v>14</v>
      </c>
      <c r="AC15" s="46" t="s">
        <v>25</v>
      </c>
      <c r="AD15" s="76" t="s">
        <v>15</v>
      </c>
      <c r="AE15" s="46" t="s">
        <v>16</v>
      </c>
      <c r="AF15" s="48"/>
      <c r="AG15" s="36" t="s">
        <v>23</v>
      </c>
      <c r="AH15" s="61" t="s">
        <v>55</v>
      </c>
      <c r="AI15" s="62"/>
      <c r="AJ15" s="62"/>
      <c r="AK15" s="62"/>
      <c r="AL15" s="62"/>
      <c r="AM15" s="62"/>
      <c r="AN15" s="63"/>
      <c r="AP15" s="54">
        <f t="shared" si="0"/>
        <v>2</v>
      </c>
      <c r="AQ15" s="55">
        <f t="shared" si="1"/>
        <v>2</v>
      </c>
      <c r="AR15" s="55">
        <f t="shared" si="2"/>
        <v>3</v>
      </c>
      <c r="AS15" s="55">
        <f t="shared" si="3"/>
        <v>1</v>
      </c>
      <c r="AT15" s="56">
        <f t="shared" si="4"/>
        <v>0</v>
      </c>
      <c r="AU15" s="55">
        <f t="shared" si="5"/>
        <v>1</v>
      </c>
      <c r="AV15" s="55">
        <f t="shared" si="6"/>
        <v>0</v>
      </c>
      <c r="AW15" s="55">
        <f t="shared" si="7"/>
        <v>2</v>
      </c>
      <c r="AX15" s="55">
        <f t="shared" si="8"/>
        <v>1</v>
      </c>
      <c r="AY15" s="55">
        <f t="shared" si="9"/>
        <v>2</v>
      </c>
      <c r="AZ15" s="55">
        <f t="shared" si="10"/>
        <v>1</v>
      </c>
      <c r="BA15" s="55">
        <f t="shared" si="11"/>
        <v>2</v>
      </c>
      <c r="BB15" s="55">
        <f t="shared" si="12"/>
        <v>2</v>
      </c>
      <c r="BC15" s="55">
        <f t="shared" si="13"/>
        <v>0</v>
      </c>
      <c r="BD15" s="55">
        <f t="shared" si="14"/>
        <v>0</v>
      </c>
      <c r="BE15" s="55">
        <f t="shared" si="15"/>
        <v>0</v>
      </c>
      <c r="BF15" s="55">
        <f t="shared" si="16"/>
        <v>0</v>
      </c>
      <c r="BG15" s="55">
        <f t="shared" si="17"/>
        <v>0</v>
      </c>
      <c r="BH15" s="57">
        <f t="shared" si="18"/>
        <v>0</v>
      </c>
      <c r="BI15" s="58">
        <f t="shared" si="19"/>
        <v>1</v>
      </c>
    </row>
    <row r="16" spans="1:61" s="53" customFormat="1" ht="46.15" customHeight="1" thickBot="1">
      <c r="A16" s="36">
        <v>42872</v>
      </c>
      <c r="B16" s="37" t="s">
        <v>56</v>
      </c>
      <c r="C16" s="59"/>
      <c r="D16" s="59"/>
      <c r="E16" s="59"/>
      <c r="F16" s="59"/>
      <c r="G16" s="60"/>
      <c r="H16" s="39" t="s">
        <v>14</v>
      </c>
      <c r="I16" s="40" t="s">
        <v>18</v>
      </c>
      <c r="J16" s="40" t="s">
        <v>20</v>
      </c>
      <c r="K16" s="41" t="s">
        <v>15</v>
      </c>
      <c r="L16" s="39" t="s">
        <v>21</v>
      </c>
      <c r="M16" s="40" t="s">
        <v>25</v>
      </c>
      <c r="N16" s="40" t="s">
        <v>22</v>
      </c>
      <c r="O16" s="41" t="s">
        <v>17</v>
      </c>
      <c r="P16" s="39" t="s">
        <v>20</v>
      </c>
      <c r="Q16" s="40" t="s">
        <v>13</v>
      </c>
      <c r="R16" s="40" t="s">
        <v>22</v>
      </c>
      <c r="S16" s="41" t="s">
        <v>14</v>
      </c>
      <c r="T16" s="39" t="s">
        <v>20</v>
      </c>
      <c r="U16" s="40" t="s">
        <v>18</v>
      </c>
      <c r="V16" s="40" t="s">
        <v>13</v>
      </c>
      <c r="W16" s="41" t="s">
        <v>23</v>
      </c>
      <c r="X16" s="39" t="s">
        <v>15</v>
      </c>
      <c r="Y16" s="40" t="s">
        <v>16</v>
      </c>
      <c r="Z16" s="40" t="s">
        <v>17</v>
      </c>
      <c r="AA16" s="41" t="s">
        <v>23</v>
      </c>
      <c r="AB16" s="42" t="s">
        <v>34</v>
      </c>
      <c r="AC16" s="43" t="s">
        <v>34</v>
      </c>
      <c r="AD16" s="43" t="s">
        <v>34</v>
      </c>
      <c r="AE16" s="44" t="s">
        <v>34</v>
      </c>
      <c r="AF16" s="48"/>
      <c r="AG16" s="36" t="s">
        <v>24</v>
      </c>
      <c r="AH16" s="71" t="s">
        <v>57</v>
      </c>
      <c r="AI16" s="72"/>
      <c r="AJ16" s="72"/>
      <c r="AK16" s="72"/>
      <c r="AL16" s="72"/>
      <c r="AM16" s="72"/>
      <c r="AN16" s="73"/>
      <c r="AP16" s="54">
        <f t="shared" si="0"/>
        <v>2</v>
      </c>
      <c r="AQ16" s="55">
        <f t="shared" si="1"/>
        <v>2</v>
      </c>
      <c r="AR16" s="55">
        <f t="shared" si="2"/>
        <v>2</v>
      </c>
      <c r="AS16" s="55">
        <f t="shared" si="3"/>
        <v>1</v>
      </c>
      <c r="AT16" s="56">
        <f t="shared" si="4"/>
        <v>2</v>
      </c>
      <c r="AU16" s="55">
        <f t="shared" si="5"/>
        <v>2</v>
      </c>
      <c r="AV16" s="55">
        <f t="shared" si="6"/>
        <v>0</v>
      </c>
      <c r="AW16" s="55">
        <f t="shared" si="7"/>
        <v>3</v>
      </c>
      <c r="AX16" s="55">
        <f t="shared" si="8"/>
        <v>1</v>
      </c>
      <c r="AY16" s="55">
        <f t="shared" si="9"/>
        <v>2</v>
      </c>
      <c r="AZ16" s="55">
        <f t="shared" si="10"/>
        <v>2</v>
      </c>
      <c r="BA16" s="55">
        <f t="shared" si="11"/>
        <v>0</v>
      </c>
      <c r="BB16" s="55">
        <f t="shared" si="12"/>
        <v>1</v>
      </c>
      <c r="BC16" s="55">
        <f t="shared" si="13"/>
        <v>0</v>
      </c>
      <c r="BD16" s="55">
        <f t="shared" si="14"/>
        <v>0</v>
      </c>
      <c r="BE16" s="55">
        <f t="shared" si="15"/>
        <v>0</v>
      </c>
      <c r="BF16" s="55">
        <f t="shared" si="16"/>
        <v>0</v>
      </c>
      <c r="BG16" s="55">
        <f t="shared" si="17"/>
        <v>0</v>
      </c>
      <c r="BH16" s="57">
        <f t="shared" si="18"/>
        <v>0</v>
      </c>
      <c r="BI16" s="58">
        <f t="shared" si="19"/>
        <v>0</v>
      </c>
    </row>
    <row r="17" spans="1:61" s="53" customFormat="1" ht="46.15" customHeight="1" thickBot="1">
      <c r="A17" s="36">
        <v>42969</v>
      </c>
      <c r="B17" s="37" t="s">
        <v>58</v>
      </c>
      <c r="C17" s="59"/>
      <c r="D17" s="59"/>
      <c r="E17" s="59"/>
      <c r="F17" s="59"/>
      <c r="G17" s="60"/>
      <c r="H17" s="39" t="s">
        <v>37</v>
      </c>
      <c r="I17" s="40" t="s">
        <v>37</v>
      </c>
      <c r="J17" s="40" t="s">
        <v>37</v>
      </c>
      <c r="K17" s="41" t="s">
        <v>37</v>
      </c>
      <c r="L17" s="42" t="s">
        <v>34</v>
      </c>
      <c r="M17" s="43" t="s">
        <v>34</v>
      </c>
      <c r="N17" s="43" t="s">
        <v>34</v>
      </c>
      <c r="O17" s="44" t="s">
        <v>34</v>
      </c>
      <c r="P17" s="39" t="s">
        <v>22</v>
      </c>
      <c r="Q17" s="40" t="s">
        <v>15</v>
      </c>
      <c r="R17" s="40" t="s">
        <v>24</v>
      </c>
      <c r="S17" s="41" t="s">
        <v>16</v>
      </c>
      <c r="T17" s="39" t="s">
        <v>21</v>
      </c>
      <c r="U17" s="40" t="s">
        <v>17</v>
      </c>
      <c r="V17" s="40" t="s">
        <v>16</v>
      </c>
      <c r="W17" s="41" t="s">
        <v>15</v>
      </c>
      <c r="X17" s="39" t="s">
        <v>17</v>
      </c>
      <c r="Y17" s="40" t="s">
        <v>22</v>
      </c>
      <c r="Z17" s="40" t="s">
        <v>16</v>
      </c>
      <c r="AA17" s="41" t="s">
        <v>13</v>
      </c>
      <c r="AB17" s="45" t="s">
        <v>22</v>
      </c>
      <c r="AC17" s="46" t="s">
        <v>14</v>
      </c>
      <c r="AD17" s="46" t="s">
        <v>25</v>
      </c>
      <c r="AE17" s="47" t="s">
        <v>20</v>
      </c>
      <c r="AF17" s="48"/>
      <c r="AG17" s="36" t="s">
        <v>25</v>
      </c>
      <c r="AH17" s="61" t="s">
        <v>59</v>
      </c>
      <c r="AI17" s="62"/>
      <c r="AJ17" s="62"/>
      <c r="AK17" s="62"/>
      <c r="AL17" s="62"/>
      <c r="AM17" s="62"/>
      <c r="AN17" s="63"/>
      <c r="AP17" s="54">
        <f t="shared" si="0"/>
        <v>1</v>
      </c>
      <c r="AQ17" s="55">
        <f t="shared" si="1"/>
        <v>1</v>
      </c>
      <c r="AR17" s="55">
        <f t="shared" si="2"/>
        <v>2</v>
      </c>
      <c r="AS17" s="55">
        <f t="shared" si="3"/>
        <v>3</v>
      </c>
      <c r="AT17" s="56">
        <f t="shared" si="4"/>
        <v>2</v>
      </c>
      <c r="AU17" s="55">
        <f t="shared" si="5"/>
        <v>0</v>
      </c>
      <c r="AV17" s="55">
        <f t="shared" si="6"/>
        <v>0</v>
      </c>
      <c r="AW17" s="55">
        <f t="shared" si="7"/>
        <v>1</v>
      </c>
      <c r="AX17" s="55">
        <f t="shared" si="8"/>
        <v>1</v>
      </c>
      <c r="AY17" s="55">
        <f t="shared" si="9"/>
        <v>3</v>
      </c>
      <c r="AZ17" s="55">
        <f t="shared" si="10"/>
        <v>0</v>
      </c>
      <c r="BA17" s="55">
        <f t="shared" si="11"/>
        <v>1</v>
      </c>
      <c r="BB17" s="55">
        <f t="shared" si="12"/>
        <v>1</v>
      </c>
      <c r="BC17" s="55">
        <f t="shared" si="13"/>
        <v>0</v>
      </c>
      <c r="BD17" s="55">
        <f t="shared" si="14"/>
        <v>0</v>
      </c>
      <c r="BE17" s="55">
        <f t="shared" si="15"/>
        <v>0</v>
      </c>
      <c r="BF17" s="55">
        <f t="shared" si="16"/>
        <v>0</v>
      </c>
      <c r="BG17" s="55">
        <f t="shared" si="17"/>
        <v>0</v>
      </c>
      <c r="BH17" s="57">
        <f t="shared" si="18"/>
        <v>0</v>
      </c>
      <c r="BI17" s="58">
        <f t="shared" si="19"/>
        <v>0</v>
      </c>
    </row>
    <row r="18" spans="1:61" s="53" customFormat="1" ht="46.15" customHeight="1" thickBot="1">
      <c r="A18" s="75">
        <v>43051</v>
      </c>
      <c r="B18" s="77" t="s">
        <v>60</v>
      </c>
      <c r="C18" s="78"/>
      <c r="D18" s="78"/>
      <c r="E18" s="78"/>
      <c r="F18" s="78"/>
      <c r="G18" s="78"/>
      <c r="H18" s="39" t="s">
        <v>22</v>
      </c>
      <c r="I18" s="40" t="s">
        <v>13</v>
      </c>
      <c r="J18" s="40" t="s">
        <v>18</v>
      </c>
      <c r="K18" s="41" t="s">
        <v>14</v>
      </c>
      <c r="L18" s="39" t="s">
        <v>15</v>
      </c>
      <c r="M18" s="40" t="s">
        <v>16</v>
      </c>
      <c r="N18" s="40" t="s">
        <v>14</v>
      </c>
      <c r="O18" s="41" t="s">
        <v>21</v>
      </c>
      <c r="P18" s="45" t="s">
        <v>37</v>
      </c>
      <c r="Q18" s="46" t="s">
        <v>37</v>
      </c>
      <c r="R18" s="46" t="s">
        <v>37</v>
      </c>
      <c r="S18" s="47" t="s">
        <v>37</v>
      </c>
      <c r="T18" s="42" t="s">
        <v>34</v>
      </c>
      <c r="U18" s="43" t="s">
        <v>34</v>
      </c>
      <c r="V18" s="43" t="s">
        <v>34</v>
      </c>
      <c r="W18" s="44" t="s">
        <v>34</v>
      </c>
      <c r="X18" s="39" t="s">
        <v>24</v>
      </c>
      <c r="Y18" s="40" t="s">
        <v>17</v>
      </c>
      <c r="Z18" s="40" t="s">
        <v>23</v>
      </c>
      <c r="AA18" s="41" t="s">
        <v>21</v>
      </c>
      <c r="AB18" s="45" t="s">
        <v>24</v>
      </c>
      <c r="AC18" s="46" t="s">
        <v>13</v>
      </c>
      <c r="AD18" s="46" t="s">
        <v>18</v>
      </c>
      <c r="AE18" s="47" t="s">
        <v>15</v>
      </c>
      <c r="AF18" s="48"/>
      <c r="AG18" s="36"/>
      <c r="AH18" s="61"/>
      <c r="AI18" s="62"/>
      <c r="AJ18" s="62"/>
      <c r="AK18" s="62"/>
      <c r="AL18" s="62"/>
      <c r="AM18" s="62"/>
      <c r="AN18" s="63"/>
      <c r="AP18" s="54">
        <f t="shared" si="0"/>
        <v>2</v>
      </c>
      <c r="AQ18" s="55">
        <f t="shared" si="1"/>
        <v>2</v>
      </c>
      <c r="AR18" s="55">
        <f t="shared" si="2"/>
        <v>2</v>
      </c>
      <c r="AS18" s="55">
        <f t="shared" si="3"/>
        <v>1</v>
      </c>
      <c r="AT18" s="56">
        <f t="shared" si="4"/>
        <v>1</v>
      </c>
      <c r="AU18" s="55">
        <f t="shared" si="5"/>
        <v>2</v>
      </c>
      <c r="AV18" s="55">
        <f t="shared" si="6"/>
        <v>0</v>
      </c>
      <c r="AW18" s="55">
        <f t="shared" si="7"/>
        <v>0</v>
      </c>
      <c r="AX18" s="55">
        <f t="shared" si="8"/>
        <v>2</v>
      </c>
      <c r="AY18" s="55">
        <f t="shared" si="9"/>
        <v>1</v>
      </c>
      <c r="AZ18" s="55">
        <f t="shared" si="10"/>
        <v>1</v>
      </c>
      <c r="BA18" s="55">
        <f t="shared" si="11"/>
        <v>2</v>
      </c>
      <c r="BB18" s="55">
        <f t="shared" si="12"/>
        <v>0</v>
      </c>
      <c r="BC18" s="55">
        <f t="shared" si="13"/>
        <v>0</v>
      </c>
      <c r="BD18" s="55">
        <f t="shared" si="14"/>
        <v>0</v>
      </c>
      <c r="BE18" s="55">
        <f t="shared" si="15"/>
        <v>0</v>
      </c>
      <c r="BF18" s="55">
        <f t="shared" si="16"/>
        <v>0</v>
      </c>
      <c r="BG18" s="55">
        <f t="shared" si="17"/>
        <v>0</v>
      </c>
      <c r="BH18" s="57">
        <f t="shared" si="18"/>
        <v>0</v>
      </c>
      <c r="BI18" s="58">
        <f t="shared" si="19"/>
        <v>0</v>
      </c>
    </row>
    <row r="19" spans="1:61" s="53" customFormat="1" ht="46.15" customHeight="1" thickBot="1">
      <c r="A19" s="36">
        <v>73211</v>
      </c>
      <c r="B19" s="37" t="s">
        <v>61</v>
      </c>
      <c r="C19" s="59"/>
      <c r="D19" s="59"/>
      <c r="E19" s="59"/>
      <c r="F19" s="59"/>
      <c r="G19" s="60"/>
      <c r="H19" s="45" t="s">
        <v>21</v>
      </c>
      <c r="I19" s="46" t="s">
        <v>23</v>
      </c>
      <c r="J19" s="46" t="s">
        <v>13</v>
      </c>
      <c r="K19" s="47" t="s">
        <v>25</v>
      </c>
      <c r="L19" s="45" t="s">
        <v>22</v>
      </c>
      <c r="M19" s="46" t="s">
        <v>14</v>
      </c>
      <c r="N19" s="46" t="s">
        <v>20</v>
      </c>
      <c r="O19" s="47" t="s">
        <v>15</v>
      </c>
      <c r="P19" s="45" t="s">
        <v>14</v>
      </c>
      <c r="Q19" s="46" t="s">
        <v>24</v>
      </c>
      <c r="R19" s="46" t="s">
        <v>23</v>
      </c>
      <c r="S19" s="47" t="s">
        <v>21</v>
      </c>
      <c r="T19" s="64" t="s">
        <v>18</v>
      </c>
      <c r="U19" s="65" t="s">
        <v>13</v>
      </c>
      <c r="V19" s="65" t="s">
        <v>21</v>
      </c>
      <c r="W19" s="66" t="s">
        <v>24</v>
      </c>
      <c r="X19" s="42" t="s">
        <v>34</v>
      </c>
      <c r="Y19" s="43" t="s">
        <v>34</v>
      </c>
      <c r="Z19" s="43" t="s">
        <v>34</v>
      </c>
      <c r="AA19" s="44" t="s">
        <v>34</v>
      </c>
      <c r="AB19" s="45" t="s">
        <v>18</v>
      </c>
      <c r="AC19" s="46" t="s">
        <v>24</v>
      </c>
      <c r="AD19" s="46" t="s">
        <v>20</v>
      </c>
      <c r="AE19" s="47" t="s">
        <v>14</v>
      </c>
      <c r="AF19" s="48"/>
      <c r="AG19" s="75"/>
      <c r="AH19" s="71"/>
      <c r="AI19" s="72"/>
      <c r="AJ19" s="72"/>
      <c r="AK19" s="72"/>
      <c r="AL19" s="72"/>
      <c r="AM19" s="72"/>
      <c r="AN19" s="73"/>
      <c r="AP19" s="54">
        <f t="shared" si="0"/>
        <v>2</v>
      </c>
      <c r="AQ19" s="55">
        <f t="shared" si="1"/>
        <v>3</v>
      </c>
      <c r="AR19" s="55">
        <f t="shared" si="2"/>
        <v>1</v>
      </c>
      <c r="AS19" s="55">
        <f t="shared" si="3"/>
        <v>0</v>
      </c>
      <c r="AT19" s="56">
        <f t="shared" si="4"/>
        <v>0</v>
      </c>
      <c r="AU19" s="55">
        <f t="shared" si="5"/>
        <v>2</v>
      </c>
      <c r="AV19" s="55">
        <f t="shared" si="6"/>
        <v>0</v>
      </c>
      <c r="AW19" s="55">
        <f t="shared" si="7"/>
        <v>2</v>
      </c>
      <c r="AX19" s="55">
        <f t="shared" si="8"/>
        <v>3</v>
      </c>
      <c r="AY19" s="55">
        <f t="shared" si="9"/>
        <v>1</v>
      </c>
      <c r="AZ19" s="55">
        <f t="shared" si="10"/>
        <v>2</v>
      </c>
      <c r="BA19" s="55">
        <f t="shared" si="11"/>
        <v>3</v>
      </c>
      <c r="BB19" s="55">
        <f t="shared" si="12"/>
        <v>1</v>
      </c>
      <c r="BC19" s="55">
        <f t="shared" si="13"/>
        <v>0</v>
      </c>
      <c r="BD19" s="55">
        <f t="shared" si="14"/>
        <v>0</v>
      </c>
      <c r="BE19" s="55">
        <f t="shared" si="15"/>
        <v>0</v>
      </c>
      <c r="BF19" s="55">
        <f t="shared" si="16"/>
        <v>0</v>
      </c>
      <c r="BG19" s="55">
        <f t="shared" si="17"/>
        <v>0</v>
      </c>
      <c r="BH19" s="57">
        <f t="shared" si="18"/>
        <v>0</v>
      </c>
      <c r="BI19" s="58">
        <f t="shared" si="19"/>
        <v>0</v>
      </c>
    </row>
    <row r="20" spans="1:61" s="53" customFormat="1" ht="46.15" customHeight="1" thickBot="1">
      <c r="A20" s="36">
        <v>73214</v>
      </c>
      <c r="B20" s="37" t="s">
        <v>62</v>
      </c>
      <c r="C20" s="59"/>
      <c r="D20" s="59"/>
      <c r="E20" s="59"/>
      <c r="F20" s="59"/>
      <c r="G20" s="60"/>
      <c r="H20" s="46" t="s">
        <v>16</v>
      </c>
      <c r="I20" s="46" t="s">
        <v>15</v>
      </c>
      <c r="J20" s="46" t="s">
        <v>24</v>
      </c>
      <c r="K20" s="47" t="s">
        <v>20</v>
      </c>
      <c r="L20" s="45" t="s">
        <v>16</v>
      </c>
      <c r="M20" s="46" t="s">
        <v>15</v>
      </c>
      <c r="N20" s="46" t="s">
        <v>23</v>
      </c>
      <c r="O20" s="47" t="s">
        <v>24</v>
      </c>
      <c r="P20" s="45" t="s">
        <v>18</v>
      </c>
      <c r="Q20" s="46" t="s">
        <v>14</v>
      </c>
      <c r="R20" s="46" t="s">
        <v>20</v>
      </c>
      <c r="S20" s="47" t="s">
        <v>22</v>
      </c>
      <c r="T20" s="42" t="s">
        <v>34</v>
      </c>
      <c r="U20" s="43" t="s">
        <v>34</v>
      </c>
      <c r="V20" s="43" t="s">
        <v>34</v>
      </c>
      <c r="W20" s="44" t="s">
        <v>34</v>
      </c>
      <c r="X20" s="45" t="s">
        <v>16</v>
      </c>
      <c r="Y20" s="46" t="s">
        <v>23</v>
      </c>
      <c r="Z20" s="46" t="s">
        <v>14</v>
      </c>
      <c r="AA20" s="47" t="s">
        <v>18</v>
      </c>
      <c r="AB20" s="45" t="s">
        <v>23</v>
      </c>
      <c r="AC20" s="46" t="s">
        <v>18</v>
      </c>
      <c r="AD20" s="46" t="s">
        <v>13</v>
      </c>
      <c r="AE20" s="47" t="s">
        <v>21</v>
      </c>
      <c r="AF20" s="48"/>
      <c r="AG20" s="75"/>
      <c r="AH20" s="71"/>
      <c r="AI20" s="72"/>
      <c r="AJ20" s="72"/>
      <c r="AK20" s="72"/>
      <c r="AL20" s="72"/>
      <c r="AM20" s="72"/>
      <c r="AN20" s="73"/>
      <c r="AP20" s="54">
        <f t="shared" si="0"/>
        <v>1</v>
      </c>
      <c r="AQ20" s="55">
        <f t="shared" si="1"/>
        <v>2</v>
      </c>
      <c r="AR20" s="55">
        <f t="shared" si="2"/>
        <v>2</v>
      </c>
      <c r="AS20" s="55">
        <f t="shared" si="3"/>
        <v>3</v>
      </c>
      <c r="AT20" s="56">
        <f t="shared" si="4"/>
        <v>0</v>
      </c>
      <c r="AU20" s="55">
        <f t="shared" si="5"/>
        <v>3</v>
      </c>
      <c r="AV20" s="55">
        <f t="shared" si="6"/>
        <v>0</v>
      </c>
      <c r="AW20" s="55">
        <f t="shared" si="7"/>
        <v>2</v>
      </c>
      <c r="AX20" s="55">
        <f t="shared" si="8"/>
        <v>1</v>
      </c>
      <c r="AY20" s="55">
        <f t="shared" si="9"/>
        <v>1</v>
      </c>
      <c r="AZ20" s="55">
        <f t="shared" si="10"/>
        <v>3</v>
      </c>
      <c r="BA20" s="55">
        <f t="shared" si="11"/>
        <v>2</v>
      </c>
      <c r="BB20" s="55">
        <f t="shared" si="12"/>
        <v>0</v>
      </c>
      <c r="BC20" s="55">
        <f t="shared" si="13"/>
        <v>0</v>
      </c>
      <c r="BD20" s="55">
        <f t="shared" si="14"/>
        <v>0</v>
      </c>
      <c r="BE20" s="55">
        <f t="shared" si="15"/>
        <v>0</v>
      </c>
      <c r="BF20" s="55">
        <f t="shared" si="16"/>
        <v>0</v>
      </c>
      <c r="BG20" s="55">
        <f t="shared" si="17"/>
        <v>0</v>
      </c>
      <c r="BH20" s="57">
        <f t="shared" si="18"/>
        <v>0</v>
      </c>
      <c r="BI20" s="58">
        <f t="shared" si="19"/>
        <v>0</v>
      </c>
    </row>
    <row r="21" spans="1:61" s="53" customFormat="1" ht="46.15" customHeight="1" thickBot="1">
      <c r="A21" s="36">
        <v>42881</v>
      </c>
      <c r="B21" s="37" t="s">
        <v>63</v>
      </c>
      <c r="C21" s="59"/>
      <c r="D21" s="59"/>
      <c r="E21" s="59"/>
      <c r="F21" s="59"/>
      <c r="G21" s="60"/>
      <c r="H21" s="46" t="s">
        <v>18</v>
      </c>
      <c r="I21" s="46" t="s">
        <v>17</v>
      </c>
      <c r="J21" s="46" t="s">
        <v>21</v>
      </c>
      <c r="K21" s="47" t="s">
        <v>22</v>
      </c>
      <c r="L21" s="45" t="s">
        <v>18</v>
      </c>
      <c r="M21" s="46" t="s">
        <v>22</v>
      </c>
      <c r="N21" s="46" t="s">
        <v>17</v>
      </c>
      <c r="O21" s="47" t="s">
        <v>18</v>
      </c>
      <c r="P21" s="45" t="s">
        <v>15</v>
      </c>
      <c r="Q21" s="46" t="s">
        <v>24</v>
      </c>
      <c r="R21" s="46" t="s">
        <v>20</v>
      </c>
      <c r="S21" s="47" t="s">
        <v>13</v>
      </c>
      <c r="T21" s="45" t="s">
        <v>20</v>
      </c>
      <c r="U21" s="46" t="s">
        <v>23</v>
      </c>
      <c r="V21" s="46" t="s">
        <v>15</v>
      </c>
      <c r="W21" s="47" t="s">
        <v>24</v>
      </c>
      <c r="X21" s="45" t="s">
        <v>20</v>
      </c>
      <c r="Y21" s="46" t="s">
        <v>15</v>
      </c>
      <c r="Z21" s="46" t="s">
        <v>18</v>
      </c>
      <c r="AA21" s="47" t="s">
        <v>24</v>
      </c>
      <c r="AB21" s="42" t="s">
        <v>34</v>
      </c>
      <c r="AC21" s="43" t="s">
        <v>34</v>
      </c>
      <c r="AD21" s="43" t="s">
        <v>34</v>
      </c>
      <c r="AE21" s="44" t="s">
        <v>34</v>
      </c>
      <c r="AF21" s="48"/>
      <c r="AG21" s="75" t="s">
        <v>37</v>
      </c>
      <c r="AH21" s="79" t="s">
        <v>64</v>
      </c>
      <c r="AI21" s="80"/>
      <c r="AJ21" s="80"/>
      <c r="AK21" s="80"/>
      <c r="AL21" s="80"/>
      <c r="AM21" s="80"/>
      <c r="AN21" s="81"/>
      <c r="AP21" s="54">
        <f t="shared" si="0"/>
        <v>1</v>
      </c>
      <c r="AQ21" s="55">
        <f t="shared" si="1"/>
        <v>0</v>
      </c>
      <c r="AR21" s="55">
        <f t="shared" si="2"/>
        <v>3</v>
      </c>
      <c r="AS21" s="55">
        <f t="shared" si="3"/>
        <v>0</v>
      </c>
      <c r="AT21" s="56">
        <f t="shared" si="4"/>
        <v>2</v>
      </c>
      <c r="AU21" s="55">
        <f t="shared" si="5"/>
        <v>4</v>
      </c>
      <c r="AV21" s="55">
        <f t="shared" si="6"/>
        <v>0</v>
      </c>
      <c r="AW21" s="55">
        <f t="shared" si="7"/>
        <v>3</v>
      </c>
      <c r="AX21" s="55">
        <f t="shared" si="8"/>
        <v>1</v>
      </c>
      <c r="AY21" s="55">
        <f t="shared" si="9"/>
        <v>2</v>
      </c>
      <c r="AZ21" s="55">
        <f t="shared" si="10"/>
        <v>1</v>
      </c>
      <c r="BA21" s="55">
        <f t="shared" si="11"/>
        <v>3</v>
      </c>
      <c r="BB21" s="55">
        <f t="shared" si="12"/>
        <v>0</v>
      </c>
      <c r="BC21" s="55">
        <f t="shared" si="13"/>
        <v>0</v>
      </c>
      <c r="BD21" s="55">
        <f t="shared" si="14"/>
        <v>0</v>
      </c>
      <c r="BE21" s="55">
        <f t="shared" si="15"/>
        <v>0</v>
      </c>
      <c r="BF21" s="55">
        <f t="shared" si="16"/>
        <v>0</v>
      </c>
      <c r="BG21" s="55">
        <f t="shared" si="17"/>
        <v>0</v>
      </c>
      <c r="BH21" s="57">
        <f t="shared" si="18"/>
        <v>0</v>
      </c>
      <c r="BI21" s="58">
        <f t="shared" si="19"/>
        <v>0</v>
      </c>
    </row>
    <row r="22" spans="1:61" s="53" customFormat="1" ht="46.15" customHeight="1" thickBot="1">
      <c r="A22" s="82"/>
      <c r="B22" s="83"/>
      <c r="C22" s="84"/>
      <c r="D22" s="84"/>
      <c r="E22" s="84"/>
      <c r="F22" s="84"/>
      <c r="G22" s="85"/>
      <c r="H22" s="86"/>
      <c r="I22" s="87"/>
      <c r="J22" s="88"/>
      <c r="K22" s="89"/>
      <c r="L22" s="86"/>
      <c r="M22" s="87"/>
      <c r="N22" s="87"/>
      <c r="O22" s="89"/>
      <c r="P22" s="86"/>
      <c r="Q22" s="87"/>
      <c r="R22" s="87"/>
      <c r="S22" s="89"/>
      <c r="T22" s="86"/>
      <c r="U22" s="87"/>
      <c r="V22" s="88"/>
      <c r="W22" s="89"/>
      <c r="X22" s="86"/>
      <c r="Y22" s="87"/>
      <c r="Z22" s="87"/>
      <c r="AA22" s="89"/>
      <c r="AB22" s="45"/>
      <c r="AC22" s="46"/>
      <c r="AD22" s="46"/>
      <c r="AE22" s="47"/>
      <c r="AF22" s="48"/>
      <c r="AG22" s="75" t="s">
        <v>32</v>
      </c>
      <c r="AH22" s="79" t="s">
        <v>65</v>
      </c>
      <c r="AI22" s="80"/>
      <c r="AJ22" s="80"/>
      <c r="AK22" s="80"/>
      <c r="AL22" s="80"/>
      <c r="AM22" s="80"/>
      <c r="AN22" s="81"/>
      <c r="AP22" s="54">
        <f t="shared" si="0"/>
        <v>0</v>
      </c>
      <c r="AQ22" s="55">
        <f t="shared" si="1"/>
        <v>0</v>
      </c>
      <c r="AR22" s="55">
        <f t="shared" si="2"/>
        <v>0</v>
      </c>
      <c r="AS22" s="55">
        <f t="shared" si="3"/>
        <v>0</v>
      </c>
      <c r="AT22" s="56">
        <f t="shared" si="4"/>
        <v>0</v>
      </c>
      <c r="AU22" s="55">
        <f t="shared" si="5"/>
        <v>0</v>
      </c>
      <c r="AV22" s="55">
        <f t="shared" si="6"/>
        <v>0</v>
      </c>
      <c r="AW22" s="55">
        <f t="shared" si="7"/>
        <v>0</v>
      </c>
      <c r="AX22" s="55">
        <f t="shared" si="8"/>
        <v>0</v>
      </c>
      <c r="AY22" s="55">
        <f t="shared" si="9"/>
        <v>0</v>
      </c>
      <c r="AZ22" s="55">
        <f t="shared" si="10"/>
        <v>0</v>
      </c>
      <c r="BA22" s="55">
        <f t="shared" si="11"/>
        <v>0</v>
      </c>
      <c r="BB22" s="55">
        <f t="shared" si="12"/>
        <v>0</v>
      </c>
      <c r="BC22" s="55">
        <f t="shared" si="13"/>
        <v>0</v>
      </c>
      <c r="BD22" s="55">
        <f t="shared" si="14"/>
        <v>0</v>
      </c>
      <c r="BE22" s="55">
        <f t="shared" si="15"/>
        <v>0</v>
      </c>
      <c r="BF22" s="55">
        <f t="shared" si="16"/>
        <v>0</v>
      </c>
      <c r="BG22" s="55">
        <f t="shared" si="17"/>
        <v>0</v>
      </c>
      <c r="BH22" s="57">
        <f t="shared" si="18"/>
        <v>0</v>
      </c>
      <c r="BI22" s="58">
        <f t="shared" si="19"/>
        <v>0</v>
      </c>
    </row>
    <row r="23" spans="1:61" s="53" customFormat="1" ht="46.15" customHeight="1" thickBot="1">
      <c r="A23" s="90"/>
      <c r="B23" s="91"/>
      <c r="C23" s="92"/>
      <c r="D23" s="92"/>
      <c r="E23" s="92"/>
      <c r="F23" s="92"/>
      <c r="G23" s="93"/>
      <c r="H23" s="94"/>
      <c r="I23" s="95"/>
      <c r="J23" s="96"/>
      <c r="K23" s="97"/>
      <c r="L23" s="94"/>
      <c r="M23" s="95"/>
      <c r="N23" s="95"/>
      <c r="O23" s="97"/>
      <c r="P23" s="94"/>
      <c r="Q23" s="95"/>
      <c r="R23" s="95"/>
      <c r="S23" s="97"/>
      <c r="T23" s="94"/>
      <c r="U23" s="95"/>
      <c r="V23" s="96"/>
      <c r="W23" s="97"/>
      <c r="X23" s="94"/>
      <c r="Y23" s="95"/>
      <c r="Z23" s="95"/>
      <c r="AA23" s="97"/>
      <c r="AB23" s="94"/>
      <c r="AC23" s="95"/>
      <c r="AD23" s="95"/>
      <c r="AE23" s="97"/>
      <c r="AF23" s="48"/>
      <c r="AG23" s="98" t="s">
        <v>34</v>
      </c>
      <c r="AH23" s="99" t="s">
        <v>66</v>
      </c>
      <c r="AI23" s="100"/>
      <c r="AJ23" s="100"/>
      <c r="AK23" s="100"/>
      <c r="AL23" s="100"/>
      <c r="AM23" s="100"/>
      <c r="AN23" s="101"/>
      <c r="AP23" s="54">
        <f t="shared" si="0"/>
        <v>0</v>
      </c>
      <c r="AQ23" s="55">
        <f t="shared" si="1"/>
        <v>0</v>
      </c>
      <c r="AR23" s="55">
        <f t="shared" si="2"/>
        <v>0</v>
      </c>
      <c r="AS23" s="55">
        <f t="shared" si="3"/>
        <v>0</v>
      </c>
      <c r="AT23" s="56">
        <f t="shared" si="4"/>
        <v>0</v>
      </c>
      <c r="AU23" s="55">
        <f t="shared" si="5"/>
        <v>0</v>
      </c>
      <c r="AV23" s="55">
        <f t="shared" si="6"/>
        <v>0</v>
      </c>
      <c r="AW23" s="55">
        <f t="shared" si="7"/>
        <v>0</v>
      </c>
      <c r="AX23" s="55">
        <f t="shared" si="8"/>
        <v>0</v>
      </c>
      <c r="AY23" s="55">
        <f t="shared" si="9"/>
        <v>0</v>
      </c>
      <c r="AZ23" s="55">
        <f t="shared" si="10"/>
        <v>0</v>
      </c>
      <c r="BA23" s="55">
        <f t="shared" si="11"/>
        <v>0</v>
      </c>
      <c r="BB23" s="55">
        <f t="shared" si="12"/>
        <v>0</v>
      </c>
      <c r="BC23" s="55">
        <f t="shared" si="13"/>
        <v>0</v>
      </c>
      <c r="BD23" s="55">
        <f t="shared" si="14"/>
        <v>0</v>
      </c>
      <c r="BE23" s="55">
        <f t="shared" si="15"/>
        <v>0</v>
      </c>
      <c r="BF23" s="55">
        <f t="shared" si="16"/>
        <v>0</v>
      </c>
      <c r="BG23" s="55">
        <f t="shared" si="17"/>
        <v>0</v>
      </c>
      <c r="BH23" s="57">
        <f t="shared" si="18"/>
        <v>0</v>
      </c>
      <c r="BI23" s="58">
        <f t="shared" si="19"/>
        <v>0</v>
      </c>
    </row>
    <row r="24" spans="1:61" ht="45" customHeight="1"/>
    <row r="25" spans="1:61" ht="15" customHeight="1" thickBot="1"/>
    <row r="26" spans="1:61" ht="30" customHeight="1">
      <c r="G26" s="102" t="s">
        <v>13</v>
      </c>
      <c r="H26" s="54">
        <f t="shared" ref="H26:AE26" si="20">COUNTIF(H6:H23,"A")</f>
        <v>1</v>
      </c>
      <c r="I26" s="55">
        <f t="shared" si="20"/>
        <v>1</v>
      </c>
      <c r="J26" s="55">
        <f t="shared" si="20"/>
        <v>1</v>
      </c>
      <c r="K26" s="55">
        <f t="shared" si="20"/>
        <v>1</v>
      </c>
      <c r="L26" s="54">
        <f t="shared" si="20"/>
        <v>1</v>
      </c>
      <c r="M26" s="55">
        <f t="shared" si="20"/>
        <v>1</v>
      </c>
      <c r="N26" s="55">
        <f t="shared" si="20"/>
        <v>1</v>
      </c>
      <c r="O26" s="58">
        <f t="shared" si="20"/>
        <v>1</v>
      </c>
      <c r="P26" s="103">
        <f t="shared" si="20"/>
        <v>1</v>
      </c>
      <c r="Q26" s="55">
        <f t="shared" si="20"/>
        <v>1</v>
      </c>
      <c r="R26" s="55">
        <f t="shared" si="20"/>
        <v>1</v>
      </c>
      <c r="S26" s="58">
        <f t="shared" si="20"/>
        <v>1</v>
      </c>
      <c r="T26" s="103">
        <f t="shared" si="20"/>
        <v>1</v>
      </c>
      <c r="U26" s="55">
        <f t="shared" si="20"/>
        <v>1</v>
      </c>
      <c r="V26" s="55">
        <f t="shared" si="20"/>
        <v>1</v>
      </c>
      <c r="W26" s="58">
        <f t="shared" si="20"/>
        <v>1</v>
      </c>
      <c r="X26" s="103">
        <f t="shared" si="20"/>
        <v>1</v>
      </c>
      <c r="Y26" s="55">
        <f t="shared" si="20"/>
        <v>1</v>
      </c>
      <c r="Z26" s="55">
        <f t="shared" si="20"/>
        <v>1</v>
      </c>
      <c r="AA26" s="58">
        <f t="shared" si="20"/>
        <v>1</v>
      </c>
      <c r="AB26" s="103">
        <f t="shared" si="20"/>
        <v>1</v>
      </c>
      <c r="AC26" s="55">
        <f t="shared" si="20"/>
        <v>1</v>
      </c>
      <c r="AD26" s="55">
        <f t="shared" si="20"/>
        <v>1</v>
      </c>
      <c r="AE26" s="58">
        <f t="shared" si="20"/>
        <v>1</v>
      </c>
    </row>
    <row r="27" spans="1:61" ht="30" customHeight="1">
      <c r="G27" s="104" t="s">
        <v>14</v>
      </c>
      <c r="H27" s="105">
        <f t="shared" ref="H27:AE27" si="21">COUNTIF(H6:H23,"B")</f>
        <v>1</v>
      </c>
      <c r="I27" s="106">
        <f t="shared" si="21"/>
        <v>1</v>
      </c>
      <c r="J27" s="106">
        <f t="shared" si="21"/>
        <v>1</v>
      </c>
      <c r="K27" s="106">
        <f t="shared" si="21"/>
        <v>1</v>
      </c>
      <c r="L27" s="105">
        <f t="shared" si="21"/>
        <v>1</v>
      </c>
      <c r="M27" s="106">
        <f t="shared" si="21"/>
        <v>1</v>
      </c>
      <c r="N27" s="106">
        <f t="shared" si="21"/>
        <v>1</v>
      </c>
      <c r="O27" s="107">
        <f t="shared" si="21"/>
        <v>1</v>
      </c>
      <c r="P27" s="108">
        <f t="shared" si="21"/>
        <v>1</v>
      </c>
      <c r="Q27" s="106">
        <f t="shared" si="21"/>
        <v>1</v>
      </c>
      <c r="R27" s="106">
        <f t="shared" si="21"/>
        <v>1</v>
      </c>
      <c r="S27" s="107">
        <f t="shared" si="21"/>
        <v>1</v>
      </c>
      <c r="T27" s="108">
        <f t="shared" si="21"/>
        <v>1</v>
      </c>
      <c r="U27" s="106">
        <f t="shared" si="21"/>
        <v>1</v>
      </c>
      <c r="V27" s="106">
        <f t="shared" si="21"/>
        <v>1</v>
      </c>
      <c r="W27" s="107">
        <f t="shared" si="21"/>
        <v>1</v>
      </c>
      <c r="X27" s="108">
        <f t="shared" si="21"/>
        <v>1</v>
      </c>
      <c r="Y27" s="106">
        <f t="shared" si="21"/>
        <v>1</v>
      </c>
      <c r="Z27" s="106">
        <f t="shared" si="21"/>
        <v>1</v>
      </c>
      <c r="AA27" s="107">
        <f t="shared" si="21"/>
        <v>1</v>
      </c>
      <c r="AB27" s="108">
        <f t="shared" si="21"/>
        <v>1</v>
      </c>
      <c r="AC27" s="106">
        <f t="shared" si="21"/>
        <v>1</v>
      </c>
      <c r="AD27" s="106">
        <f t="shared" si="21"/>
        <v>1</v>
      </c>
      <c r="AE27" s="107">
        <f t="shared" si="21"/>
        <v>1</v>
      </c>
      <c r="AG27" s="7"/>
      <c r="AH27" s="7"/>
      <c r="AI27" s="7"/>
      <c r="AJ27" s="7"/>
      <c r="AK27" s="7"/>
      <c r="AL27" s="7"/>
      <c r="AM27" s="7"/>
      <c r="AV27"/>
      <c r="AW27"/>
      <c r="AX27"/>
      <c r="AY27"/>
      <c r="AZ27"/>
    </row>
    <row r="28" spans="1:61" ht="30" customHeight="1">
      <c r="G28" s="104" t="s">
        <v>15</v>
      </c>
      <c r="H28" s="105">
        <f t="shared" ref="H28:AE28" si="22">COUNTIF(H6:H23,"C")</f>
        <v>1</v>
      </c>
      <c r="I28" s="106">
        <f t="shared" si="22"/>
        <v>1</v>
      </c>
      <c r="J28" s="106">
        <f t="shared" si="22"/>
        <v>1</v>
      </c>
      <c r="K28" s="106">
        <f t="shared" si="22"/>
        <v>1</v>
      </c>
      <c r="L28" s="105">
        <f t="shared" si="22"/>
        <v>1</v>
      </c>
      <c r="M28" s="106">
        <f t="shared" si="22"/>
        <v>1</v>
      </c>
      <c r="N28" s="106">
        <f t="shared" si="22"/>
        <v>1</v>
      </c>
      <c r="O28" s="107">
        <f t="shared" si="22"/>
        <v>1</v>
      </c>
      <c r="P28" s="108">
        <f t="shared" si="22"/>
        <v>2</v>
      </c>
      <c r="Q28" s="106">
        <f t="shared" si="22"/>
        <v>1</v>
      </c>
      <c r="R28" s="106">
        <f t="shared" si="22"/>
        <v>1</v>
      </c>
      <c r="S28" s="107">
        <f t="shared" si="22"/>
        <v>1</v>
      </c>
      <c r="T28" s="108">
        <f t="shared" si="22"/>
        <v>1</v>
      </c>
      <c r="U28" s="106">
        <f t="shared" si="22"/>
        <v>1</v>
      </c>
      <c r="V28" s="106">
        <f t="shared" si="22"/>
        <v>2</v>
      </c>
      <c r="W28" s="107">
        <f t="shared" si="22"/>
        <v>1</v>
      </c>
      <c r="X28" s="108">
        <f t="shared" si="22"/>
        <v>1</v>
      </c>
      <c r="Y28" s="106">
        <f t="shared" si="22"/>
        <v>1</v>
      </c>
      <c r="Z28" s="106">
        <f t="shared" si="22"/>
        <v>1</v>
      </c>
      <c r="AA28" s="107">
        <f t="shared" si="22"/>
        <v>1</v>
      </c>
      <c r="AB28" s="108">
        <f t="shared" si="22"/>
        <v>1</v>
      </c>
      <c r="AC28" s="106">
        <f t="shared" si="22"/>
        <v>1</v>
      </c>
      <c r="AD28" s="106">
        <f t="shared" si="22"/>
        <v>1</v>
      </c>
      <c r="AE28" s="107">
        <f t="shared" si="22"/>
        <v>1</v>
      </c>
      <c r="AG28" s="7"/>
      <c r="AH28" s="7"/>
      <c r="AI28" s="7"/>
      <c r="AJ28" s="7" t="s">
        <v>67</v>
      </c>
      <c r="AK28" s="7"/>
      <c r="AL28" s="7"/>
      <c r="AM28" s="7"/>
      <c r="AV28"/>
      <c r="AW28"/>
      <c r="AX28"/>
      <c r="AY28"/>
      <c r="AZ28"/>
    </row>
    <row r="29" spans="1:61" s="7" customFormat="1" ht="30" customHeight="1">
      <c r="A29" s="109"/>
      <c r="B29" s="109"/>
      <c r="C29" s="109"/>
      <c r="D29" s="109"/>
      <c r="E29" s="109"/>
      <c r="F29" s="109"/>
      <c r="G29" s="110" t="s">
        <v>16</v>
      </c>
      <c r="H29" s="105">
        <f t="shared" ref="H29:AE29" si="23">COUNTIF(H6:H23,"D")</f>
        <v>1</v>
      </c>
      <c r="I29" s="106">
        <f t="shared" si="23"/>
        <v>1</v>
      </c>
      <c r="J29" s="106">
        <f t="shared" si="23"/>
        <v>1</v>
      </c>
      <c r="K29" s="106">
        <f t="shared" si="23"/>
        <v>1</v>
      </c>
      <c r="L29" s="105">
        <f t="shared" si="23"/>
        <v>1</v>
      </c>
      <c r="M29" s="106">
        <f t="shared" si="23"/>
        <v>1</v>
      </c>
      <c r="N29" s="106">
        <f t="shared" si="23"/>
        <v>1</v>
      </c>
      <c r="O29" s="107">
        <f t="shared" si="23"/>
        <v>1</v>
      </c>
      <c r="P29" s="108">
        <f t="shared" si="23"/>
        <v>1</v>
      </c>
      <c r="Q29" s="106">
        <f t="shared" si="23"/>
        <v>1</v>
      </c>
      <c r="R29" s="106">
        <f t="shared" si="23"/>
        <v>1</v>
      </c>
      <c r="S29" s="107">
        <f t="shared" si="23"/>
        <v>1</v>
      </c>
      <c r="T29" s="108">
        <f t="shared" si="23"/>
        <v>1</v>
      </c>
      <c r="U29" s="106">
        <f t="shared" si="23"/>
        <v>1</v>
      </c>
      <c r="V29" s="106">
        <f t="shared" si="23"/>
        <v>1</v>
      </c>
      <c r="W29" s="107">
        <f t="shared" si="23"/>
        <v>1</v>
      </c>
      <c r="X29" s="108">
        <f t="shared" si="23"/>
        <v>1</v>
      </c>
      <c r="Y29" s="106">
        <f t="shared" si="23"/>
        <v>1</v>
      </c>
      <c r="Z29" s="106">
        <f t="shared" si="23"/>
        <v>1</v>
      </c>
      <c r="AA29" s="107">
        <f t="shared" si="23"/>
        <v>1</v>
      </c>
      <c r="AB29" s="108">
        <f t="shared" si="23"/>
        <v>1</v>
      </c>
      <c r="AC29" s="106">
        <f t="shared" si="23"/>
        <v>1</v>
      </c>
      <c r="AD29" s="106">
        <f t="shared" si="23"/>
        <v>1</v>
      </c>
      <c r="AE29" s="107">
        <f t="shared" si="23"/>
        <v>1</v>
      </c>
      <c r="AF29" s="109"/>
      <c r="AG29" s="109"/>
      <c r="AH29" s="109"/>
      <c r="AI29" s="109"/>
      <c r="AJ29" s="109"/>
      <c r="AK29" s="109"/>
      <c r="AL29"/>
      <c r="AM29"/>
    </row>
    <row r="30" spans="1:61" ht="30" customHeight="1">
      <c r="G30" s="110" t="s">
        <v>17</v>
      </c>
      <c r="H30" s="105">
        <f t="shared" ref="H30:AE30" si="24">COUNTIF(H6:H23,"E")</f>
        <v>1</v>
      </c>
      <c r="I30" s="106">
        <f t="shared" si="24"/>
        <v>1</v>
      </c>
      <c r="J30" s="106">
        <f t="shared" si="24"/>
        <v>1</v>
      </c>
      <c r="K30" s="106">
        <f t="shared" si="24"/>
        <v>1</v>
      </c>
      <c r="L30" s="105">
        <f t="shared" si="24"/>
        <v>1</v>
      </c>
      <c r="M30" s="106">
        <f t="shared" si="24"/>
        <v>1</v>
      </c>
      <c r="N30" s="106">
        <f t="shared" si="24"/>
        <v>1</v>
      </c>
      <c r="O30" s="107">
        <f t="shared" si="24"/>
        <v>1</v>
      </c>
      <c r="P30" s="111">
        <f t="shared" si="24"/>
        <v>1</v>
      </c>
      <c r="Q30" s="106">
        <f t="shared" si="24"/>
        <v>1</v>
      </c>
      <c r="R30" s="106">
        <f t="shared" si="24"/>
        <v>1</v>
      </c>
      <c r="S30" s="107">
        <f t="shared" si="24"/>
        <v>1</v>
      </c>
      <c r="T30" s="108">
        <f t="shared" si="24"/>
        <v>1</v>
      </c>
      <c r="U30" s="106">
        <f t="shared" si="24"/>
        <v>1</v>
      </c>
      <c r="V30" s="106">
        <f t="shared" si="24"/>
        <v>1</v>
      </c>
      <c r="W30" s="107">
        <f t="shared" si="24"/>
        <v>1</v>
      </c>
      <c r="X30" s="108">
        <f t="shared" si="24"/>
        <v>1</v>
      </c>
      <c r="Y30" s="106">
        <f t="shared" si="24"/>
        <v>1</v>
      </c>
      <c r="Z30" s="106">
        <f t="shared" si="24"/>
        <v>1</v>
      </c>
      <c r="AA30" s="107">
        <f t="shared" si="24"/>
        <v>1</v>
      </c>
      <c r="AB30" s="108">
        <f t="shared" si="24"/>
        <v>1</v>
      </c>
      <c r="AC30" s="106">
        <f t="shared" si="24"/>
        <v>1</v>
      </c>
      <c r="AD30" s="106">
        <f t="shared" si="24"/>
        <v>1</v>
      </c>
      <c r="AE30" s="107">
        <f t="shared" si="24"/>
        <v>1</v>
      </c>
    </row>
    <row r="31" spans="1:61" ht="30" customHeight="1">
      <c r="G31" s="104" t="s">
        <v>18</v>
      </c>
      <c r="H31" s="105">
        <f t="shared" ref="H31:AE31" si="25">COUNTIF(H6:H23,"F")</f>
        <v>1</v>
      </c>
      <c r="I31" s="106">
        <f t="shared" si="25"/>
        <v>1</v>
      </c>
      <c r="J31" s="106">
        <f t="shared" si="25"/>
        <v>1</v>
      </c>
      <c r="K31" s="106">
        <f t="shared" si="25"/>
        <v>1</v>
      </c>
      <c r="L31" s="105">
        <f t="shared" si="25"/>
        <v>1</v>
      </c>
      <c r="M31" s="106">
        <f t="shared" si="25"/>
        <v>1</v>
      </c>
      <c r="N31" s="106">
        <f t="shared" si="25"/>
        <v>1</v>
      </c>
      <c r="O31" s="107">
        <f t="shared" si="25"/>
        <v>1</v>
      </c>
      <c r="P31" s="108">
        <f t="shared" si="25"/>
        <v>1</v>
      </c>
      <c r="Q31" s="106">
        <f t="shared" si="25"/>
        <v>1</v>
      </c>
      <c r="R31" s="106">
        <f t="shared" si="25"/>
        <v>1</v>
      </c>
      <c r="S31" s="107">
        <f t="shared" si="25"/>
        <v>1</v>
      </c>
      <c r="T31" s="108">
        <f t="shared" si="25"/>
        <v>1</v>
      </c>
      <c r="U31" s="106">
        <f t="shared" si="25"/>
        <v>1</v>
      </c>
      <c r="V31" s="106">
        <f t="shared" si="25"/>
        <v>1</v>
      </c>
      <c r="W31" s="107">
        <f t="shared" si="25"/>
        <v>1</v>
      </c>
      <c r="X31" s="108">
        <f t="shared" si="25"/>
        <v>1</v>
      </c>
      <c r="Y31" s="106">
        <f t="shared" si="25"/>
        <v>1</v>
      </c>
      <c r="Z31" s="106">
        <f t="shared" si="25"/>
        <v>1</v>
      </c>
      <c r="AA31" s="107">
        <f t="shared" si="25"/>
        <v>1</v>
      </c>
      <c r="AB31" s="108">
        <f t="shared" si="25"/>
        <v>1</v>
      </c>
      <c r="AC31" s="106">
        <f t="shared" si="25"/>
        <v>1</v>
      </c>
      <c r="AD31" s="106">
        <f t="shared" si="25"/>
        <v>1</v>
      </c>
      <c r="AE31" s="107">
        <f t="shared" si="25"/>
        <v>1</v>
      </c>
    </row>
    <row r="32" spans="1:61" ht="30" customHeight="1">
      <c r="G32" s="104" t="s">
        <v>19</v>
      </c>
      <c r="H32" s="105">
        <f t="shared" ref="H32:AE32" si="26">COUNTIF(H6:H23,"G")</f>
        <v>0</v>
      </c>
      <c r="I32" s="106">
        <f t="shared" si="26"/>
        <v>0</v>
      </c>
      <c r="J32" s="106">
        <f t="shared" si="26"/>
        <v>0</v>
      </c>
      <c r="K32" s="106">
        <f t="shared" si="26"/>
        <v>0</v>
      </c>
      <c r="L32" s="105">
        <f t="shared" si="26"/>
        <v>0</v>
      </c>
      <c r="M32" s="106">
        <f t="shared" si="26"/>
        <v>0</v>
      </c>
      <c r="N32" s="106">
        <f t="shared" si="26"/>
        <v>0</v>
      </c>
      <c r="O32" s="107">
        <f t="shared" si="26"/>
        <v>0</v>
      </c>
      <c r="P32" s="108">
        <f t="shared" si="26"/>
        <v>0</v>
      </c>
      <c r="Q32" s="106">
        <f t="shared" si="26"/>
        <v>0</v>
      </c>
      <c r="R32" s="106">
        <f t="shared" si="26"/>
        <v>0</v>
      </c>
      <c r="S32" s="107">
        <f t="shared" si="26"/>
        <v>0</v>
      </c>
      <c r="T32" s="108">
        <f t="shared" si="26"/>
        <v>0</v>
      </c>
      <c r="U32" s="106">
        <f t="shared" si="26"/>
        <v>0</v>
      </c>
      <c r="V32" s="106">
        <f t="shared" si="26"/>
        <v>0</v>
      </c>
      <c r="W32" s="107">
        <f t="shared" si="26"/>
        <v>0</v>
      </c>
      <c r="X32" s="108">
        <f t="shared" si="26"/>
        <v>0</v>
      </c>
      <c r="Y32" s="106">
        <f t="shared" si="26"/>
        <v>0</v>
      </c>
      <c r="Z32" s="106">
        <f t="shared" si="26"/>
        <v>0</v>
      </c>
      <c r="AA32" s="107">
        <f t="shared" si="26"/>
        <v>0</v>
      </c>
      <c r="AB32" s="108">
        <f t="shared" si="26"/>
        <v>0</v>
      </c>
      <c r="AC32" s="106">
        <f t="shared" si="26"/>
        <v>0</v>
      </c>
      <c r="AD32" s="106">
        <f t="shared" si="26"/>
        <v>0</v>
      </c>
      <c r="AE32" s="107">
        <f t="shared" si="26"/>
        <v>0</v>
      </c>
    </row>
    <row r="33" spans="7:48" ht="30" customHeight="1">
      <c r="G33" s="104" t="s">
        <v>20</v>
      </c>
      <c r="H33" s="105">
        <f t="shared" ref="H33:AE33" si="27">COUNTIF(H6:H23,"H")</f>
        <v>1</v>
      </c>
      <c r="I33" s="106">
        <f t="shared" si="27"/>
        <v>1</v>
      </c>
      <c r="J33" s="106">
        <f t="shared" si="27"/>
        <v>1</v>
      </c>
      <c r="K33" s="106">
        <f t="shared" si="27"/>
        <v>1</v>
      </c>
      <c r="L33" s="105">
        <f t="shared" si="27"/>
        <v>1</v>
      </c>
      <c r="M33" s="106">
        <f t="shared" si="27"/>
        <v>1</v>
      </c>
      <c r="N33" s="106">
        <f t="shared" si="27"/>
        <v>1</v>
      </c>
      <c r="O33" s="107">
        <f t="shared" si="27"/>
        <v>1</v>
      </c>
      <c r="P33" s="108">
        <f t="shared" si="27"/>
        <v>1</v>
      </c>
      <c r="Q33" s="106">
        <f t="shared" si="27"/>
        <v>1</v>
      </c>
      <c r="R33" s="106">
        <f t="shared" si="27"/>
        <v>2</v>
      </c>
      <c r="S33" s="107">
        <f t="shared" si="27"/>
        <v>1</v>
      </c>
      <c r="T33" s="108">
        <f t="shared" si="27"/>
        <v>2</v>
      </c>
      <c r="U33" s="106">
        <f t="shared" si="27"/>
        <v>1</v>
      </c>
      <c r="V33" s="106">
        <f t="shared" si="27"/>
        <v>1</v>
      </c>
      <c r="W33" s="107">
        <f t="shared" si="27"/>
        <v>1</v>
      </c>
      <c r="X33" s="108">
        <f t="shared" si="27"/>
        <v>1</v>
      </c>
      <c r="Y33" s="106">
        <f t="shared" si="27"/>
        <v>1</v>
      </c>
      <c r="Z33" s="106">
        <f t="shared" si="27"/>
        <v>1</v>
      </c>
      <c r="AA33" s="107">
        <f t="shared" si="27"/>
        <v>1</v>
      </c>
      <c r="AB33" s="108">
        <f t="shared" si="27"/>
        <v>1</v>
      </c>
      <c r="AC33" s="106">
        <f t="shared" si="27"/>
        <v>1</v>
      </c>
      <c r="AD33" s="106">
        <f t="shared" si="27"/>
        <v>1</v>
      </c>
      <c r="AE33" s="107">
        <f t="shared" si="27"/>
        <v>1</v>
      </c>
      <c r="AV33" s="112"/>
    </row>
    <row r="34" spans="7:48" ht="30" customHeight="1">
      <c r="G34" s="104" t="s">
        <v>21</v>
      </c>
      <c r="H34" s="105">
        <f t="shared" ref="H34:AE34" si="28">COUNTIF(H6:H23,"I")</f>
        <v>1</v>
      </c>
      <c r="I34" s="106">
        <f t="shared" si="28"/>
        <v>1</v>
      </c>
      <c r="J34" s="106">
        <f t="shared" si="28"/>
        <v>1</v>
      </c>
      <c r="K34" s="106">
        <f t="shared" si="28"/>
        <v>1</v>
      </c>
      <c r="L34" s="105">
        <f t="shared" si="28"/>
        <v>1</v>
      </c>
      <c r="M34" s="106">
        <f t="shared" si="28"/>
        <v>1</v>
      </c>
      <c r="N34" s="106">
        <f t="shared" si="28"/>
        <v>1</v>
      </c>
      <c r="O34" s="107">
        <f t="shared" si="28"/>
        <v>1</v>
      </c>
      <c r="P34" s="108">
        <f t="shared" si="28"/>
        <v>1</v>
      </c>
      <c r="Q34" s="106">
        <f t="shared" si="28"/>
        <v>1</v>
      </c>
      <c r="R34" s="106">
        <f t="shared" si="28"/>
        <v>1</v>
      </c>
      <c r="S34" s="107">
        <f t="shared" si="28"/>
        <v>1</v>
      </c>
      <c r="T34" s="108">
        <f t="shared" si="28"/>
        <v>1</v>
      </c>
      <c r="U34" s="106">
        <f t="shared" si="28"/>
        <v>1</v>
      </c>
      <c r="V34" s="106">
        <f t="shared" si="28"/>
        <v>1</v>
      </c>
      <c r="W34" s="107">
        <f t="shared" si="28"/>
        <v>1</v>
      </c>
      <c r="X34" s="108">
        <f t="shared" si="28"/>
        <v>1</v>
      </c>
      <c r="Y34" s="106">
        <f t="shared" si="28"/>
        <v>1</v>
      </c>
      <c r="Z34" s="106">
        <f t="shared" si="28"/>
        <v>1</v>
      </c>
      <c r="AA34" s="107">
        <f t="shared" si="28"/>
        <v>1</v>
      </c>
      <c r="AB34" s="108">
        <f t="shared" si="28"/>
        <v>1</v>
      </c>
      <c r="AC34" s="106">
        <f t="shared" si="28"/>
        <v>1</v>
      </c>
      <c r="AD34" s="106">
        <f t="shared" si="28"/>
        <v>1</v>
      </c>
      <c r="AE34" s="107">
        <f t="shared" si="28"/>
        <v>1</v>
      </c>
    </row>
    <row r="35" spans="7:48" ht="30" customHeight="1">
      <c r="G35" s="104" t="s">
        <v>22</v>
      </c>
      <c r="H35" s="105">
        <f t="shared" ref="H35:AE35" si="29">COUNTIF(H6:H23,"J")</f>
        <v>1</v>
      </c>
      <c r="I35" s="106">
        <f t="shared" si="29"/>
        <v>1</v>
      </c>
      <c r="J35" s="106">
        <f t="shared" si="29"/>
        <v>1</v>
      </c>
      <c r="K35" s="106">
        <f t="shared" si="29"/>
        <v>1</v>
      </c>
      <c r="L35" s="105">
        <f t="shared" si="29"/>
        <v>1</v>
      </c>
      <c r="M35" s="106">
        <f t="shared" si="29"/>
        <v>1</v>
      </c>
      <c r="N35" s="106">
        <f t="shared" si="29"/>
        <v>1</v>
      </c>
      <c r="O35" s="107">
        <f t="shared" si="29"/>
        <v>1</v>
      </c>
      <c r="P35" s="108">
        <f t="shared" si="29"/>
        <v>1</v>
      </c>
      <c r="Q35" s="106">
        <f t="shared" si="29"/>
        <v>1</v>
      </c>
      <c r="R35" s="106">
        <f t="shared" si="29"/>
        <v>1</v>
      </c>
      <c r="S35" s="107">
        <f t="shared" si="29"/>
        <v>1</v>
      </c>
      <c r="T35" s="108">
        <f t="shared" si="29"/>
        <v>1</v>
      </c>
      <c r="U35" s="106">
        <f t="shared" si="29"/>
        <v>1</v>
      </c>
      <c r="V35" s="106">
        <f t="shared" si="29"/>
        <v>1</v>
      </c>
      <c r="W35" s="107">
        <f t="shared" si="29"/>
        <v>1</v>
      </c>
      <c r="X35" s="108">
        <f t="shared" si="29"/>
        <v>1</v>
      </c>
      <c r="Y35" s="106">
        <f t="shared" si="29"/>
        <v>1</v>
      </c>
      <c r="Z35" s="106">
        <f t="shared" si="29"/>
        <v>1</v>
      </c>
      <c r="AA35" s="107">
        <f t="shared" si="29"/>
        <v>1</v>
      </c>
      <c r="AB35" s="108">
        <f t="shared" si="29"/>
        <v>1</v>
      </c>
      <c r="AC35" s="106">
        <f t="shared" si="29"/>
        <v>1</v>
      </c>
      <c r="AD35" s="106">
        <f t="shared" si="29"/>
        <v>1</v>
      </c>
      <c r="AE35" s="107">
        <f t="shared" si="29"/>
        <v>1</v>
      </c>
    </row>
    <row r="36" spans="7:48" ht="30" customHeight="1">
      <c r="G36" s="104" t="s">
        <v>23</v>
      </c>
      <c r="H36" s="105">
        <f t="shared" ref="H36:AE36" si="30">COUNTIF(H6:H23,"K")</f>
        <v>1</v>
      </c>
      <c r="I36" s="106">
        <f t="shared" si="30"/>
        <v>1</v>
      </c>
      <c r="J36" s="106">
        <f t="shared" si="30"/>
        <v>1</v>
      </c>
      <c r="K36" s="106">
        <f t="shared" si="30"/>
        <v>1</v>
      </c>
      <c r="L36" s="105">
        <f t="shared" si="30"/>
        <v>1</v>
      </c>
      <c r="M36" s="106">
        <f t="shared" si="30"/>
        <v>1</v>
      </c>
      <c r="N36" s="106">
        <f t="shared" si="30"/>
        <v>1</v>
      </c>
      <c r="O36" s="107">
        <f t="shared" si="30"/>
        <v>1</v>
      </c>
      <c r="P36" s="108">
        <f t="shared" si="30"/>
        <v>1</v>
      </c>
      <c r="Q36" s="106">
        <f t="shared" si="30"/>
        <v>1</v>
      </c>
      <c r="R36" s="106">
        <f t="shared" si="30"/>
        <v>1</v>
      </c>
      <c r="S36" s="107">
        <f t="shared" si="30"/>
        <v>1</v>
      </c>
      <c r="T36" s="108">
        <f t="shared" si="30"/>
        <v>1</v>
      </c>
      <c r="U36" s="106">
        <f t="shared" si="30"/>
        <v>2</v>
      </c>
      <c r="V36" s="106">
        <f t="shared" si="30"/>
        <v>1</v>
      </c>
      <c r="W36" s="107">
        <f t="shared" si="30"/>
        <v>1</v>
      </c>
      <c r="X36" s="108">
        <f t="shared" si="30"/>
        <v>1</v>
      </c>
      <c r="Y36" s="106">
        <f t="shared" si="30"/>
        <v>1</v>
      </c>
      <c r="Z36" s="106">
        <f t="shared" si="30"/>
        <v>1</v>
      </c>
      <c r="AA36" s="107">
        <f t="shared" si="30"/>
        <v>1</v>
      </c>
      <c r="AB36" s="108">
        <f t="shared" si="30"/>
        <v>1</v>
      </c>
      <c r="AC36" s="106">
        <f t="shared" si="30"/>
        <v>1</v>
      </c>
      <c r="AD36" s="106">
        <f t="shared" si="30"/>
        <v>1</v>
      </c>
      <c r="AE36" s="107">
        <f t="shared" si="30"/>
        <v>1</v>
      </c>
    </row>
    <row r="37" spans="7:48" ht="30" customHeight="1">
      <c r="G37" s="104" t="s">
        <v>24</v>
      </c>
      <c r="H37" s="105">
        <f t="shared" ref="H37:AE37" si="31">COUNTIF(H6:H23,"L")</f>
        <v>1</v>
      </c>
      <c r="I37" s="106">
        <f t="shared" si="31"/>
        <v>1</v>
      </c>
      <c r="J37" s="106">
        <f t="shared" si="31"/>
        <v>1</v>
      </c>
      <c r="K37" s="106">
        <f t="shared" si="31"/>
        <v>1</v>
      </c>
      <c r="L37" s="105">
        <f t="shared" si="31"/>
        <v>1</v>
      </c>
      <c r="M37" s="106">
        <f t="shared" si="31"/>
        <v>1</v>
      </c>
      <c r="N37" s="106">
        <f t="shared" si="31"/>
        <v>1</v>
      </c>
      <c r="O37" s="107">
        <f t="shared" si="31"/>
        <v>1</v>
      </c>
      <c r="P37" s="108">
        <f t="shared" si="31"/>
        <v>1</v>
      </c>
      <c r="Q37" s="106">
        <f t="shared" si="31"/>
        <v>2</v>
      </c>
      <c r="R37" s="106">
        <f t="shared" si="31"/>
        <v>1</v>
      </c>
      <c r="S37" s="107">
        <f t="shared" si="31"/>
        <v>1</v>
      </c>
      <c r="T37" s="108">
        <f t="shared" si="31"/>
        <v>1</v>
      </c>
      <c r="U37" s="106">
        <f t="shared" si="31"/>
        <v>1</v>
      </c>
      <c r="V37" s="106">
        <f t="shared" si="31"/>
        <v>1</v>
      </c>
      <c r="W37" s="107">
        <f t="shared" si="31"/>
        <v>2</v>
      </c>
      <c r="X37" s="108">
        <f t="shared" si="31"/>
        <v>1</v>
      </c>
      <c r="Y37" s="106">
        <f t="shared" si="31"/>
        <v>1</v>
      </c>
      <c r="Z37" s="106">
        <f t="shared" si="31"/>
        <v>1</v>
      </c>
      <c r="AA37" s="107">
        <f t="shared" si="31"/>
        <v>1</v>
      </c>
      <c r="AB37" s="108">
        <f t="shared" si="31"/>
        <v>1</v>
      </c>
      <c r="AC37" s="106">
        <f t="shared" si="31"/>
        <v>1</v>
      </c>
      <c r="AD37" s="106">
        <f t="shared" si="31"/>
        <v>1</v>
      </c>
      <c r="AE37" s="107">
        <f t="shared" si="31"/>
        <v>1</v>
      </c>
    </row>
    <row r="38" spans="7:48" ht="30" customHeight="1">
      <c r="G38" s="104" t="s">
        <v>25</v>
      </c>
      <c r="H38" s="105">
        <f t="shared" ref="H38:AE38" si="32">COUNTIF(H6:H23,"M")</f>
        <v>1</v>
      </c>
      <c r="I38" s="106">
        <f t="shared" si="32"/>
        <v>1</v>
      </c>
      <c r="J38" s="106">
        <f t="shared" si="32"/>
        <v>1</v>
      </c>
      <c r="K38" s="106">
        <f t="shared" si="32"/>
        <v>1</v>
      </c>
      <c r="L38" s="105">
        <f t="shared" si="32"/>
        <v>1</v>
      </c>
      <c r="M38" s="106">
        <f t="shared" si="32"/>
        <v>1</v>
      </c>
      <c r="N38" s="106">
        <f t="shared" si="32"/>
        <v>1</v>
      </c>
      <c r="O38" s="107">
        <f t="shared" si="32"/>
        <v>1</v>
      </c>
      <c r="P38" s="108">
        <f t="shared" si="32"/>
        <v>1</v>
      </c>
      <c r="Q38" s="106">
        <f t="shared" si="32"/>
        <v>1</v>
      </c>
      <c r="R38" s="106">
        <f t="shared" si="32"/>
        <v>1</v>
      </c>
      <c r="S38" s="107">
        <f t="shared" si="32"/>
        <v>1</v>
      </c>
      <c r="T38" s="108">
        <f t="shared" si="32"/>
        <v>1</v>
      </c>
      <c r="U38" s="106">
        <f t="shared" si="32"/>
        <v>1</v>
      </c>
      <c r="V38" s="106">
        <f t="shared" si="32"/>
        <v>1</v>
      </c>
      <c r="W38" s="107">
        <f t="shared" si="32"/>
        <v>1</v>
      </c>
      <c r="X38" s="108">
        <f t="shared" si="32"/>
        <v>1</v>
      </c>
      <c r="Y38" s="106">
        <f t="shared" si="32"/>
        <v>1</v>
      </c>
      <c r="Z38" s="106">
        <f t="shared" si="32"/>
        <v>1</v>
      </c>
      <c r="AA38" s="107">
        <f t="shared" si="32"/>
        <v>1</v>
      </c>
      <c r="AB38" s="108">
        <f t="shared" si="32"/>
        <v>1</v>
      </c>
      <c r="AC38" s="106">
        <f t="shared" si="32"/>
        <v>1</v>
      </c>
      <c r="AD38" s="106">
        <f t="shared" si="32"/>
        <v>1</v>
      </c>
      <c r="AE38" s="107">
        <f t="shared" si="32"/>
        <v>1</v>
      </c>
    </row>
    <row r="39" spans="7:48" ht="30" customHeight="1">
      <c r="G39" s="104" t="s">
        <v>26</v>
      </c>
      <c r="H39" s="113">
        <f t="shared" ref="H39:AE39" si="33">COUNTIF(H6:H23,"N")</f>
        <v>0</v>
      </c>
      <c r="I39" s="114">
        <f t="shared" si="33"/>
        <v>0</v>
      </c>
      <c r="J39" s="114">
        <f t="shared" si="33"/>
        <v>0</v>
      </c>
      <c r="K39" s="114">
        <f t="shared" si="33"/>
        <v>0</v>
      </c>
      <c r="L39" s="113">
        <f t="shared" si="33"/>
        <v>0</v>
      </c>
      <c r="M39" s="114">
        <f t="shared" si="33"/>
        <v>0</v>
      </c>
      <c r="N39" s="114">
        <f t="shared" si="33"/>
        <v>0</v>
      </c>
      <c r="O39" s="115">
        <f t="shared" si="33"/>
        <v>0</v>
      </c>
      <c r="P39" s="116">
        <f t="shared" si="33"/>
        <v>0</v>
      </c>
      <c r="Q39" s="114">
        <f t="shared" si="33"/>
        <v>0</v>
      </c>
      <c r="R39" s="114">
        <f t="shared" si="33"/>
        <v>0</v>
      </c>
      <c r="S39" s="115">
        <f t="shared" si="33"/>
        <v>0</v>
      </c>
      <c r="T39" s="116">
        <f t="shared" si="33"/>
        <v>0</v>
      </c>
      <c r="U39" s="114">
        <f t="shared" si="33"/>
        <v>0</v>
      </c>
      <c r="V39" s="114">
        <f t="shared" si="33"/>
        <v>0</v>
      </c>
      <c r="W39" s="115">
        <f t="shared" si="33"/>
        <v>0</v>
      </c>
      <c r="X39" s="116">
        <f t="shared" si="33"/>
        <v>0</v>
      </c>
      <c r="Y39" s="114">
        <f t="shared" si="33"/>
        <v>0</v>
      </c>
      <c r="Z39" s="114">
        <f t="shared" si="33"/>
        <v>0</v>
      </c>
      <c r="AA39" s="115">
        <f t="shared" si="33"/>
        <v>0</v>
      </c>
      <c r="AB39" s="116">
        <f t="shared" si="33"/>
        <v>0</v>
      </c>
      <c r="AC39" s="114">
        <f t="shared" si="33"/>
        <v>0</v>
      </c>
      <c r="AD39" s="114">
        <f t="shared" si="33"/>
        <v>0</v>
      </c>
      <c r="AE39" s="115">
        <f t="shared" si="33"/>
        <v>0</v>
      </c>
    </row>
    <row r="40" spans="7:48" ht="30" customHeight="1">
      <c r="G40" s="104" t="s">
        <v>27</v>
      </c>
      <c r="H40" s="105">
        <f t="shared" ref="H40:AE40" si="34">COUNTIF(H6:H23,"O")</f>
        <v>0</v>
      </c>
      <c r="I40" s="106">
        <f t="shared" si="34"/>
        <v>0</v>
      </c>
      <c r="J40" s="106">
        <f t="shared" si="34"/>
        <v>0</v>
      </c>
      <c r="K40" s="106">
        <f t="shared" si="34"/>
        <v>0</v>
      </c>
      <c r="L40" s="105">
        <f t="shared" si="34"/>
        <v>0</v>
      </c>
      <c r="M40" s="106">
        <f t="shared" si="34"/>
        <v>0</v>
      </c>
      <c r="N40" s="106">
        <f t="shared" si="34"/>
        <v>0</v>
      </c>
      <c r="O40" s="107">
        <f t="shared" si="34"/>
        <v>0</v>
      </c>
      <c r="P40" s="108">
        <f t="shared" si="34"/>
        <v>0</v>
      </c>
      <c r="Q40" s="106">
        <f t="shared" si="34"/>
        <v>0</v>
      </c>
      <c r="R40" s="106">
        <f t="shared" si="34"/>
        <v>0</v>
      </c>
      <c r="S40" s="107">
        <f t="shared" si="34"/>
        <v>0</v>
      </c>
      <c r="T40" s="108">
        <f t="shared" si="34"/>
        <v>0</v>
      </c>
      <c r="U40" s="106">
        <f t="shared" si="34"/>
        <v>0</v>
      </c>
      <c r="V40" s="106">
        <f t="shared" si="34"/>
        <v>0</v>
      </c>
      <c r="W40" s="107">
        <f t="shared" si="34"/>
        <v>0</v>
      </c>
      <c r="X40" s="108">
        <f t="shared" si="34"/>
        <v>0</v>
      </c>
      <c r="Y40" s="106">
        <f t="shared" si="34"/>
        <v>0</v>
      </c>
      <c r="Z40" s="106">
        <f t="shared" si="34"/>
        <v>0</v>
      </c>
      <c r="AA40" s="107">
        <f t="shared" si="34"/>
        <v>0</v>
      </c>
      <c r="AB40" s="108">
        <f t="shared" si="34"/>
        <v>0</v>
      </c>
      <c r="AC40" s="106">
        <f t="shared" si="34"/>
        <v>0</v>
      </c>
      <c r="AD40" s="106">
        <f t="shared" si="34"/>
        <v>0</v>
      </c>
      <c r="AE40" s="107">
        <f t="shared" si="34"/>
        <v>0</v>
      </c>
    </row>
    <row r="41" spans="7:48" ht="30" customHeight="1">
      <c r="G41" s="104" t="s">
        <v>28</v>
      </c>
      <c r="H41" s="105">
        <f t="shared" ref="H41:AE41" si="35">COUNTIF(H6:H23,"P")</f>
        <v>0</v>
      </c>
      <c r="I41" s="106">
        <f t="shared" si="35"/>
        <v>0</v>
      </c>
      <c r="J41" s="106">
        <f t="shared" si="35"/>
        <v>0</v>
      </c>
      <c r="K41" s="106">
        <f t="shared" si="35"/>
        <v>0</v>
      </c>
      <c r="L41" s="105">
        <f t="shared" si="35"/>
        <v>0</v>
      </c>
      <c r="M41" s="106">
        <f t="shared" si="35"/>
        <v>0</v>
      </c>
      <c r="N41" s="106">
        <f t="shared" si="35"/>
        <v>0</v>
      </c>
      <c r="O41" s="107">
        <f t="shared" si="35"/>
        <v>0</v>
      </c>
      <c r="P41" s="108">
        <f t="shared" si="35"/>
        <v>0</v>
      </c>
      <c r="Q41" s="106">
        <f t="shared" si="35"/>
        <v>0</v>
      </c>
      <c r="R41" s="106">
        <f t="shared" si="35"/>
        <v>0</v>
      </c>
      <c r="S41" s="107">
        <f t="shared" si="35"/>
        <v>0</v>
      </c>
      <c r="T41" s="108">
        <f t="shared" si="35"/>
        <v>0</v>
      </c>
      <c r="U41" s="106">
        <f t="shared" si="35"/>
        <v>0</v>
      </c>
      <c r="V41" s="106">
        <f t="shared" si="35"/>
        <v>0</v>
      </c>
      <c r="W41" s="107">
        <f t="shared" si="35"/>
        <v>0</v>
      </c>
      <c r="X41" s="108">
        <f t="shared" si="35"/>
        <v>0</v>
      </c>
      <c r="Y41" s="106">
        <f t="shared" si="35"/>
        <v>0</v>
      </c>
      <c r="Z41" s="106">
        <f t="shared" si="35"/>
        <v>0</v>
      </c>
      <c r="AA41" s="107">
        <f t="shared" si="35"/>
        <v>0</v>
      </c>
      <c r="AB41" s="108">
        <f t="shared" si="35"/>
        <v>0</v>
      </c>
      <c r="AC41" s="106">
        <f t="shared" si="35"/>
        <v>0</v>
      </c>
      <c r="AD41" s="106">
        <f t="shared" si="35"/>
        <v>0</v>
      </c>
      <c r="AE41" s="107">
        <f t="shared" si="35"/>
        <v>0</v>
      </c>
    </row>
    <row r="42" spans="7:48" ht="30" customHeight="1">
      <c r="G42" s="104" t="s">
        <v>29</v>
      </c>
      <c r="H42" s="105">
        <f t="shared" ref="H42:AE42" si="36">COUNTIF(H6:H23,"Q")</f>
        <v>0</v>
      </c>
      <c r="I42" s="106">
        <f t="shared" si="36"/>
        <v>0</v>
      </c>
      <c r="J42" s="106">
        <f t="shared" si="36"/>
        <v>0</v>
      </c>
      <c r="K42" s="106">
        <f t="shared" si="36"/>
        <v>0</v>
      </c>
      <c r="L42" s="105">
        <f t="shared" si="36"/>
        <v>0</v>
      </c>
      <c r="M42" s="106">
        <f t="shared" si="36"/>
        <v>0</v>
      </c>
      <c r="N42" s="106">
        <f t="shared" si="36"/>
        <v>0</v>
      </c>
      <c r="O42" s="107">
        <f t="shared" si="36"/>
        <v>0</v>
      </c>
      <c r="P42" s="108">
        <f t="shared" si="36"/>
        <v>0</v>
      </c>
      <c r="Q42" s="106">
        <f t="shared" si="36"/>
        <v>0</v>
      </c>
      <c r="R42" s="106">
        <f t="shared" si="36"/>
        <v>0</v>
      </c>
      <c r="S42" s="107">
        <f t="shared" si="36"/>
        <v>0</v>
      </c>
      <c r="T42" s="108">
        <f t="shared" si="36"/>
        <v>0</v>
      </c>
      <c r="U42" s="106">
        <f t="shared" si="36"/>
        <v>0</v>
      </c>
      <c r="V42" s="106">
        <f t="shared" si="36"/>
        <v>0</v>
      </c>
      <c r="W42" s="107">
        <f t="shared" si="36"/>
        <v>0</v>
      </c>
      <c r="X42" s="108">
        <f t="shared" si="36"/>
        <v>0</v>
      </c>
      <c r="Y42" s="106">
        <f t="shared" si="36"/>
        <v>0</v>
      </c>
      <c r="Z42" s="106">
        <f t="shared" si="36"/>
        <v>0</v>
      </c>
      <c r="AA42" s="107">
        <f t="shared" si="36"/>
        <v>0</v>
      </c>
      <c r="AB42" s="108">
        <f t="shared" si="36"/>
        <v>0</v>
      </c>
      <c r="AC42" s="106">
        <f t="shared" si="36"/>
        <v>0</v>
      </c>
      <c r="AD42" s="106">
        <f t="shared" si="36"/>
        <v>0</v>
      </c>
      <c r="AE42" s="107">
        <f t="shared" si="36"/>
        <v>0</v>
      </c>
    </row>
    <row r="43" spans="7:48" ht="30" customHeight="1">
      <c r="G43" s="104" t="s">
        <v>30</v>
      </c>
      <c r="H43" s="105">
        <f t="shared" ref="H43:AE43" si="37">COUNTIF(H6:H23,"R")</f>
        <v>0</v>
      </c>
      <c r="I43" s="106">
        <f t="shared" si="37"/>
        <v>0</v>
      </c>
      <c r="J43" s="106">
        <f t="shared" si="37"/>
        <v>0</v>
      </c>
      <c r="K43" s="106">
        <f t="shared" si="37"/>
        <v>0</v>
      </c>
      <c r="L43" s="105">
        <f t="shared" si="37"/>
        <v>0</v>
      </c>
      <c r="M43" s="106">
        <f t="shared" si="37"/>
        <v>0</v>
      </c>
      <c r="N43" s="106">
        <f t="shared" si="37"/>
        <v>0</v>
      </c>
      <c r="O43" s="107">
        <f t="shared" si="37"/>
        <v>0</v>
      </c>
      <c r="P43" s="108">
        <f t="shared" si="37"/>
        <v>0</v>
      </c>
      <c r="Q43" s="106">
        <f t="shared" si="37"/>
        <v>0</v>
      </c>
      <c r="R43" s="106">
        <f t="shared" si="37"/>
        <v>0</v>
      </c>
      <c r="S43" s="107">
        <f t="shared" si="37"/>
        <v>0</v>
      </c>
      <c r="T43" s="108">
        <f t="shared" si="37"/>
        <v>0</v>
      </c>
      <c r="U43" s="106">
        <f t="shared" si="37"/>
        <v>0</v>
      </c>
      <c r="V43" s="106">
        <f t="shared" si="37"/>
        <v>0</v>
      </c>
      <c r="W43" s="107">
        <f t="shared" si="37"/>
        <v>0</v>
      </c>
      <c r="X43" s="108">
        <f t="shared" si="37"/>
        <v>0</v>
      </c>
      <c r="Y43" s="106">
        <f t="shared" si="37"/>
        <v>0</v>
      </c>
      <c r="Z43" s="106">
        <f t="shared" si="37"/>
        <v>0</v>
      </c>
      <c r="AA43" s="107">
        <f t="shared" si="37"/>
        <v>0</v>
      </c>
      <c r="AB43" s="108">
        <f t="shared" si="37"/>
        <v>0</v>
      </c>
      <c r="AC43" s="106">
        <f t="shared" si="37"/>
        <v>0</v>
      </c>
      <c r="AD43" s="106">
        <f t="shared" si="37"/>
        <v>0</v>
      </c>
      <c r="AE43" s="107">
        <f t="shared" si="37"/>
        <v>0</v>
      </c>
    </row>
    <row r="44" spans="7:48" ht="30" customHeight="1">
      <c r="G44" s="104" t="s">
        <v>31</v>
      </c>
      <c r="H44" s="105">
        <f t="shared" ref="H44:AE44" si="38">COUNTIF(H6:H23,"S")</f>
        <v>0</v>
      </c>
      <c r="I44" s="106">
        <f t="shared" si="38"/>
        <v>0</v>
      </c>
      <c r="J44" s="106">
        <f t="shared" si="38"/>
        <v>0</v>
      </c>
      <c r="K44" s="106">
        <f t="shared" si="38"/>
        <v>0</v>
      </c>
      <c r="L44" s="105">
        <f t="shared" si="38"/>
        <v>0</v>
      </c>
      <c r="M44" s="106">
        <f t="shared" si="38"/>
        <v>0</v>
      </c>
      <c r="N44" s="106">
        <f t="shared" si="38"/>
        <v>0</v>
      </c>
      <c r="O44" s="107">
        <f t="shared" si="38"/>
        <v>0</v>
      </c>
      <c r="P44" s="108">
        <f t="shared" si="38"/>
        <v>0</v>
      </c>
      <c r="Q44" s="106">
        <f t="shared" si="38"/>
        <v>0</v>
      </c>
      <c r="R44" s="106">
        <f t="shared" si="38"/>
        <v>0</v>
      </c>
      <c r="S44" s="107">
        <f t="shared" si="38"/>
        <v>0</v>
      </c>
      <c r="T44" s="108">
        <f t="shared" si="38"/>
        <v>0</v>
      </c>
      <c r="U44" s="106">
        <f t="shared" si="38"/>
        <v>0</v>
      </c>
      <c r="V44" s="106">
        <f t="shared" si="38"/>
        <v>0</v>
      </c>
      <c r="W44" s="107">
        <f t="shared" si="38"/>
        <v>0</v>
      </c>
      <c r="X44" s="108">
        <f t="shared" si="38"/>
        <v>0</v>
      </c>
      <c r="Y44" s="106">
        <f t="shared" si="38"/>
        <v>0</v>
      </c>
      <c r="Z44" s="106">
        <f t="shared" si="38"/>
        <v>0</v>
      </c>
      <c r="AA44" s="107">
        <f t="shared" si="38"/>
        <v>0</v>
      </c>
      <c r="AB44" s="108">
        <f t="shared" si="38"/>
        <v>0</v>
      </c>
      <c r="AC44" s="106">
        <f t="shared" si="38"/>
        <v>0</v>
      </c>
      <c r="AD44" s="106">
        <f t="shared" si="38"/>
        <v>0</v>
      </c>
      <c r="AE44" s="107">
        <f t="shared" si="38"/>
        <v>0</v>
      </c>
    </row>
    <row r="45" spans="7:48" ht="30" customHeight="1" thickBot="1">
      <c r="G45" s="117" t="s">
        <v>32</v>
      </c>
      <c r="H45" s="118">
        <f t="shared" ref="H45:AE45" si="39">COUNTIF(H6:H23,"T")</f>
        <v>0</v>
      </c>
      <c r="I45" s="119">
        <f t="shared" si="39"/>
        <v>0</v>
      </c>
      <c r="J45" s="120">
        <f t="shared" si="39"/>
        <v>0</v>
      </c>
      <c r="K45" s="121">
        <f t="shared" si="39"/>
        <v>0</v>
      </c>
      <c r="L45" s="118">
        <f t="shared" si="39"/>
        <v>0</v>
      </c>
      <c r="M45" s="119">
        <f t="shared" si="39"/>
        <v>0</v>
      </c>
      <c r="N45" s="120">
        <f t="shared" si="39"/>
        <v>0</v>
      </c>
      <c r="O45" s="121">
        <f t="shared" si="39"/>
        <v>0</v>
      </c>
      <c r="P45" s="118">
        <f t="shared" si="39"/>
        <v>0</v>
      </c>
      <c r="Q45" s="119">
        <f t="shared" si="39"/>
        <v>0</v>
      </c>
      <c r="R45" s="120">
        <f t="shared" si="39"/>
        <v>0</v>
      </c>
      <c r="S45" s="121">
        <f t="shared" si="39"/>
        <v>1</v>
      </c>
      <c r="T45" s="118">
        <f t="shared" si="39"/>
        <v>0</v>
      </c>
      <c r="U45" s="119">
        <f t="shared" si="39"/>
        <v>0</v>
      </c>
      <c r="V45" s="120">
        <f t="shared" si="39"/>
        <v>0</v>
      </c>
      <c r="W45" s="121">
        <f t="shared" si="39"/>
        <v>0</v>
      </c>
      <c r="X45" s="118">
        <f t="shared" si="39"/>
        <v>0</v>
      </c>
      <c r="Y45" s="119">
        <f t="shared" si="39"/>
        <v>0</v>
      </c>
      <c r="Z45" s="120">
        <f t="shared" si="39"/>
        <v>0</v>
      </c>
      <c r="AA45" s="121">
        <f t="shared" si="39"/>
        <v>0</v>
      </c>
      <c r="AB45" s="118">
        <f t="shared" si="39"/>
        <v>0</v>
      </c>
      <c r="AC45" s="119">
        <f t="shared" si="39"/>
        <v>0</v>
      </c>
      <c r="AD45" s="120">
        <f t="shared" si="39"/>
        <v>0</v>
      </c>
      <c r="AE45" s="122">
        <f t="shared" si="39"/>
        <v>0</v>
      </c>
    </row>
  </sheetData>
  <mergeCells count="46">
    <mergeCell ref="B21:G21"/>
    <mergeCell ref="AH21:AN21"/>
    <mergeCell ref="B22:G22"/>
    <mergeCell ref="AH22:AN22"/>
    <mergeCell ref="B23:G23"/>
    <mergeCell ref="AH23:AN23"/>
    <mergeCell ref="B18:G18"/>
    <mergeCell ref="AH18:AN18"/>
    <mergeCell ref="B19:G19"/>
    <mergeCell ref="AH19:AN19"/>
    <mergeCell ref="B20:G20"/>
    <mergeCell ref="AH20:AN20"/>
    <mergeCell ref="B15:G15"/>
    <mergeCell ref="AH15:AN15"/>
    <mergeCell ref="B16:G16"/>
    <mergeCell ref="AH16:AN16"/>
    <mergeCell ref="B17:G17"/>
    <mergeCell ref="AH17:AN17"/>
    <mergeCell ref="B12:G12"/>
    <mergeCell ref="AH12:AN12"/>
    <mergeCell ref="B13:G13"/>
    <mergeCell ref="AH13:AN13"/>
    <mergeCell ref="B14:G14"/>
    <mergeCell ref="AH14:AN14"/>
    <mergeCell ref="B9:G9"/>
    <mergeCell ref="AH9:AN9"/>
    <mergeCell ref="B10:G10"/>
    <mergeCell ref="AH10:AN10"/>
    <mergeCell ref="B11:G11"/>
    <mergeCell ref="AH11:AN11"/>
    <mergeCell ref="B6:G6"/>
    <mergeCell ref="AH6:AN6"/>
    <mergeCell ref="B7:G7"/>
    <mergeCell ref="AH7:AN7"/>
    <mergeCell ref="B8:G8"/>
    <mergeCell ref="AH8:AN8"/>
    <mergeCell ref="W2:AN3"/>
    <mergeCell ref="AM4:AN4"/>
    <mergeCell ref="B5:G5"/>
    <mergeCell ref="H5:K5"/>
    <mergeCell ref="L5:O5"/>
    <mergeCell ref="P5:S5"/>
    <mergeCell ref="T5:W5"/>
    <mergeCell ref="X5:AA5"/>
    <mergeCell ref="AB5:AE5"/>
    <mergeCell ref="AG5:AN5"/>
  </mergeCells>
  <conditionalFormatting sqref="F1:F2">
    <cfRule type="iconSet" priority="357">
      <iconSet iconSet="5Quarters" showValue="0" revers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6:AE44">
    <cfRule type="cellIs" dxfId="355" priority="346" operator="equal">
      <formula>2</formula>
    </cfRule>
    <cfRule type="cellIs" dxfId="354" priority="347" operator="equal">
      <formula>1</formula>
    </cfRule>
    <cfRule type="cellIs" dxfId="353" priority="348" operator="equal">
      <formula>2</formula>
    </cfRule>
    <cfRule type="cellIs" dxfId="352" priority="349" operator="greaterThan">
      <formula>4</formula>
    </cfRule>
    <cfRule type="cellIs" dxfId="351" priority="350" operator="greaterThan">
      <formula>5</formula>
    </cfRule>
    <cfRule type="cellIs" dxfId="350" priority="351" operator="equal">
      <formula>4</formula>
    </cfRule>
    <cfRule type="cellIs" dxfId="349" priority="352" operator="equal">
      <formula>3</formula>
    </cfRule>
    <cfRule type="cellIs" dxfId="348" priority="353" operator="equal">
      <formula>2</formula>
    </cfRule>
    <cfRule type="cellIs" dxfId="347" priority="354" operator="equal">
      <formula>1</formula>
    </cfRule>
    <cfRule type="cellIs" dxfId="346" priority="355" stopIfTrue="1" operator="greaterThanOrEqual">
      <formula>2</formula>
    </cfRule>
    <cfRule type="cellIs" dxfId="345" priority="356" stopIfTrue="1" operator="equal">
      <formula>0</formula>
    </cfRule>
  </conditionalFormatting>
  <conditionalFormatting sqref="L26:AE44">
    <cfRule type="cellIs" dxfId="344" priority="345" operator="greaterThan">
      <formula>1</formula>
    </cfRule>
  </conditionalFormatting>
  <conditionalFormatting sqref="AP6:BH19 AP21:BH23">
    <cfRule type="cellIs" dxfId="343" priority="315" operator="equal">
      <formula>4</formula>
    </cfRule>
    <cfRule type="cellIs" dxfId="342" priority="332" operator="equal">
      <formula>4</formula>
    </cfRule>
    <cfRule type="cellIs" dxfId="341" priority="333" operator="equal">
      <formula>4</formula>
    </cfRule>
    <cfRule type="cellIs" dxfId="340" priority="334" operator="equal">
      <formula>4</formula>
    </cfRule>
    <cfRule type="cellIs" dxfId="339" priority="335" operator="equal">
      <formula>4</formula>
    </cfRule>
    <cfRule type="cellIs" dxfId="338" priority="336" operator="equal">
      <formula>4</formula>
    </cfRule>
    <cfRule type="cellIs" dxfId="337" priority="337" operator="greaterThan">
      <formula>4</formula>
    </cfRule>
    <cfRule type="cellIs" dxfId="336" priority="338" operator="greaterThan">
      <formula>5</formula>
    </cfRule>
    <cfRule type="cellIs" dxfId="335" priority="339" operator="equal">
      <formula>4</formula>
    </cfRule>
    <cfRule type="cellIs" dxfId="334" priority="340" operator="equal">
      <formula>3</formula>
    </cfRule>
    <cfRule type="cellIs" dxfId="333" priority="341" operator="equal">
      <formula>2</formula>
    </cfRule>
    <cfRule type="cellIs" dxfId="332" priority="342" operator="equal">
      <formula>1</formula>
    </cfRule>
    <cfRule type="cellIs" dxfId="331" priority="343" stopIfTrue="1" operator="greaterThanOrEqual">
      <formula>2</formula>
    </cfRule>
    <cfRule type="cellIs" dxfId="330" priority="344" stopIfTrue="1" operator="equal">
      <formula>0</formula>
    </cfRule>
  </conditionalFormatting>
  <conditionalFormatting sqref="BB13">
    <cfRule type="cellIs" dxfId="329" priority="326" operator="greaterThan">
      <formula>5</formula>
    </cfRule>
    <cfRule type="cellIs" dxfId="328" priority="327" operator="equal">
      <formula>4</formula>
    </cfRule>
    <cfRule type="cellIs" dxfId="327" priority="328" operator="equal">
      <formula>4</formula>
    </cfRule>
    <cfRule type="cellIs" dxfId="326" priority="329" operator="equal">
      <formula>3</formula>
    </cfRule>
    <cfRule type="cellIs" dxfId="325" priority="330" operator="equal">
      <formula>2</formula>
    </cfRule>
    <cfRule type="cellIs" dxfId="324" priority="331" operator="equal">
      <formula>1</formula>
    </cfRule>
  </conditionalFormatting>
  <conditionalFormatting sqref="AP23:BH23">
    <cfRule type="cellIs" dxfId="323" priority="318" operator="greaterThan">
      <formula>4</formula>
    </cfRule>
    <cfRule type="cellIs" dxfId="322" priority="319" operator="greaterThan">
      <formula>5</formula>
    </cfRule>
    <cfRule type="cellIs" dxfId="321" priority="320" operator="equal">
      <formula>4</formula>
    </cfRule>
    <cfRule type="cellIs" dxfId="320" priority="321" operator="equal">
      <formula>3</formula>
    </cfRule>
    <cfRule type="cellIs" dxfId="319" priority="322" operator="equal">
      <formula>2</formula>
    </cfRule>
    <cfRule type="cellIs" dxfId="318" priority="323" operator="equal">
      <formula>1</formula>
    </cfRule>
    <cfRule type="cellIs" dxfId="317" priority="324" stopIfTrue="1" operator="greaterThanOrEqual">
      <formula>2</formula>
    </cfRule>
    <cfRule type="cellIs" dxfId="316" priority="325" stopIfTrue="1" operator="equal">
      <formula>0</formula>
    </cfRule>
  </conditionalFormatting>
  <conditionalFormatting sqref="AP23">
    <cfRule type="cellIs" dxfId="315" priority="316" operator="equal">
      <formula>4</formula>
    </cfRule>
    <cfRule type="cellIs" dxfId="314" priority="317" operator="equal">
      <formula>4</formula>
    </cfRule>
  </conditionalFormatting>
  <conditionalFormatting sqref="H26:K44">
    <cfRule type="cellIs" dxfId="313" priority="304" operator="equal">
      <formula>2</formula>
    </cfRule>
    <cfRule type="cellIs" dxfId="312" priority="305" operator="equal">
      <formula>1</formula>
    </cfRule>
    <cfRule type="cellIs" dxfId="311" priority="306" operator="equal">
      <formula>2</formula>
    </cfRule>
    <cfRule type="cellIs" dxfId="310" priority="307" operator="greaterThan">
      <formula>4</formula>
    </cfRule>
    <cfRule type="cellIs" dxfId="309" priority="308" operator="greaterThan">
      <formula>5</formula>
    </cfRule>
    <cfRule type="cellIs" dxfId="308" priority="309" operator="equal">
      <formula>4</formula>
    </cfRule>
    <cfRule type="cellIs" dxfId="307" priority="310" operator="equal">
      <formula>3</formula>
    </cfRule>
    <cfRule type="cellIs" dxfId="306" priority="311" operator="equal">
      <formula>2</formula>
    </cfRule>
    <cfRule type="cellIs" dxfId="305" priority="312" operator="equal">
      <formula>1</formula>
    </cfRule>
    <cfRule type="cellIs" dxfId="304" priority="313" stopIfTrue="1" operator="greaterThanOrEqual">
      <formula>2</formula>
    </cfRule>
    <cfRule type="cellIs" dxfId="303" priority="314" stopIfTrue="1" operator="equal">
      <formula>0</formula>
    </cfRule>
  </conditionalFormatting>
  <conditionalFormatting sqref="H26:K44">
    <cfRule type="cellIs" dxfId="302" priority="303" operator="greaterThan">
      <formula>1</formula>
    </cfRule>
  </conditionalFormatting>
  <conditionalFormatting sqref="AP20:BH20">
    <cfRule type="cellIs" dxfId="301" priority="289" operator="equal">
      <formula>4</formula>
    </cfRule>
    <cfRule type="cellIs" dxfId="300" priority="290" operator="equal">
      <formula>4</formula>
    </cfRule>
    <cfRule type="cellIs" dxfId="299" priority="291" operator="equal">
      <formula>4</formula>
    </cfRule>
    <cfRule type="cellIs" dxfId="298" priority="292" operator="equal">
      <formula>4</formula>
    </cfRule>
    <cfRule type="cellIs" dxfId="297" priority="293" operator="equal">
      <formula>4</formula>
    </cfRule>
    <cfRule type="cellIs" dxfId="296" priority="294" operator="equal">
      <formula>4</formula>
    </cfRule>
    <cfRule type="cellIs" dxfId="295" priority="295" operator="greaterThan">
      <formula>4</formula>
    </cfRule>
    <cfRule type="cellIs" dxfId="294" priority="296" operator="greaterThan">
      <formula>5</formula>
    </cfRule>
    <cfRule type="cellIs" dxfId="293" priority="297" operator="equal">
      <formula>4</formula>
    </cfRule>
    <cfRule type="cellIs" dxfId="292" priority="298" operator="equal">
      <formula>3</formula>
    </cfRule>
    <cfRule type="cellIs" dxfId="291" priority="299" operator="equal">
      <formula>2</formula>
    </cfRule>
    <cfRule type="cellIs" dxfId="290" priority="300" operator="equal">
      <formula>1</formula>
    </cfRule>
    <cfRule type="cellIs" dxfId="289" priority="301" stopIfTrue="1" operator="greaterThanOrEqual">
      <formula>2</formula>
    </cfRule>
    <cfRule type="cellIs" dxfId="288" priority="302" stopIfTrue="1" operator="equal">
      <formula>0</formula>
    </cfRule>
  </conditionalFormatting>
  <conditionalFormatting sqref="BI6:BI19 BI21:BI23">
    <cfRule type="cellIs" dxfId="287" priority="267" operator="equal">
      <formula>4</formula>
    </cfRule>
    <cfRule type="cellIs" dxfId="286" priority="276" operator="equal">
      <formula>4</formula>
    </cfRule>
    <cfRule type="cellIs" dxfId="285" priority="277" operator="equal">
      <formula>4</formula>
    </cfRule>
    <cfRule type="cellIs" dxfId="284" priority="278" operator="equal">
      <formula>4</formula>
    </cfRule>
    <cfRule type="cellIs" dxfId="283" priority="279" operator="equal">
      <formula>4</formula>
    </cfRule>
    <cfRule type="cellIs" dxfId="282" priority="280" operator="equal">
      <formula>4</formula>
    </cfRule>
    <cfRule type="cellIs" dxfId="281" priority="281" operator="greaterThan">
      <formula>4</formula>
    </cfRule>
    <cfRule type="cellIs" dxfId="280" priority="282" operator="greaterThan">
      <formula>5</formula>
    </cfRule>
    <cfRule type="cellIs" dxfId="279" priority="283" operator="equal">
      <formula>4</formula>
    </cfRule>
    <cfRule type="cellIs" dxfId="278" priority="284" operator="equal">
      <formula>3</formula>
    </cfRule>
    <cfRule type="cellIs" dxfId="277" priority="285" operator="equal">
      <formula>2</formula>
    </cfRule>
    <cfRule type="cellIs" dxfId="276" priority="286" operator="equal">
      <formula>1</formula>
    </cfRule>
    <cfRule type="cellIs" dxfId="275" priority="287" stopIfTrue="1" operator="greaterThanOrEqual">
      <formula>2</formula>
    </cfRule>
    <cfRule type="cellIs" dxfId="274" priority="288" stopIfTrue="1" operator="equal">
      <formula>0</formula>
    </cfRule>
  </conditionalFormatting>
  <conditionalFormatting sqref="BI23">
    <cfRule type="cellIs" dxfId="273" priority="268" operator="greaterThan">
      <formula>4</formula>
    </cfRule>
    <cfRule type="cellIs" dxfId="272" priority="269" operator="greaterThan">
      <formula>5</formula>
    </cfRule>
    <cfRule type="cellIs" dxfId="271" priority="270" operator="equal">
      <formula>4</formula>
    </cfRule>
    <cfRule type="cellIs" dxfId="270" priority="271" operator="equal">
      <formula>3</formula>
    </cfRule>
    <cfRule type="cellIs" dxfId="269" priority="272" operator="equal">
      <formula>2</formula>
    </cfRule>
    <cfRule type="cellIs" dxfId="268" priority="273" operator="equal">
      <formula>1</formula>
    </cfRule>
    <cfRule type="cellIs" dxfId="267" priority="274" stopIfTrue="1" operator="greaterThanOrEqual">
      <formula>2</formula>
    </cfRule>
    <cfRule type="cellIs" dxfId="266" priority="275" stopIfTrue="1" operator="equal">
      <formula>0</formula>
    </cfRule>
  </conditionalFormatting>
  <conditionalFormatting sqref="BI20">
    <cfRule type="cellIs" dxfId="265" priority="253" operator="equal">
      <formula>4</formula>
    </cfRule>
    <cfRule type="cellIs" dxfId="264" priority="254" operator="equal">
      <formula>4</formula>
    </cfRule>
    <cfRule type="cellIs" dxfId="263" priority="255" operator="equal">
      <formula>4</formula>
    </cfRule>
    <cfRule type="cellIs" dxfId="262" priority="256" operator="equal">
      <formula>4</formula>
    </cfRule>
    <cfRule type="cellIs" dxfId="261" priority="257" operator="equal">
      <formula>4</formula>
    </cfRule>
    <cfRule type="cellIs" dxfId="260" priority="258" operator="equal">
      <formula>4</formula>
    </cfRule>
    <cfRule type="cellIs" dxfId="259" priority="259" operator="greaterThan">
      <formula>4</formula>
    </cfRule>
    <cfRule type="cellIs" dxfId="258" priority="260" operator="greaterThan">
      <formula>5</formula>
    </cfRule>
    <cfRule type="cellIs" dxfId="257" priority="261" operator="equal">
      <formula>4</formula>
    </cfRule>
    <cfRule type="cellIs" dxfId="256" priority="262" operator="equal">
      <formula>3</formula>
    </cfRule>
    <cfRule type="cellIs" dxfId="255" priority="263" operator="equal">
      <formula>2</formula>
    </cfRule>
    <cfRule type="cellIs" dxfId="254" priority="264" operator="equal">
      <formula>1</formula>
    </cfRule>
    <cfRule type="cellIs" dxfId="253" priority="265" stopIfTrue="1" operator="greaterThanOrEqual">
      <formula>2</formula>
    </cfRule>
    <cfRule type="cellIs" dxfId="252" priority="266" stopIfTrue="1" operator="equal">
      <formula>0</formula>
    </cfRule>
  </conditionalFormatting>
  <conditionalFormatting sqref="H45:K45">
    <cfRule type="cellIs" dxfId="251" priority="242" operator="equal">
      <formula>2</formula>
    </cfRule>
    <cfRule type="cellIs" dxfId="250" priority="243" operator="equal">
      <formula>1</formula>
    </cfRule>
    <cfRule type="cellIs" dxfId="249" priority="244" operator="equal">
      <formula>2</formula>
    </cfRule>
    <cfRule type="cellIs" dxfId="248" priority="245" operator="greaterThan">
      <formula>4</formula>
    </cfRule>
    <cfRule type="cellIs" dxfId="247" priority="246" operator="greaterThan">
      <formula>5</formula>
    </cfRule>
    <cfRule type="cellIs" dxfId="246" priority="247" operator="equal">
      <formula>4</formula>
    </cfRule>
    <cfRule type="cellIs" dxfId="245" priority="248" operator="equal">
      <formula>3</formula>
    </cfRule>
    <cfRule type="cellIs" dxfId="244" priority="249" operator="equal">
      <formula>2</formula>
    </cfRule>
    <cfRule type="cellIs" dxfId="243" priority="250" operator="equal">
      <formula>1</formula>
    </cfRule>
    <cfRule type="cellIs" dxfId="242" priority="251" stopIfTrue="1" operator="greaterThanOrEqual">
      <formula>2</formula>
    </cfRule>
    <cfRule type="cellIs" dxfId="241" priority="252" stopIfTrue="1" operator="equal">
      <formula>0</formula>
    </cfRule>
  </conditionalFormatting>
  <conditionalFormatting sqref="H45:K45">
    <cfRule type="cellIs" dxfId="240" priority="241" operator="greaterThan">
      <formula>1</formula>
    </cfRule>
  </conditionalFormatting>
  <conditionalFormatting sqref="L45">
    <cfRule type="cellIs" dxfId="239" priority="230" operator="equal">
      <formula>2</formula>
    </cfRule>
    <cfRule type="cellIs" dxfId="238" priority="231" operator="equal">
      <formula>1</formula>
    </cfRule>
    <cfRule type="cellIs" dxfId="237" priority="232" operator="equal">
      <formula>2</formula>
    </cfRule>
    <cfRule type="cellIs" dxfId="236" priority="233" operator="greaterThan">
      <formula>4</formula>
    </cfRule>
    <cfRule type="cellIs" dxfId="235" priority="234" operator="greaterThan">
      <formula>5</formula>
    </cfRule>
    <cfRule type="cellIs" dxfId="234" priority="235" operator="equal">
      <formula>4</formula>
    </cfRule>
    <cfRule type="cellIs" dxfId="233" priority="236" operator="equal">
      <formula>3</formula>
    </cfRule>
    <cfRule type="cellIs" dxfId="232" priority="237" operator="equal">
      <formula>2</formula>
    </cfRule>
    <cfRule type="cellIs" dxfId="231" priority="238" operator="equal">
      <formula>1</formula>
    </cfRule>
    <cfRule type="cellIs" dxfId="230" priority="239" stopIfTrue="1" operator="greaterThanOrEqual">
      <formula>2</formula>
    </cfRule>
    <cfRule type="cellIs" dxfId="229" priority="240" stopIfTrue="1" operator="equal">
      <formula>0</formula>
    </cfRule>
  </conditionalFormatting>
  <conditionalFormatting sqref="L45">
    <cfRule type="cellIs" dxfId="228" priority="229" operator="greaterThan">
      <formula>1</formula>
    </cfRule>
  </conditionalFormatting>
  <conditionalFormatting sqref="M45">
    <cfRule type="cellIs" dxfId="227" priority="218" operator="equal">
      <formula>2</formula>
    </cfRule>
    <cfRule type="cellIs" dxfId="226" priority="219" operator="equal">
      <formula>1</formula>
    </cfRule>
    <cfRule type="cellIs" dxfId="225" priority="220" operator="equal">
      <formula>2</formula>
    </cfRule>
    <cfRule type="cellIs" dxfId="224" priority="221" operator="greaterThan">
      <formula>4</formula>
    </cfRule>
    <cfRule type="cellIs" dxfId="223" priority="222" operator="greaterThan">
      <formula>5</formula>
    </cfRule>
    <cfRule type="cellIs" dxfId="222" priority="223" operator="equal">
      <formula>4</formula>
    </cfRule>
    <cfRule type="cellIs" dxfId="221" priority="224" operator="equal">
      <formula>3</formula>
    </cfRule>
    <cfRule type="cellIs" dxfId="220" priority="225" operator="equal">
      <formula>2</formula>
    </cfRule>
    <cfRule type="cellIs" dxfId="219" priority="226" operator="equal">
      <formula>1</formula>
    </cfRule>
    <cfRule type="cellIs" dxfId="218" priority="227" stopIfTrue="1" operator="greaterThanOrEqual">
      <formula>2</formula>
    </cfRule>
    <cfRule type="cellIs" dxfId="217" priority="228" stopIfTrue="1" operator="equal">
      <formula>0</formula>
    </cfRule>
  </conditionalFormatting>
  <conditionalFormatting sqref="M45">
    <cfRule type="cellIs" dxfId="216" priority="217" operator="greaterThan">
      <formula>1</formula>
    </cfRule>
  </conditionalFormatting>
  <conditionalFormatting sqref="N45">
    <cfRule type="cellIs" dxfId="215" priority="206" operator="equal">
      <formula>2</formula>
    </cfRule>
    <cfRule type="cellIs" dxfId="214" priority="207" operator="equal">
      <formula>1</formula>
    </cfRule>
    <cfRule type="cellIs" dxfId="213" priority="208" operator="equal">
      <formula>2</formula>
    </cfRule>
    <cfRule type="cellIs" dxfId="212" priority="209" operator="greaterThan">
      <formula>4</formula>
    </cfRule>
    <cfRule type="cellIs" dxfId="211" priority="210" operator="greaterThan">
      <formula>5</formula>
    </cfRule>
    <cfRule type="cellIs" dxfId="210" priority="211" operator="equal">
      <formula>4</formula>
    </cfRule>
    <cfRule type="cellIs" dxfId="209" priority="212" operator="equal">
      <formula>3</formula>
    </cfRule>
    <cfRule type="cellIs" dxfId="208" priority="213" operator="equal">
      <formula>2</formula>
    </cfRule>
    <cfRule type="cellIs" dxfId="207" priority="214" operator="equal">
      <formula>1</formula>
    </cfRule>
    <cfRule type="cellIs" dxfId="206" priority="215" stopIfTrue="1" operator="greaterThanOrEqual">
      <formula>2</formula>
    </cfRule>
    <cfRule type="cellIs" dxfId="205" priority="216" stopIfTrue="1" operator="equal">
      <formula>0</formula>
    </cfRule>
  </conditionalFormatting>
  <conditionalFormatting sqref="N45">
    <cfRule type="cellIs" dxfId="204" priority="205" operator="greaterThan">
      <formula>1</formula>
    </cfRule>
  </conditionalFormatting>
  <conditionalFormatting sqref="O45">
    <cfRule type="cellIs" dxfId="203" priority="194" operator="equal">
      <formula>2</formula>
    </cfRule>
    <cfRule type="cellIs" dxfId="202" priority="195" operator="equal">
      <formula>1</formula>
    </cfRule>
    <cfRule type="cellIs" dxfId="201" priority="196" operator="equal">
      <formula>2</formula>
    </cfRule>
    <cfRule type="cellIs" dxfId="200" priority="197" operator="greaterThan">
      <formula>4</formula>
    </cfRule>
    <cfRule type="cellIs" dxfId="199" priority="198" operator="greaterThan">
      <formula>5</formula>
    </cfRule>
    <cfRule type="cellIs" dxfId="198" priority="199" operator="equal">
      <formula>4</formula>
    </cfRule>
    <cfRule type="cellIs" dxfId="197" priority="200" operator="equal">
      <formula>3</formula>
    </cfRule>
    <cfRule type="cellIs" dxfId="196" priority="201" operator="equal">
      <formula>2</formula>
    </cfRule>
    <cfRule type="cellIs" dxfId="195" priority="202" operator="equal">
      <formula>1</formula>
    </cfRule>
    <cfRule type="cellIs" dxfId="194" priority="203" stopIfTrue="1" operator="greaterThanOrEqual">
      <formula>2</formula>
    </cfRule>
    <cfRule type="cellIs" dxfId="193" priority="204" stopIfTrue="1" operator="equal">
      <formula>0</formula>
    </cfRule>
  </conditionalFormatting>
  <conditionalFormatting sqref="O45">
    <cfRule type="cellIs" dxfId="192" priority="193" operator="greaterThan">
      <formula>1</formula>
    </cfRule>
  </conditionalFormatting>
  <conditionalFormatting sqref="P45">
    <cfRule type="cellIs" dxfId="191" priority="182" operator="equal">
      <formula>2</formula>
    </cfRule>
    <cfRule type="cellIs" dxfId="190" priority="183" operator="equal">
      <formula>1</formula>
    </cfRule>
    <cfRule type="cellIs" dxfId="189" priority="184" operator="equal">
      <formula>2</formula>
    </cfRule>
    <cfRule type="cellIs" dxfId="188" priority="185" operator="greaterThan">
      <formula>4</formula>
    </cfRule>
    <cfRule type="cellIs" dxfId="187" priority="186" operator="greaterThan">
      <formula>5</formula>
    </cfRule>
    <cfRule type="cellIs" dxfId="186" priority="187" operator="equal">
      <formula>4</formula>
    </cfRule>
    <cfRule type="cellIs" dxfId="185" priority="188" operator="equal">
      <formula>3</formula>
    </cfRule>
    <cfRule type="cellIs" dxfId="184" priority="189" operator="equal">
      <formula>2</formula>
    </cfRule>
    <cfRule type="cellIs" dxfId="183" priority="190" operator="equal">
      <formula>1</formula>
    </cfRule>
    <cfRule type="cellIs" dxfId="182" priority="191" stopIfTrue="1" operator="greaterThanOrEqual">
      <formula>2</formula>
    </cfRule>
    <cfRule type="cellIs" dxfId="181" priority="192" stopIfTrue="1" operator="equal">
      <formula>0</formula>
    </cfRule>
  </conditionalFormatting>
  <conditionalFormatting sqref="P45">
    <cfRule type="cellIs" dxfId="180" priority="181" operator="greaterThan">
      <formula>1</formula>
    </cfRule>
  </conditionalFormatting>
  <conditionalFormatting sqref="Q45">
    <cfRule type="cellIs" dxfId="179" priority="170" operator="equal">
      <formula>2</formula>
    </cfRule>
    <cfRule type="cellIs" dxfId="178" priority="171" operator="equal">
      <formula>1</formula>
    </cfRule>
    <cfRule type="cellIs" dxfId="177" priority="172" operator="equal">
      <formula>2</formula>
    </cfRule>
    <cfRule type="cellIs" dxfId="176" priority="173" operator="greaterThan">
      <formula>4</formula>
    </cfRule>
    <cfRule type="cellIs" dxfId="175" priority="174" operator="greaterThan">
      <formula>5</formula>
    </cfRule>
    <cfRule type="cellIs" dxfId="174" priority="175" operator="equal">
      <formula>4</formula>
    </cfRule>
    <cfRule type="cellIs" dxfId="173" priority="176" operator="equal">
      <formula>3</formula>
    </cfRule>
    <cfRule type="cellIs" dxfId="172" priority="177" operator="equal">
      <formula>2</formula>
    </cfRule>
    <cfRule type="cellIs" dxfId="171" priority="178" operator="equal">
      <formula>1</formula>
    </cfRule>
    <cfRule type="cellIs" dxfId="170" priority="179" stopIfTrue="1" operator="greaterThanOrEqual">
      <formula>2</formula>
    </cfRule>
    <cfRule type="cellIs" dxfId="169" priority="180" stopIfTrue="1" operator="equal">
      <formula>0</formula>
    </cfRule>
  </conditionalFormatting>
  <conditionalFormatting sqref="Q45">
    <cfRule type="cellIs" dxfId="168" priority="169" operator="greaterThan">
      <formula>1</formula>
    </cfRule>
  </conditionalFormatting>
  <conditionalFormatting sqref="R45">
    <cfRule type="cellIs" dxfId="167" priority="158" operator="equal">
      <formula>2</formula>
    </cfRule>
    <cfRule type="cellIs" dxfId="166" priority="159" operator="equal">
      <formula>1</formula>
    </cfRule>
    <cfRule type="cellIs" dxfId="165" priority="160" operator="equal">
      <formula>2</formula>
    </cfRule>
    <cfRule type="cellIs" dxfId="164" priority="161" operator="greaterThan">
      <formula>4</formula>
    </cfRule>
    <cfRule type="cellIs" dxfId="163" priority="162" operator="greaterThan">
      <formula>5</formula>
    </cfRule>
    <cfRule type="cellIs" dxfId="162" priority="163" operator="equal">
      <formula>4</formula>
    </cfRule>
    <cfRule type="cellIs" dxfId="161" priority="164" operator="equal">
      <formula>3</formula>
    </cfRule>
    <cfRule type="cellIs" dxfId="160" priority="165" operator="equal">
      <formula>2</formula>
    </cfRule>
    <cfRule type="cellIs" dxfId="159" priority="166" operator="equal">
      <formula>1</formula>
    </cfRule>
    <cfRule type="cellIs" dxfId="158" priority="167" stopIfTrue="1" operator="greaterThanOrEqual">
      <formula>2</formula>
    </cfRule>
    <cfRule type="cellIs" dxfId="157" priority="168" stopIfTrue="1" operator="equal">
      <formula>0</formula>
    </cfRule>
  </conditionalFormatting>
  <conditionalFormatting sqref="R45">
    <cfRule type="cellIs" dxfId="156" priority="157" operator="greaterThan">
      <formula>1</formula>
    </cfRule>
  </conditionalFormatting>
  <conditionalFormatting sqref="AE45">
    <cfRule type="cellIs" dxfId="155" priority="146" operator="equal">
      <formula>2</formula>
    </cfRule>
    <cfRule type="cellIs" dxfId="154" priority="147" operator="equal">
      <formula>1</formula>
    </cfRule>
    <cfRule type="cellIs" dxfId="153" priority="148" operator="equal">
      <formula>2</formula>
    </cfRule>
    <cfRule type="cellIs" dxfId="152" priority="149" operator="greaterThan">
      <formula>4</formula>
    </cfRule>
    <cfRule type="cellIs" dxfId="151" priority="150" operator="greaterThan">
      <formula>5</formula>
    </cfRule>
    <cfRule type="cellIs" dxfId="150" priority="151" operator="equal">
      <formula>4</formula>
    </cfRule>
    <cfRule type="cellIs" dxfId="149" priority="152" operator="equal">
      <formula>3</formula>
    </cfRule>
    <cfRule type="cellIs" dxfId="148" priority="153" operator="equal">
      <formula>2</formula>
    </cfRule>
    <cfRule type="cellIs" dxfId="147" priority="154" operator="equal">
      <formula>1</formula>
    </cfRule>
    <cfRule type="cellIs" dxfId="146" priority="155" stopIfTrue="1" operator="greaterThanOrEqual">
      <formula>2</formula>
    </cfRule>
    <cfRule type="cellIs" dxfId="145" priority="156" stopIfTrue="1" operator="equal">
      <formula>0</formula>
    </cfRule>
  </conditionalFormatting>
  <conditionalFormatting sqref="AE45">
    <cfRule type="cellIs" dxfId="144" priority="145" operator="greaterThan">
      <formula>1</formula>
    </cfRule>
  </conditionalFormatting>
  <conditionalFormatting sqref="S45">
    <cfRule type="cellIs" dxfId="143" priority="134" operator="equal">
      <formula>2</formula>
    </cfRule>
    <cfRule type="cellIs" dxfId="142" priority="135" operator="equal">
      <formula>1</formula>
    </cfRule>
    <cfRule type="cellIs" dxfId="141" priority="136" operator="equal">
      <formula>2</formula>
    </cfRule>
    <cfRule type="cellIs" dxfId="140" priority="137" operator="greaterThan">
      <formula>4</formula>
    </cfRule>
    <cfRule type="cellIs" dxfId="139" priority="138" operator="greaterThan">
      <formula>5</formula>
    </cfRule>
    <cfRule type="cellIs" dxfId="138" priority="139" operator="equal">
      <formula>4</formula>
    </cfRule>
    <cfRule type="cellIs" dxfId="137" priority="140" operator="equal">
      <formula>3</formula>
    </cfRule>
    <cfRule type="cellIs" dxfId="136" priority="141" operator="equal">
      <formula>2</formula>
    </cfRule>
    <cfRule type="cellIs" dxfId="135" priority="142" operator="equal">
      <formula>1</formula>
    </cfRule>
    <cfRule type="cellIs" dxfId="134" priority="143" stopIfTrue="1" operator="greaterThanOrEqual">
      <formula>2</formula>
    </cfRule>
    <cfRule type="cellIs" dxfId="133" priority="144" stopIfTrue="1" operator="equal">
      <formula>0</formula>
    </cfRule>
  </conditionalFormatting>
  <conditionalFormatting sqref="S45">
    <cfRule type="cellIs" dxfId="132" priority="133" operator="greaterThan">
      <formula>1</formula>
    </cfRule>
  </conditionalFormatting>
  <conditionalFormatting sqref="T45">
    <cfRule type="cellIs" dxfId="131" priority="122" operator="equal">
      <formula>2</formula>
    </cfRule>
    <cfRule type="cellIs" dxfId="130" priority="123" operator="equal">
      <formula>1</formula>
    </cfRule>
    <cfRule type="cellIs" dxfId="129" priority="124" operator="equal">
      <formula>2</formula>
    </cfRule>
    <cfRule type="cellIs" dxfId="128" priority="125" operator="greaterThan">
      <formula>4</formula>
    </cfRule>
    <cfRule type="cellIs" dxfId="127" priority="126" operator="greaterThan">
      <formula>5</formula>
    </cfRule>
    <cfRule type="cellIs" dxfId="126" priority="127" operator="equal">
      <formula>4</formula>
    </cfRule>
    <cfRule type="cellIs" dxfId="125" priority="128" operator="equal">
      <formula>3</formula>
    </cfRule>
    <cfRule type="cellIs" dxfId="124" priority="129" operator="equal">
      <formula>2</formula>
    </cfRule>
    <cfRule type="cellIs" dxfId="123" priority="130" operator="equal">
      <formula>1</formula>
    </cfRule>
    <cfRule type="cellIs" dxfId="122" priority="131" stopIfTrue="1" operator="greaterThanOrEqual">
      <formula>2</formula>
    </cfRule>
    <cfRule type="cellIs" dxfId="121" priority="132" stopIfTrue="1" operator="equal">
      <formula>0</formula>
    </cfRule>
  </conditionalFormatting>
  <conditionalFormatting sqref="T45">
    <cfRule type="cellIs" dxfId="120" priority="121" operator="greaterThan">
      <formula>1</formula>
    </cfRule>
  </conditionalFormatting>
  <conditionalFormatting sqref="U45">
    <cfRule type="cellIs" dxfId="119" priority="110" operator="equal">
      <formula>2</formula>
    </cfRule>
    <cfRule type="cellIs" dxfId="118" priority="111" operator="equal">
      <formula>1</formula>
    </cfRule>
    <cfRule type="cellIs" dxfId="117" priority="112" operator="equal">
      <formula>2</formula>
    </cfRule>
    <cfRule type="cellIs" dxfId="116" priority="113" operator="greaterThan">
      <formula>4</formula>
    </cfRule>
    <cfRule type="cellIs" dxfId="115" priority="114" operator="greaterThan">
      <formula>5</formula>
    </cfRule>
    <cfRule type="cellIs" dxfId="114" priority="115" operator="equal">
      <formula>4</formula>
    </cfRule>
    <cfRule type="cellIs" dxfId="113" priority="116" operator="equal">
      <formula>3</formula>
    </cfRule>
    <cfRule type="cellIs" dxfId="112" priority="117" operator="equal">
      <formula>2</formula>
    </cfRule>
    <cfRule type="cellIs" dxfId="111" priority="118" operator="equal">
      <formula>1</formula>
    </cfRule>
    <cfRule type="cellIs" dxfId="110" priority="119" stopIfTrue="1" operator="greaterThanOrEqual">
      <formula>2</formula>
    </cfRule>
    <cfRule type="cellIs" dxfId="109" priority="120" stopIfTrue="1" operator="equal">
      <formula>0</formula>
    </cfRule>
  </conditionalFormatting>
  <conditionalFormatting sqref="U45">
    <cfRule type="cellIs" dxfId="108" priority="109" operator="greaterThan">
      <formula>1</formula>
    </cfRule>
  </conditionalFormatting>
  <conditionalFormatting sqref="V45">
    <cfRule type="cellIs" dxfId="107" priority="98" operator="equal">
      <formula>2</formula>
    </cfRule>
    <cfRule type="cellIs" dxfId="106" priority="99" operator="equal">
      <formula>1</formula>
    </cfRule>
    <cfRule type="cellIs" dxfId="105" priority="100" operator="equal">
      <formula>2</formula>
    </cfRule>
    <cfRule type="cellIs" dxfId="104" priority="101" operator="greaterThan">
      <formula>4</formula>
    </cfRule>
    <cfRule type="cellIs" dxfId="103" priority="102" operator="greaterThan">
      <formula>5</formula>
    </cfRule>
    <cfRule type="cellIs" dxfId="102" priority="103" operator="equal">
      <formula>4</formula>
    </cfRule>
    <cfRule type="cellIs" dxfId="101" priority="104" operator="equal">
      <formula>3</formula>
    </cfRule>
    <cfRule type="cellIs" dxfId="100" priority="105" operator="equal">
      <formula>2</formula>
    </cfRule>
    <cfRule type="cellIs" dxfId="99" priority="106" operator="equal">
      <formula>1</formula>
    </cfRule>
    <cfRule type="cellIs" dxfId="98" priority="107" stopIfTrue="1" operator="greaterThanOrEqual">
      <formula>2</formula>
    </cfRule>
    <cfRule type="cellIs" dxfId="97" priority="108" stopIfTrue="1" operator="equal">
      <formula>0</formula>
    </cfRule>
  </conditionalFormatting>
  <conditionalFormatting sqref="V45">
    <cfRule type="cellIs" dxfId="96" priority="97" operator="greaterThan">
      <formula>1</formula>
    </cfRule>
  </conditionalFormatting>
  <conditionalFormatting sqref="W45">
    <cfRule type="cellIs" dxfId="95" priority="86" operator="equal">
      <formula>2</formula>
    </cfRule>
    <cfRule type="cellIs" dxfId="94" priority="87" operator="equal">
      <formula>1</formula>
    </cfRule>
    <cfRule type="cellIs" dxfId="93" priority="88" operator="equal">
      <formula>2</formula>
    </cfRule>
    <cfRule type="cellIs" dxfId="92" priority="89" operator="greaterThan">
      <formula>4</formula>
    </cfRule>
    <cfRule type="cellIs" dxfId="91" priority="90" operator="greaterThan">
      <formula>5</formula>
    </cfRule>
    <cfRule type="cellIs" dxfId="90" priority="91" operator="equal">
      <formula>4</formula>
    </cfRule>
    <cfRule type="cellIs" dxfId="89" priority="92" operator="equal">
      <formula>3</formula>
    </cfRule>
    <cfRule type="cellIs" dxfId="88" priority="93" operator="equal">
      <formula>2</formula>
    </cfRule>
    <cfRule type="cellIs" dxfId="87" priority="94" operator="equal">
      <formula>1</formula>
    </cfRule>
    <cfRule type="cellIs" dxfId="86" priority="95" stopIfTrue="1" operator="greaterThanOrEqual">
      <formula>2</formula>
    </cfRule>
    <cfRule type="cellIs" dxfId="85" priority="96" stopIfTrue="1" operator="equal">
      <formula>0</formula>
    </cfRule>
  </conditionalFormatting>
  <conditionalFormatting sqref="W45">
    <cfRule type="cellIs" dxfId="84" priority="85" operator="greaterThan">
      <formula>1</formula>
    </cfRule>
  </conditionalFormatting>
  <conditionalFormatting sqref="X45">
    <cfRule type="cellIs" dxfId="83" priority="74" operator="equal">
      <formula>2</formula>
    </cfRule>
    <cfRule type="cellIs" dxfId="82" priority="75" operator="equal">
      <formula>1</formula>
    </cfRule>
    <cfRule type="cellIs" dxfId="81" priority="76" operator="equal">
      <formula>2</formula>
    </cfRule>
    <cfRule type="cellIs" dxfId="80" priority="77" operator="greaterThan">
      <formula>4</formula>
    </cfRule>
    <cfRule type="cellIs" dxfId="79" priority="78" operator="greaterThan">
      <formula>5</formula>
    </cfRule>
    <cfRule type="cellIs" dxfId="78" priority="79" operator="equal">
      <formula>4</formula>
    </cfRule>
    <cfRule type="cellIs" dxfId="77" priority="80" operator="equal">
      <formula>3</formula>
    </cfRule>
    <cfRule type="cellIs" dxfId="76" priority="81" operator="equal">
      <formula>2</formula>
    </cfRule>
    <cfRule type="cellIs" dxfId="75" priority="82" operator="equal">
      <formula>1</formula>
    </cfRule>
    <cfRule type="cellIs" dxfId="74" priority="83" stopIfTrue="1" operator="greaterThanOrEqual">
      <formula>2</formula>
    </cfRule>
    <cfRule type="cellIs" dxfId="73" priority="84" stopIfTrue="1" operator="equal">
      <formula>0</formula>
    </cfRule>
  </conditionalFormatting>
  <conditionalFormatting sqref="X45">
    <cfRule type="cellIs" dxfId="72" priority="73" operator="greaterThan">
      <formula>1</formula>
    </cfRule>
  </conditionalFormatting>
  <conditionalFormatting sqref="Y45">
    <cfRule type="cellIs" dxfId="71" priority="62" operator="equal">
      <formula>2</formula>
    </cfRule>
    <cfRule type="cellIs" dxfId="70" priority="63" operator="equal">
      <formula>1</formula>
    </cfRule>
    <cfRule type="cellIs" dxfId="69" priority="64" operator="equal">
      <formula>2</formula>
    </cfRule>
    <cfRule type="cellIs" dxfId="68" priority="65" operator="greaterThan">
      <formula>4</formula>
    </cfRule>
    <cfRule type="cellIs" dxfId="67" priority="66" operator="greaterThan">
      <formula>5</formula>
    </cfRule>
    <cfRule type="cellIs" dxfId="66" priority="67" operator="equal">
      <formula>4</formula>
    </cfRule>
    <cfRule type="cellIs" dxfId="65" priority="68" operator="equal">
      <formula>3</formula>
    </cfRule>
    <cfRule type="cellIs" dxfId="64" priority="69" operator="equal">
      <formula>2</formula>
    </cfRule>
    <cfRule type="cellIs" dxfId="63" priority="70" operator="equal">
      <formula>1</formula>
    </cfRule>
    <cfRule type="cellIs" dxfId="62" priority="71" stopIfTrue="1" operator="greaterThanOrEqual">
      <formula>2</formula>
    </cfRule>
    <cfRule type="cellIs" dxfId="61" priority="72" stopIfTrue="1" operator="equal">
      <formula>0</formula>
    </cfRule>
  </conditionalFormatting>
  <conditionalFormatting sqref="Y45">
    <cfRule type="cellIs" dxfId="60" priority="61" operator="greaterThan">
      <formula>1</formula>
    </cfRule>
  </conditionalFormatting>
  <conditionalFormatting sqref="Z45">
    <cfRule type="cellIs" dxfId="59" priority="50" operator="equal">
      <formula>2</formula>
    </cfRule>
    <cfRule type="cellIs" dxfId="58" priority="51" operator="equal">
      <formula>1</formula>
    </cfRule>
    <cfRule type="cellIs" dxfId="57" priority="52" operator="equal">
      <formula>2</formula>
    </cfRule>
    <cfRule type="cellIs" dxfId="56" priority="53" operator="greaterThan">
      <formula>4</formula>
    </cfRule>
    <cfRule type="cellIs" dxfId="55" priority="54" operator="greaterThan">
      <formula>5</formula>
    </cfRule>
    <cfRule type="cellIs" dxfId="54" priority="55" operator="equal">
      <formula>4</formula>
    </cfRule>
    <cfRule type="cellIs" dxfId="53" priority="56" operator="equal">
      <formula>3</formula>
    </cfRule>
    <cfRule type="cellIs" dxfId="52" priority="57" operator="equal">
      <formula>2</formula>
    </cfRule>
    <cfRule type="cellIs" dxfId="51" priority="58" operator="equal">
      <formula>1</formula>
    </cfRule>
    <cfRule type="cellIs" dxfId="50" priority="59" stopIfTrue="1" operator="greaterThanOrEqual">
      <formula>2</formula>
    </cfRule>
    <cfRule type="cellIs" dxfId="49" priority="60" stopIfTrue="1" operator="equal">
      <formula>0</formula>
    </cfRule>
  </conditionalFormatting>
  <conditionalFormatting sqref="Z45">
    <cfRule type="cellIs" dxfId="48" priority="49" operator="greaterThan">
      <formula>1</formula>
    </cfRule>
  </conditionalFormatting>
  <conditionalFormatting sqref="AA45">
    <cfRule type="cellIs" dxfId="47" priority="38" operator="equal">
      <formula>2</formula>
    </cfRule>
    <cfRule type="cellIs" dxfId="46" priority="39" operator="equal">
      <formula>1</formula>
    </cfRule>
    <cfRule type="cellIs" dxfId="45" priority="40" operator="equal">
      <formula>2</formula>
    </cfRule>
    <cfRule type="cellIs" dxfId="44" priority="41" operator="greaterThan">
      <formula>4</formula>
    </cfRule>
    <cfRule type="cellIs" dxfId="43" priority="42" operator="greaterThan">
      <formula>5</formula>
    </cfRule>
    <cfRule type="cellIs" dxfId="42" priority="43" operator="equal">
      <formula>4</formula>
    </cfRule>
    <cfRule type="cellIs" dxfId="41" priority="44" operator="equal">
      <formula>3</formula>
    </cfRule>
    <cfRule type="cellIs" dxfId="40" priority="45" operator="equal">
      <formula>2</formula>
    </cfRule>
    <cfRule type="cellIs" dxfId="39" priority="46" operator="equal">
      <formula>1</formula>
    </cfRule>
    <cfRule type="cellIs" dxfId="38" priority="47" stopIfTrue="1" operator="greaterThanOrEqual">
      <formula>2</formula>
    </cfRule>
    <cfRule type="cellIs" dxfId="37" priority="48" stopIfTrue="1" operator="equal">
      <formula>0</formula>
    </cfRule>
  </conditionalFormatting>
  <conditionalFormatting sqref="AA45">
    <cfRule type="cellIs" dxfId="36" priority="37" operator="greaterThan">
      <formula>1</formula>
    </cfRule>
  </conditionalFormatting>
  <conditionalFormatting sqref="AB45">
    <cfRule type="cellIs" dxfId="35" priority="26" operator="equal">
      <formula>2</formula>
    </cfRule>
    <cfRule type="cellIs" dxfId="34" priority="27" operator="equal">
      <formula>1</formula>
    </cfRule>
    <cfRule type="cellIs" dxfId="33" priority="28" operator="equal">
      <formula>2</formula>
    </cfRule>
    <cfRule type="cellIs" dxfId="32" priority="29" operator="greaterThan">
      <formula>4</formula>
    </cfRule>
    <cfRule type="cellIs" dxfId="31" priority="30" operator="greaterThan">
      <formula>5</formula>
    </cfRule>
    <cfRule type="cellIs" dxfId="30" priority="31" operator="equal">
      <formula>4</formula>
    </cfRule>
    <cfRule type="cellIs" dxfId="29" priority="32" operator="equal">
      <formula>3</formula>
    </cfRule>
    <cfRule type="cellIs" dxfId="28" priority="33" operator="equal">
      <formula>2</formula>
    </cfRule>
    <cfRule type="cellIs" dxfId="27" priority="34" operator="equal">
      <formula>1</formula>
    </cfRule>
    <cfRule type="cellIs" dxfId="26" priority="35" stopIfTrue="1" operator="greaterThanOrEqual">
      <formula>2</formula>
    </cfRule>
    <cfRule type="cellIs" dxfId="25" priority="36" stopIfTrue="1" operator="equal">
      <formula>0</formula>
    </cfRule>
  </conditionalFormatting>
  <conditionalFormatting sqref="AB45">
    <cfRule type="cellIs" dxfId="24" priority="25" operator="greaterThan">
      <formula>1</formula>
    </cfRule>
  </conditionalFormatting>
  <conditionalFormatting sqref="AC45">
    <cfRule type="cellIs" dxfId="23" priority="14" operator="equal">
      <formula>2</formula>
    </cfRule>
    <cfRule type="cellIs" dxfId="22" priority="15" operator="equal">
      <formula>1</formula>
    </cfRule>
    <cfRule type="cellIs" dxfId="21" priority="16" operator="equal">
      <formula>2</formula>
    </cfRule>
    <cfRule type="cellIs" dxfId="20" priority="17" operator="greaterThan">
      <formula>4</formula>
    </cfRule>
    <cfRule type="cellIs" dxfId="19" priority="18" operator="greaterThan">
      <formula>5</formula>
    </cfRule>
    <cfRule type="cellIs" dxfId="18" priority="19" operator="equal">
      <formula>4</formula>
    </cfRule>
    <cfRule type="cellIs" dxfId="17" priority="20" operator="equal">
      <formula>3</formula>
    </cfRule>
    <cfRule type="cellIs" dxfId="16" priority="21" operator="equal">
      <formula>2</formula>
    </cfRule>
    <cfRule type="cellIs" dxfId="15" priority="22" operator="equal">
      <formula>1</formula>
    </cfRule>
    <cfRule type="cellIs" dxfId="14" priority="23" stopIfTrue="1" operator="greaterThanOrEqual">
      <formula>2</formula>
    </cfRule>
    <cfRule type="cellIs" dxfId="13" priority="24" stopIfTrue="1" operator="equal">
      <formula>0</formula>
    </cfRule>
  </conditionalFormatting>
  <conditionalFormatting sqref="AC45">
    <cfRule type="cellIs" dxfId="12" priority="13" operator="greaterThan">
      <formula>1</formula>
    </cfRule>
  </conditionalFormatting>
  <conditionalFormatting sqref="AD45">
    <cfRule type="cellIs" dxfId="11" priority="2" operator="equal">
      <formula>2</formula>
    </cfRule>
    <cfRule type="cellIs" dxfId="10" priority="3" operator="equal">
      <formula>1</formula>
    </cfRule>
    <cfRule type="cellIs" dxfId="9" priority="4" operator="equal">
      <formula>2</formula>
    </cfRule>
    <cfRule type="cellIs" dxfId="8" priority="5" operator="greaterThan">
      <formula>4</formula>
    </cfRule>
    <cfRule type="cellIs" dxfId="7" priority="6" operator="greaterThan">
      <formula>5</formula>
    </cfRule>
    <cfRule type="cellIs" dxfId="6" priority="7" operator="equal">
      <formula>4</formula>
    </cfRule>
    <cfRule type="cellIs" dxfId="5" priority="8" operator="equal">
      <formula>3</formula>
    </cfRule>
    <cfRule type="cellIs" dxfId="4" priority="9" operator="equal">
      <formula>2</formula>
    </cfRule>
    <cfRule type="cellIs" dxfId="3" priority="10" operator="equal">
      <formula>1</formula>
    </cfRule>
    <cfRule type="cellIs" dxfId="2" priority="11" stopIfTrue="1" operator="greaterThanOrEqual">
      <formula>2</formula>
    </cfRule>
    <cfRule type="cellIs" dxfId="1" priority="12" stopIfTrue="1" operator="equal">
      <formula>0</formula>
    </cfRule>
  </conditionalFormatting>
  <conditionalFormatting sqref="AD45">
    <cfRule type="cellIs" dxfId="0" priority="1" operator="greaterThan">
      <formula>1</formula>
    </cfRule>
  </conditionalFormatting>
  <printOptions horizontalCentered="1" verticalCentered="1"/>
  <pageMargins left="0.19685039370078741" right="0.19685039370078741" top="0.19685039370078741" bottom="0.19685039370078741" header="0.15748031496062992" footer="0.15748031496062992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Rotação- semana- 19</vt:lpstr>
      <vt:lpstr>'Rotação- semana- 19'!Print_Area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Assunção</dc:creator>
  <cp:lastModifiedBy>Ana Assunção</cp:lastModifiedBy>
  <dcterms:created xsi:type="dcterms:W3CDTF">2018-10-02T11:03:25Z</dcterms:created>
  <dcterms:modified xsi:type="dcterms:W3CDTF">2018-10-02T11:03:47Z</dcterms:modified>
</cp:coreProperties>
</file>